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calcChain+xml" PartName="/xl/calcChai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a.kuzmina\Nextcloud\АльфаБанк\"/>
    </mc:Choice>
  </mc:AlternateContent>
  <xr:revisionPtr revIDLastSave="0" documentId="13_ncr:1_{119FAAE3-268B-49DA-8FCA-9288C0631DF8}" xr6:coauthVersionLast="47" xr6:coauthVersionMax="47" xr10:uidLastSave="{00000000-0000-0000-0000-000000000000}"/>
  <bookViews>
    <workbookView xWindow="-108" yWindow="-108" windowWidth="23256" windowHeight="12576" tabRatio="765" xr2:uid="{465546E0-B712-F445-AF7B-7760C7B3EBBF}"/>
  </bookViews>
  <sheets>
    <sheet name="Сотрудники" sheetId="3" r:id="rId1"/>
    <sheet name="Расчеты общие" sheetId="19" r:id="rId2"/>
    <sheet name="TS_ Сент 2019" sheetId="5" r:id="rId3"/>
    <sheet name="Отчет Сент 2019" sheetId="7" r:id="rId4"/>
    <sheet name="TS Окт 2019" sheetId="4" r:id="rId5"/>
    <sheet name="Отчет Окт 2019" sheetId="2" r:id="rId6"/>
    <sheet name="TS Нояб 2019" sheetId="8" r:id="rId7"/>
    <sheet name="Отчет Нояб 2019" sheetId="9" r:id="rId8"/>
    <sheet name="TS Дек 2019" sheetId="10" r:id="rId9"/>
    <sheet name="Отчет Дек 2019" sheetId="11" r:id="rId10"/>
    <sheet name="TS Янв 2020" sheetId="13" r:id="rId11"/>
    <sheet name="Отчет Янв 2020" sheetId="14" r:id="rId12"/>
    <sheet name="TS Фев 2020" sheetId="15" r:id="rId13"/>
    <sheet name="Отчет Фев 2020" sheetId="16" r:id="rId14"/>
    <sheet name="TS Март 2020" sheetId="20" r:id="rId15"/>
    <sheet name="Отчет Март 2020" sheetId="21" r:id="rId16"/>
    <sheet name="TS Апрель 2020" sheetId="22" r:id="rId17"/>
    <sheet name="Отчет Апрель 2020" sheetId="23" r:id="rId18"/>
    <sheet name="TS Май 2020" sheetId="24" r:id="rId19"/>
    <sheet name="Отчет Май 2020" sheetId="25" r:id="rId20"/>
    <sheet name="TS Июнь 2020" sheetId="26" r:id="rId21"/>
    <sheet name="Отчет Июнь 2020" sheetId="27" r:id="rId22"/>
    <sheet name="TS Июль 2020" sheetId="28" r:id="rId23"/>
    <sheet name="Отчет Июль 2020" sheetId="29" r:id="rId24"/>
    <sheet name="TS Август 2020" sheetId="30" r:id="rId25"/>
    <sheet name="Отчет Август 2020" sheetId="31" r:id="rId26"/>
    <sheet name="TS Сентябрь 2020" sheetId="32" r:id="rId27"/>
    <sheet name="Отчет Сентябрь 2020" sheetId="33" r:id="rId28"/>
    <sheet name="TS Октябрь 2020" sheetId="34" r:id="rId29"/>
    <sheet name="Отчет Октябрь 2020" sheetId="35" r:id="rId30"/>
    <sheet name="TS Ноябрь 2020" sheetId="36" r:id="rId31"/>
    <sheet name="Отчет Ноябрь 2020" sheetId="37" r:id="rId32"/>
    <sheet name="TS Декабрь 2020" sheetId="38" r:id="rId33"/>
    <sheet name="Отчет Декабрь 2020" sheetId="39" r:id="rId34"/>
    <sheet name="TS Январь 2021" sheetId="40" r:id="rId35"/>
  </sheets>
  <definedNames>
    <definedName name="_xlnm._FilterDatabase" localSheetId="0" hidden="1">Сотрудники!$A$3:$A$106</definedName>
    <definedName name="_xlnm.Print_Area" localSheetId="33">'Отчет Декабрь 2020'!$A$2:$L$82</definedName>
    <definedName name="_xlnm.Print_Area" localSheetId="31">'Отчет Ноябрь 2020'!$A$2:$L$81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6" i="3" l="1"/>
  <c r="O276" i="3"/>
  <c r="P276" i="3" s="1"/>
  <c r="O266" i="3"/>
  <c r="P266" i="3" s="1"/>
  <c r="M266" i="3"/>
  <c r="O275" i="3"/>
  <c r="P275" i="3" s="1"/>
  <c r="M275" i="3"/>
  <c r="M273" i="3"/>
  <c r="O273" i="3"/>
  <c r="P273" i="3" s="1"/>
  <c r="M268" i="3"/>
  <c r="O268" i="3"/>
  <c r="P268" i="3" s="1"/>
  <c r="O264" i="3"/>
  <c r="P264" i="3" s="1"/>
  <c r="M264" i="3"/>
  <c r="O265" i="3"/>
  <c r="P265" i="3" s="1"/>
  <c r="M265" i="3"/>
  <c r="M269" i="3" l="1"/>
  <c r="O269" i="3"/>
  <c r="P269" i="3" s="1"/>
  <c r="M270" i="3"/>
  <c r="O270" i="3"/>
  <c r="P270" i="3" s="1"/>
  <c r="M274" i="3" l="1"/>
  <c r="O274" i="3"/>
  <c r="P274" i="3" s="1"/>
  <c r="M267" i="3"/>
  <c r="O267" i="3"/>
  <c r="P267" i="3" s="1"/>
  <c r="O260" i="3"/>
  <c r="P260" i="3" s="1"/>
  <c r="M260" i="3"/>
  <c r="M262" i="3" l="1"/>
  <c r="O262" i="3"/>
  <c r="P262" i="3" s="1"/>
  <c r="L277" i="3"/>
  <c r="O263" i="3"/>
  <c r="P263" i="3" s="1"/>
  <c r="M263" i="3"/>
  <c r="O256" i="3" l="1"/>
  <c r="P256" i="3" s="1"/>
  <c r="M256" i="3"/>
  <c r="M261" i="3"/>
  <c r="O261" i="3"/>
  <c r="P261" i="3" s="1"/>
  <c r="M259" i="3" l="1"/>
  <c r="O259" i="3"/>
  <c r="P259" i="3" s="1"/>
  <c r="M271" i="3"/>
  <c r="O271" i="3"/>
  <c r="P271" i="3" s="1"/>
  <c r="M272" i="3"/>
  <c r="O272" i="3"/>
  <c r="P272" i="3" s="1"/>
  <c r="M258" i="3"/>
  <c r="O258" i="3"/>
  <c r="P258" i="3" s="1"/>
  <c r="O252" i="3"/>
  <c r="P252" i="3" s="1"/>
  <c r="M252" i="3"/>
  <c r="M257" i="3" l="1"/>
  <c r="O257" i="3"/>
  <c r="P257" i="3" s="1"/>
  <c r="O254" i="3"/>
  <c r="P254" i="3" s="1"/>
  <c r="M254" i="3"/>
  <c r="O250" i="3"/>
  <c r="P250" i="3" s="1"/>
  <c r="M250" i="3"/>
  <c r="O251" i="3"/>
  <c r="P251" i="3" s="1"/>
  <c r="M251" i="3"/>
  <c r="M249" i="3"/>
  <c r="O249" i="3"/>
  <c r="P249" i="3" s="1"/>
  <c r="M248" i="3"/>
  <c r="O248" i="3"/>
  <c r="P248" i="3" s="1"/>
  <c r="O255" i="3"/>
  <c r="P255" i="3" s="1"/>
  <c r="M255" i="3"/>
  <c r="M247" i="3" l="1"/>
  <c r="O247" i="3"/>
  <c r="P247" i="3" s="1"/>
  <c r="M244" i="3" l="1"/>
  <c r="O244" i="3"/>
  <c r="P244" i="3" s="1"/>
  <c r="M246" i="3"/>
  <c r="O246" i="3"/>
  <c r="P246" i="3" s="1"/>
  <c r="M243" i="3"/>
  <c r="O243" i="3"/>
  <c r="P243" i="3" s="1"/>
  <c r="M253" i="3" l="1"/>
  <c r="O253" i="3"/>
  <c r="P253" i="3" s="1"/>
  <c r="O245" i="3"/>
  <c r="P245" i="3" s="1"/>
  <c r="M245" i="3"/>
  <c r="M241" i="3"/>
  <c r="O241" i="3"/>
  <c r="P241" i="3" s="1"/>
  <c r="M237" i="3"/>
  <c r="O237" i="3"/>
  <c r="P237" i="3" s="1"/>
  <c r="M238" i="3"/>
  <c r="O238" i="3"/>
  <c r="P238" i="3" s="1"/>
  <c r="O242" i="3" l="1"/>
  <c r="P242" i="3" s="1"/>
  <c r="M242" i="3"/>
  <c r="M234" i="3"/>
  <c r="O234" i="3"/>
  <c r="P234" i="3" s="1"/>
  <c r="M239" i="3"/>
  <c r="O239" i="3"/>
  <c r="P239" i="3" s="1"/>
  <c r="O240" i="3" l="1"/>
  <c r="P240" i="3" s="1"/>
  <c r="M240" i="3"/>
  <c r="M226" i="3" l="1"/>
  <c r="O226" i="3"/>
  <c r="P226" i="3" s="1"/>
  <c r="M230" i="3"/>
  <c r="O230" i="3"/>
  <c r="P230" i="3" s="1"/>
  <c r="M227" i="3"/>
  <c r="O227" i="3"/>
  <c r="P227" i="3" s="1"/>
  <c r="M233" i="3"/>
  <c r="O233" i="3"/>
  <c r="P233" i="3" s="1"/>
  <c r="M232" i="3"/>
  <c r="O232" i="3"/>
  <c r="P232" i="3" s="1"/>
  <c r="M236" i="3"/>
  <c r="O236" i="3"/>
  <c r="P236" i="3" s="1"/>
  <c r="O231" i="3"/>
  <c r="P231" i="3" s="1"/>
  <c r="M231" i="3"/>
  <c r="M229" i="3" l="1"/>
  <c r="O229" i="3"/>
  <c r="P229" i="3" s="1"/>
  <c r="M235" i="3" l="1"/>
  <c r="O235" i="3"/>
  <c r="P235" i="3" s="1"/>
  <c r="M225" i="3" l="1"/>
  <c r="O225" i="3"/>
  <c r="P225" i="3" s="1"/>
  <c r="M224" i="3"/>
  <c r="O224" i="3"/>
  <c r="P224" i="3" s="1"/>
  <c r="O228" i="3" l="1"/>
  <c r="P228" i="3" s="1"/>
  <c r="M228" i="3"/>
  <c r="O223" i="3"/>
  <c r="P223" i="3" s="1"/>
  <c r="M223" i="3"/>
  <c r="O219" i="3"/>
  <c r="P219" i="3" s="1"/>
  <c r="M219" i="3"/>
  <c r="O215" i="3"/>
  <c r="P215" i="3" s="1"/>
  <c r="M215" i="3"/>
  <c r="O216" i="3"/>
  <c r="P216" i="3" s="1"/>
  <c r="M216" i="3"/>
  <c r="O217" i="3"/>
  <c r="P217" i="3" s="1"/>
  <c r="M217" i="3"/>
  <c r="O214" i="3"/>
  <c r="P214" i="3" s="1"/>
  <c r="M214" i="3"/>
  <c r="O221" i="3"/>
  <c r="P221" i="3" s="1"/>
  <c r="M221" i="3"/>
  <c r="O210" i="3" l="1"/>
  <c r="P210" i="3" s="1"/>
  <c r="M210" i="3"/>
  <c r="O222" i="3"/>
  <c r="P222" i="3" s="1"/>
  <c r="M222" i="3"/>
  <c r="M213" i="3"/>
  <c r="O213" i="3"/>
  <c r="P213" i="3" s="1"/>
  <c r="M220" i="3" l="1"/>
  <c r="O220" i="3"/>
  <c r="P220" i="3" s="1"/>
  <c r="O211" i="3"/>
  <c r="P211" i="3" s="1"/>
  <c r="M211" i="3"/>
  <c r="M212" i="3"/>
  <c r="O212" i="3"/>
  <c r="P212" i="3" s="1"/>
  <c r="M218" i="3"/>
  <c r="O218" i="3"/>
  <c r="P218" i="3" s="1"/>
  <c r="M206" i="3"/>
  <c r="O206" i="3"/>
  <c r="P206" i="3" s="1"/>
  <c r="M209" i="3"/>
  <c r="O209" i="3"/>
  <c r="P209" i="3" s="1"/>
  <c r="O204" i="3" l="1"/>
  <c r="P204" i="3" s="1"/>
  <c r="M204" i="3"/>
  <c r="O200" i="3" l="1"/>
  <c r="P200" i="3" s="1"/>
  <c r="M200" i="3"/>
  <c r="M208" i="3" l="1"/>
  <c r="O208" i="3"/>
  <c r="P208" i="3" s="1"/>
  <c r="O202" i="3"/>
  <c r="P202" i="3" s="1"/>
  <c r="M202" i="3"/>
  <c r="M205" i="3"/>
  <c r="O205" i="3"/>
  <c r="P205" i="3" s="1"/>
  <c r="O198" i="3"/>
  <c r="P198" i="3" s="1"/>
  <c r="M198" i="3"/>
  <c r="O203" i="3"/>
  <c r="P203" i="3" s="1"/>
  <c r="M203" i="3"/>
  <c r="O197" i="3" l="1"/>
  <c r="P197" i="3" s="1"/>
  <c r="M197" i="3"/>
  <c r="O207" i="3"/>
  <c r="P207" i="3" s="1"/>
  <c r="M207" i="3"/>
  <c r="O201" i="3" l="1"/>
  <c r="P201" i="3" s="1"/>
  <c r="M201" i="3"/>
  <c r="M192" i="3"/>
  <c r="O192" i="3"/>
  <c r="P192" i="3" s="1"/>
  <c r="O196" i="3" l="1"/>
  <c r="P196" i="3" s="1"/>
  <c r="M196" i="3"/>
  <c r="O199" i="3" l="1"/>
  <c r="P199" i="3" s="1"/>
  <c r="M199" i="3"/>
  <c r="M190" i="3"/>
  <c r="O190" i="3"/>
  <c r="P190" i="3" s="1"/>
  <c r="M195" i="3" l="1"/>
  <c r="O195" i="3"/>
  <c r="P195" i="3" s="1"/>
  <c r="M191" i="3"/>
  <c r="O191" i="3"/>
  <c r="P191" i="3" s="1"/>
  <c r="M189" i="3" l="1"/>
  <c r="O189" i="3"/>
  <c r="P189" i="3" s="1"/>
  <c r="M188" i="3"/>
  <c r="O188" i="3"/>
  <c r="P188" i="3" s="1"/>
  <c r="M194" i="3" l="1"/>
  <c r="O194" i="3"/>
  <c r="P194" i="3" s="1"/>
  <c r="M187" i="3"/>
  <c r="O187" i="3"/>
  <c r="P187" i="3" s="1"/>
  <c r="M193" i="3"/>
  <c r="O193" i="3"/>
  <c r="P193" i="3" s="1"/>
  <c r="M180" i="3" l="1"/>
  <c r="O180" i="3"/>
  <c r="P180" i="3" s="1"/>
  <c r="M186" i="3"/>
  <c r="O186" i="3"/>
  <c r="P186" i="3" s="1"/>
  <c r="M178" i="3" l="1"/>
  <c r="O178" i="3"/>
  <c r="P178" i="3" s="1"/>
  <c r="M176" i="3"/>
  <c r="O176" i="3"/>
  <c r="P176" i="3" s="1"/>
  <c r="M185" i="3"/>
  <c r="O185" i="3"/>
  <c r="P185" i="3" s="1"/>
  <c r="M184" i="3" l="1"/>
  <c r="O184" i="3"/>
  <c r="P184" i="3" s="1"/>
  <c r="M183" i="3"/>
  <c r="O183" i="3"/>
  <c r="P183" i="3" s="1"/>
  <c r="M182" i="3" l="1"/>
  <c r="O182" i="3"/>
  <c r="P182" i="3" s="1"/>
  <c r="M174" i="3"/>
  <c r="O174" i="3"/>
  <c r="P174" i="3" s="1"/>
  <c r="M173" i="3"/>
  <c r="O173" i="3"/>
  <c r="P173" i="3" s="1"/>
  <c r="M171" i="3" l="1"/>
  <c r="O171" i="3"/>
  <c r="P171" i="3" s="1"/>
  <c r="M169" i="3" l="1"/>
  <c r="O169" i="3"/>
  <c r="P169" i="3" s="1"/>
  <c r="M181" i="3" l="1"/>
  <c r="O181" i="3"/>
  <c r="P181" i="3" s="1"/>
  <c r="M172" i="3" l="1"/>
  <c r="O172" i="3"/>
  <c r="P172" i="3" s="1"/>
  <c r="M175" i="3" l="1"/>
  <c r="O175" i="3"/>
  <c r="P175" i="3" s="1"/>
  <c r="M179" i="3" l="1"/>
  <c r="O179" i="3"/>
  <c r="P179" i="3" s="1"/>
  <c r="M167" i="3" l="1"/>
  <c r="O167" i="3"/>
  <c r="P167" i="3" s="1"/>
  <c r="M177" i="3" l="1"/>
  <c r="O177" i="3"/>
  <c r="P177" i="3" s="1"/>
  <c r="M165" i="3" l="1"/>
  <c r="O165" i="3"/>
  <c r="P165" i="3" s="1"/>
  <c r="M164" i="3" l="1"/>
  <c r="O164" i="3"/>
  <c r="P164" i="3" s="1"/>
  <c r="M170" i="3"/>
  <c r="O170" i="3"/>
  <c r="P170" i="3" s="1"/>
  <c r="M168" i="3" l="1"/>
  <c r="O168" i="3"/>
  <c r="P168" i="3" s="1"/>
  <c r="M166" i="3" l="1"/>
  <c r="O166" i="3"/>
  <c r="P166" i="3" s="1"/>
  <c r="M160" i="3" l="1"/>
  <c r="O160" i="3"/>
  <c r="P160" i="3" s="1"/>
  <c r="M159" i="3"/>
  <c r="O159" i="3"/>
  <c r="P159" i="3" s="1"/>
  <c r="M115" i="3" l="1"/>
  <c r="O115" i="3"/>
  <c r="P115" i="3" s="1"/>
  <c r="M116" i="3"/>
  <c r="O116" i="3"/>
  <c r="P116" i="3" s="1"/>
  <c r="M117" i="3"/>
  <c r="O117" i="3"/>
  <c r="P117" i="3" s="1"/>
  <c r="M118" i="3"/>
  <c r="O118" i="3"/>
  <c r="P118" i="3" s="1"/>
  <c r="M119" i="3"/>
  <c r="O119" i="3"/>
  <c r="P119" i="3" s="1"/>
  <c r="M120" i="3"/>
  <c r="O120" i="3"/>
  <c r="P120" i="3" s="1"/>
  <c r="M121" i="3"/>
  <c r="O121" i="3"/>
  <c r="P121" i="3" s="1"/>
  <c r="M122" i="3"/>
  <c r="O122" i="3"/>
  <c r="P122" i="3" s="1"/>
  <c r="M123" i="3"/>
  <c r="O123" i="3"/>
  <c r="P123" i="3" s="1"/>
  <c r="M124" i="3"/>
  <c r="O124" i="3"/>
  <c r="P124" i="3" s="1"/>
  <c r="M125" i="3"/>
  <c r="O125" i="3"/>
  <c r="P125" i="3" s="1"/>
  <c r="M126" i="3"/>
  <c r="O126" i="3"/>
  <c r="P126" i="3" s="1"/>
  <c r="M127" i="3"/>
  <c r="O127" i="3"/>
  <c r="P127" i="3" s="1"/>
  <c r="M128" i="3"/>
  <c r="O128" i="3"/>
  <c r="P128" i="3" s="1"/>
  <c r="M129" i="3"/>
  <c r="O129" i="3"/>
  <c r="P129" i="3" s="1"/>
  <c r="M130" i="3"/>
  <c r="O130" i="3"/>
  <c r="P130" i="3" s="1"/>
  <c r="M131" i="3"/>
  <c r="O131" i="3"/>
  <c r="P131" i="3" s="1"/>
  <c r="M132" i="3"/>
  <c r="O132" i="3"/>
  <c r="P132" i="3" s="1"/>
  <c r="M133" i="3"/>
  <c r="O133" i="3"/>
  <c r="P133" i="3" s="1"/>
  <c r="M134" i="3"/>
  <c r="O134" i="3"/>
  <c r="P134" i="3" s="1"/>
  <c r="M135" i="3"/>
  <c r="O135" i="3"/>
  <c r="P135" i="3" s="1"/>
  <c r="M136" i="3"/>
  <c r="O136" i="3"/>
  <c r="P136" i="3" s="1"/>
  <c r="M137" i="3"/>
  <c r="O137" i="3"/>
  <c r="P137" i="3" s="1"/>
  <c r="M138" i="3"/>
  <c r="O138" i="3"/>
  <c r="P138" i="3" s="1"/>
  <c r="M139" i="3"/>
  <c r="O139" i="3"/>
  <c r="P139" i="3" s="1"/>
  <c r="M140" i="3"/>
  <c r="O140" i="3"/>
  <c r="P140" i="3" s="1"/>
  <c r="M141" i="3"/>
  <c r="O141" i="3"/>
  <c r="P141" i="3" s="1"/>
  <c r="M142" i="3"/>
  <c r="O142" i="3"/>
  <c r="P142" i="3" s="1"/>
  <c r="M143" i="3"/>
  <c r="O143" i="3"/>
  <c r="P143" i="3" s="1"/>
  <c r="M144" i="3"/>
  <c r="O144" i="3"/>
  <c r="P144" i="3" s="1"/>
  <c r="M145" i="3"/>
  <c r="O145" i="3"/>
  <c r="P145" i="3" s="1"/>
  <c r="M146" i="3"/>
  <c r="O146" i="3"/>
  <c r="P146" i="3" s="1"/>
  <c r="M147" i="3"/>
  <c r="O147" i="3"/>
  <c r="P147" i="3" s="1"/>
  <c r="M148" i="3"/>
  <c r="O148" i="3"/>
  <c r="P148" i="3" s="1"/>
  <c r="M149" i="3"/>
  <c r="O149" i="3"/>
  <c r="P149" i="3" s="1"/>
  <c r="M150" i="3"/>
  <c r="O150" i="3"/>
  <c r="P150" i="3" s="1"/>
  <c r="M151" i="3"/>
  <c r="O151" i="3"/>
  <c r="P151" i="3" s="1"/>
  <c r="M152" i="3"/>
  <c r="O152" i="3"/>
  <c r="P152" i="3" s="1"/>
  <c r="M153" i="3"/>
  <c r="O153" i="3"/>
  <c r="P153" i="3" s="1"/>
  <c r="M154" i="3"/>
  <c r="O154" i="3"/>
  <c r="P154" i="3" s="1"/>
  <c r="M155" i="3"/>
  <c r="O155" i="3"/>
  <c r="P155" i="3" s="1"/>
  <c r="M156" i="3"/>
  <c r="O156" i="3"/>
  <c r="P156" i="3" s="1"/>
  <c r="M157" i="3"/>
  <c r="O157" i="3"/>
  <c r="P157" i="3" s="1"/>
  <c r="M158" i="3"/>
  <c r="O158" i="3"/>
  <c r="P158" i="3" s="1"/>
  <c r="M161" i="3"/>
  <c r="O161" i="3"/>
  <c r="P161" i="3" s="1"/>
  <c r="M162" i="3"/>
  <c r="O162" i="3"/>
  <c r="P162" i="3" s="1"/>
  <c r="M163" i="3"/>
  <c r="O163" i="3"/>
  <c r="P163" i="3" s="1"/>
  <c r="M113" i="3"/>
  <c r="O113" i="3"/>
  <c r="P113" i="3" s="1"/>
  <c r="M105" i="3"/>
  <c r="O105" i="3"/>
  <c r="P105" i="3" s="1"/>
  <c r="M106" i="3"/>
  <c r="O106" i="3"/>
  <c r="P106" i="3" s="1"/>
  <c r="M107" i="3"/>
  <c r="O107" i="3"/>
  <c r="P107" i="3" s="1"/>
  <c r="M108" i="3"/>
  <c r="O108" i="3"/>
  <c r="P108" i="3" s="1"/>
  <c r="M109" i="3"/>
  <c r="O109" i="3"/>
  <c r="P109" i="3" s="1"/>
  <c r="M110" i="3"/>
  <c r="O110" i="3"/>
  <c r="P110" i="3" s="1"/>
  <c r="M111" i="3"/>
  <c r="O111" i="3"/>
  <c r="P111" i="3" s="1"/>
  <c r="M101" i="3"/>
  <c r="O101" i="3"/>
  <c r="P101" i="3" s="1"/>
  <c r="M102" i="3"/>
  <c r="O102" i="3"/>
  <c r="P102" i="3" s="1"/>
  <c r="M98" i="3"/>
  <c r="O98" i="3"/>
  <c r="P98" i="3" s="1"/>
  <c r="M99" i="3"/>
  <c r="O99" i="3"/>
  <c r="P99" i="3" s="1"/>
  <c r="M95" i="3"/>
  <c r="O95" i="3"/>
  <c r="P95" i="3" s="1"/>
  <c r="M89" i="3"/>
  <c r="O89" i="3"/>
  <c r="P89" i="3" s="1"/>
  <c r="M90" i="3"/>
  <c r="O90" i="3"/>
  <c r="P90" i="3" s="1"/>
  <c r="M91" i="3"/>
  <c r="O91" i="3"/>
  <c r="P91" i="3" s="1"/>
  <c r="M92" i="3"/>
  <c r="O92" i="3"/>
  <c r="P92" i="3" s="1"/>
  <c r="M81" i="3"/>
  <c r="O81" i="3"/>
  <c r="P81" i="3" s="1"/>
  <c r="M82" i="3"/>
  <c r="O82" i="3"/>
  <c r="P82" i="3" s="1"/>
  <c r="M84" i="3"/>
  <c r="O84" i="3"/>
  <c r="P84" i="3" s="1"/>
  <c r="M85" i="3"/>
  <c r="O85" i="3"/>
  <c r="P85" i="3" s="1"/>
  <c r="M86" i="3"/>
  <c r="O86" i="3"/>
  <c r="P86" i="3" s="1"/>
  <c r="M78" i="3"/>
  <c r="O78" i="3"/>
  <c r="P78" i="3" s="1"/>
  <c r="M75" i="3"/>
  <c r="O75" i="3"/>
  <c r="P75" i="3" s="1"/>
  <c r="M76" i="3"/>
  <c r="O76" i="3"/>
  <c r="P76" i="3" s="1"/>
  <c r="M72" i="3"/>
  <c r="O72" i="3"/>
  <c r="P72" i="3" s="1"/>
  <c r="M73" i="3"/>
  <c r="O73" i="3"/>
  <c r="P73" i="3" s="1"/>
  <c r="M70" i="3"/>
  <c r="O70" i="3"/>
  <c r="P70" i="3" s="1"/>
  <c r="M68" i="3"/>
  <c r="O68" i="3"/>
  <c r="P68" i="3" s="1"/>
  <c r="M60" i="3"/>
  <c r="O60" i="3"/>
  <c r="P60" i="3" s="1"/>
  <c r="M61" i="3"/>
  <c r="O61" i="3"/>
  <c r="P61" i="3" s="1"/>
  <c r="M62" i="3"/>
  <c r="O62" i="3"/>
  <c r="P62" i="3" s="1"/>
  <c r="M63" i="3"/>
  <c r="O63" i="3"/>
  <c r="P63" i="3" s="1"/>
  <c r="M64" i="3"/>
  <c r="O64" i="3"/>
  <c r="P64" i="3" s="1"/>
  <c r="M65" i="3"/>
  <c r="O65" i="3"/>
  <c r="P65" i="3" s="1"/>
  <c r="M66" i="3"/>
  <c r="O66" i="3"/>
  <c r="P66" i="3" s="1"/>
  <c r="M57" i="3"/>
  <c r="O57" i="3"/>
  <c r="P57" i="3" s="1"/>
  <c r="M58" i="3"/>
  <c r="O58" i="3"/>
  <c r="P58" i="3" s="1"/>
  <c r="M55" i="3"/>
  <c r="O55" i="3"/>
  <c r="P55" i="3" s="1"/>
  <c r="M51" i="3"/>
  <c r="O51" i="3"/>
  <c r="P51" i="3" s="1"/>
  <c r="M49" i="3"/>
  <c r="O49" i="3"/>
  <c r="P49" i="3" s="1"/>
  <c r="M47" i="3"/>
  <c r="O47" i="3"/>
  <c r="P47" i="3" s="1"/>
  <c r="M45" i="3"/>
  <c r="O45" i="3"/>
  <c r="P45" i="3" s="1"/>
  <c r="M41" i="3"/>
  <c r="O41" i="3"/>
  <c r="P41" i="3" s="1"/>
  <c r="M42" i="3"/>
  <c r="O42" i="3"/>
  <c r="P42" i="3" s="1"/>
  <c r="M35" i="3"/>
  <c r="O35" i="3"/>
  <c r="P35" i="3" s="1"/>
  <c r="M32" i="3"/>
  <c r="O32" i="3"/>
  <c r="P32" i="3" s="1"/>
  <c r="M33" i="3"/>
  <c r="O33" i="3"/>
  <c r="P33" i="3" s="1"/>
  <c r="M25" i="3"/>
  <c r="O25" i="3"/>
  <c r="P25" i="3" s="1"/>
  <c r="M26" i="3"/>
  <c r="O26" i="3"/>
  <c r="P26" i="3" s="1"/>
  <c r="M27" i="3"/>
  <c r="O27" i="3"/>
  <c r="P27" i="3" s="1"/>
  <c r="M28" i="3"/>
  <c r="O28" i="3"/>
  <c r="P28" i="3" s="1"/>
  <c r="M29" i="3"/>
  <c r="O29" i="3"/>
  <c r="P29" i="3" s="1"/>
  <c r="M23" i="3"/>
  <c r="O23" i="3"/>
  <c r="P23" i="3" s="1"/>
  <c r="M20" i="3"/>
  <c r="P20" i="3"/>
  <c r="M21" i="3"/>
  <c r="P21" i="3"/>
  <c r="M17" i="3"/>
  <c r="O17" i="3"/>
  <c r="P17" i="3" s="1"/>
  <c r="M18" i="3"/>
  <c r="O18" i="3"/>
  <c r="P18" i="3" s="1"/>
  <c r="M15" i="3"/>
  <c r="O15" i="3"/>
  <c r="P15" i="3" s="1"/>
  <c r="M10" i="3"/>
  <c r="O10" i="3"/>
  <c r="P10" i="3" s="1"/>
  <c r="M11" i="3"/>
  <c r="O11" i="3"/>
  <c r="P11" i="3" s="1"/>
  <c r="M12" i="3"/>
  <c r="O12" i="3"/>
  <c r="P12" i="3" s="1"/>
  <c r="M13" i="3"/>
  <c r="O13" i="3"/>
  <c r="P13" i="3" s="1"/>
  <c r="M4" i="3"/>
  <c r="O4" i="3"/>
  <c r="P4" i="3" s="1"/>
  <c r="M112" i="3" l="1"/>
  <c r="O112" i="3"/>
  <c r="P112" i="3" s="1"/>
  <c r="M114" i="3"/>
  <c r="O114" i="3"/>
  <c r="P114" i="3" s="1"/>
  <c r="AK173" i="40" l="1"/>
  <c r="C173" i="40"/>
  <c r="B173" i="40"/>
  <c r="AK172" i="40"/>
  <c r="C172" i="40"/>
  <c r="B172" i="40"/>
  <c r="AK171" i="40"/>
  <c r="C171" i="40"/>
  <c r="B171" i="40"/>
  <c r="AK170" i="40"/>
  <c r="C170" i="40"/>
  <c r="B170" i="40"/>
  <c r="AK169" i="40"/>
  <c r="C169" i="40"/>
  <c r="B169" i="40"/>
  <c r="AK168" i="40"/>
  <c r="C168" i="40"/>
  <c r="B168" i="40"/>
  <c r="AK167" i="40"/>
  <c r="C167" i="40"/>
  <c r="B167" i="40"/>
  <c r="AK166" i="40"/>
  <c r="C166" i="40"/>
  <c r="B166" i="40"/>
  <c r="AK165" i="40"/>
  <c r="C165" i="40"/>
  <c r="B165" i="40"/>
  <c r="AK164" i="40"/>
  <c r="C164" i="40"/>
  <c r="B164" i="40"/>
  <c r="AK163" i="40"/>
  <c r="C163" i="40"/>
  <c r="B163" i="40"/>
  <c r="AK162" i="40"/>
  <c r="C162" i="40"/>
  <c r="B162" i="40"/>
  <c r="AK161" i="40"/>
  <c r="C161" i="40"/>
  <c r="B161" i="40"/>
  <c r="AK160" i="40"/>
  <c r="C160" i="40"/>
  <c r="B160" i="40"/>
  <c r="AK159" i="40"/>
  <c r="C159" i="40"/>
  <c r="B159" i="40"/>
  <c r="AK158" i="40"/>
  <c r="C158" i="40"/>
  <c r="B158" i="40"/>
  <c r="AK157" i="40"/>
  <c r="C157" i="40"/>
  <c r="B157" i="40"/>
  <c r="AK156" i="40"/>
  <c r="C156" i="40"/>
  <c r="B156" i="40"/>
  <c r="AK155" i="40"/>
  <c r="C155" i="40"/>
  <c r="B155" i="40"/>
  <c r="AK154" i="40"/>
  <c r="C154" i="40"/>
  <c r="B154" i="40"/>
  <c r="AK153" i="40"/>
  <c r="C153" i="40"/>
  <c r="B153" i="40"/>
  <c r="AK152" i="40"/>
  <c r="C152" i="40"/>
  <c r="B152" i="40"/>
  <c r="AK151" i="40"/>
  <c r="C151" i="40"/>
  <c r="B151" i="40"/>
  <c r="AK150" i="40"/>
  <c r="C150" i="40"/>
  <c r="B150" i="40"/>
  <c r="AK149" i="40"/>
  <c r="C149" i="40"/>
  <c r="B149" i="40"/>
  <c r="AK148" i="40"/>
  <c r="C148" i="40"/>
  <c r="B148" i="40"/>
  <c r="AK147" i="40"/>
  <c r="C147" i="40"/>
  <c r="B147" i="40"/>
  <c r="AK146" i="40"/>
  <c r="C146" i="40"/>
  <c r="B146" i="40"/>
  <c r="AK145" i="40"/>
  <c r="C145" i="40"/>
  <c r="B145" i="40"/>
  <c r="AK144" i="40"/>
  <c r="C144" i="40"/>
  <c r="B144" i="40"/>
  <c r="AK143" i="40"/>
  <c r="C143" i="40"/>
  <c r="B143" i="40"/>
  <c r="AK142" i="40"/>
  <c r="C142" i="40"/>
  <c r="B142" i="40"/>
  <c r="AK141" i="40"/>
  <c r="C141" i="40"/>
  <c r="B141" i="40"/>
  <c r="AK140" i="40"/>
  <c r="C140" i="40"/>
  <c r="B140" i="40"/>
  <c r="AK139" i="40"/>
  <c r="C139" i="40"/>
  <c r="B139" i="40"/>
  <c r="AK138" i="40"/>
  <c r="C138" i="40"/>
  <c r="B138" i="40"/>
  <c r="AK137" i="40"/>
  <c r="C137" i="40"/>
  <c r="B137" i="40"/>
  <c r="AK136" i="40"/>
  <c r="C136" i="40"/>
  <c r="B136" i="40"/>
  <c r="AK135" i="40"/>
  <c r="C135" i="40"/>
  <c r="B135" i="40"/>
  <c r="AK134" i="40"/>
  <c r="C134" i="40"/>
  <c r="B134" i="40"/>
  <c r="AK133" i="40"/>
  <c r="C133" i="40"/>
  <c r="B133" i="40"/>
  <c r="AK132" i="40"/>
  <c r="C132" i="40"/>
  <c r="B132" i="40"/>
  <c r="AK131" i="40"/>
  <c r="C131" i="40"/>
  <c r="B131" i="40"/>
  <c r="AK130" i="40"/>
  <c r="C130" i="40"/>
  <c r="B130" i="40"/>
  <c r="AK129" i="40"/>
  <c r="C129" i="40"/>
  <c r="B129" i="40"/>
  <c r="AK128" i="40"/>
  <c r="C128" i="40"/>
  <c r="B128" i="40"/>
  <c r="AK127" i="40"/>
  <c r="C127" i="40"/>
  <c r="B127" i="40"/>
  <c r="AK126" i="40"/>
  <c r="C126" i="40"/>
  <c r="B126" i="40"/>
  <c r="AK125" i="40"/>
  <c r="C125" i="40"/>
  <c r="B125" i="40"/>
  <c r="AK124" i="40"/>
  <c r="C124" i="40"/>
  <c r="B124" i="40"/>
  <c r="AK123" i="40"/>
  <c r="C123" i="40"/>
  <c r="B123" i="40"/>
  <c r="AK122" i="40"/>
  <c r="C122" i="40"/>
  <c r="B122" i="40"/>
  <c r="AK121" i="40"/>
  <c r="C121" i="40"/>
  <c r="B121" i="40"/>
  <c r="AK120" i="40"/>
  <c r="C120" i="40"/>
  <c r="B120" i="40"/>
  <c r="AK119" i="40"/>
  <c r="C119" i="40"/>
  <c r="B119" i="40"/>
  <c r="AK118" i="40"/>
  <c r="C118" i="40"/>
  <c r="B118" i="40"/>
  <c r="AK117" i="40"/>
  <c r="C117" i="40"/>
  <c r="B117" i="40"/>
  <c r="AK116" i="40"/>
  <c r="C116" i="40"/>
  <c r="B116" i="40"/>
  <c r="AK115" i="40"/>
  <c r="C115" i="40"/>
  <c r="B115" i="40"/>
  <c r="AK114" i="40"/>
  <c r="C114" i="40"/>
  <c r="B114" i="40"/>
  <c r="AK113" i="40"/>
  <c r="C113" i="40"/>
  <c r="B113" i="40"/>
  <c r="AK112" i="40"/>
  <c r="C112" i="40"/>
  <c r="B112" i="40"/>
  <c r="AK111" i="40"/>
  <c r="C111" i="40"/>
  <c r="B111" i="40"/>
  <c r="AK110" i="40"/>
  <c r="C110" i="40"/>
  <c r="B110" i="40"/>
  <c r="AK109" i="40"/>
  <c r="C109" i="40"/>
  <c r="B109" i="40"/>
  <c r="AK108" i="40"/>
  <c r="C108" i="40"/>
  <c r="B108" i="40"/>
  <c r="AK107" i="40"/>
  <c r="C107" i="40"/>
  <c r="B107" i="40"/>
  <c r="AK106" i="40"/>
  <c r="C106" i="40"/>
  <c r="B106" i="40"/>
  <c r="AK105" i="40"/>
  <c r="C105" i="40"/>
  <c r="B105" i="40"/>
  <c r="AK104" i="40"/>
  <c r="C104" i="40"/>
  <c r="B104" i="40"/>
  <c r="AK103" i="40"/>
  <c r="C103" i="40"/>
  <c r="B103" i="40"/>
  <c r="AK102" i="40"/>
  <c r="C102" i="40"/>
  <c r="B102" i="40"/>
  <c r="AK101" i="40"/>
  <c r="C101" i="40"/>
  <c r="B101" i="40"/>
  <c r="AK100" i="40"/>
  <c r="C100" i="40"/>
  <c r="B100" i="40"/>
  <c r="AK99" i="40"/>
  <c r="C99" i="40"/>
  <c r="B99" i="40"/>
  <c r="AK98" i="40"/>
  <c r="C98" i="40"/>
  <c r="B98" i="40"/>
  <c r="AK97" i="40"/>
  <c r="C97" i="40"/>
  <c r="B97" i="40"/>
  <c r="AK96" i="40"/>
  <c r="C96" i="40"/>
  <c r="B96" i="40"/>
  <c r="AK95" i="40"/>
  <c r="C95" i="40"/>
  <c r="B95" i="40"/>
  <c r="AK94" i="40"/>
  <c r="C94" i="40"/>
  <c r="B94" i="40"/>
  <c r="AK93" i="40"/>
  <c r="C93" i="40"/>
  <c r="B93" i="40"/>
  <c r="AK92" i="40"/>
  <c r="C92" i="40"/>
  <c r="B92" i="40"/>
  <c r="AK91" i="40"/>
  <c r="C91" i="40"/>
  <c r="B91" i="40"/>
  <c r="AK90" i="40"/>
  <c r="C90" i="40"/>
  <c r="B90" i="40"/>
  <c r="AH86" i="40"/>
  <c r="AG86" i="40"/>
  <c r="AF86" i="40"/>
  <c r="AE86" i="40"/>
  <c r="AD86" i="40"/>
  <c r="AC86" i="40"/>
  <c r="AB86" i="40"/>
  <c r="AA86" i="40"/>
  <c r="Z86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AH85" i="40"/>
  <c r="AG85" i="40"/>
  <c r="AF85" i="40"/>
  <c r="AE85" i="40"/>
  <c r="AD85" i="40"/>
  <c r="AC85" i="40"/>
  <c r="AB85" i="40"/>
  <c r="AA85" i="40"/>
  <c r="Z85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AH84" i="40"/>
  <c r="AG84" i="40"/>
  <c r="AF84" i="40"/>
  <c r="AE84" i="40"/>
  <c r="AD84" i="40"/>
  <c r="AC84" i="40"/>
  <c r="AB84" i="40"/>
  <c r="AA84" i="40"/>
  <c r="Z84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AH83" i="40"/>
  <c r="AG83" i="40"/>
  <c r="AF83" i="40"/>
  <c r="AE83" i="40"/>
  <c r="AD83" i="40"/>
  <c r="AC83" i="40"/>
  <c r="AB83" i="40"/>
  <c r="AA83" i="40"/>
  <c r="Z83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AH82" i="40"/>
  <c r="AG82" i="40"/>
  <c r="AF82" i="40"/>
  <c r="AE82" i="40"/>
  <c r="AD82" i="40"/>
  <c r="AC82" i="40"/>
  <c r="AB82" i="40"/>
  <c r="AA82" i="40"/>
  <c r="Z82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AH81" i="40"/>
  <c r="AG81" i="40"/>
  <c r="AF81" i="40"/>
  <c r="AE81" i="40"/>
  <c r="AD81" i="40"/>
  <c r="AC81" i="40"/>
  <c r="AB81" i="40"/>
  <c r="AA81" i="40"/>
  <c r="Z81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AH80" i="40"/>
  <c r="AG80" i="40"/>
  <c r="AF80" i="40"/>
  <c r="AE80" i="40"/>
  <c r="AD80" i="40"/>
  <c r="AC80" i="40"/>
  <c r="AB80" i="40"/>
  <c r="AA80" i="40"/>
  <c r="Z80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AH79" i="40"/>
  <c r="AG79" i="40"/>
  <c r="AF79" i="40"/>
  <c r="AE79" i="40"/>
  <c r="AD79" i="40"/>
  <c r="AC79" i="40"/>
  <c r="AB79" i="40"/>
  <c r="AA79" i="40"/>
  <c r="Z79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AH78" i="40"/>
  <c r="AG78" i="40"/>
  <c r="AF78" i="40"/>
  <c r="AE78" i="40"/>
  <c r="AD78" i="40"/>
  <c r="AC78" i="40"/>
  <c r="AB78" i="40"/>
  <c r="AA78" i="40"/>
  <c r="Z78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AH77" i="40"/>
  <c r="AG77" i="40"/>
  <c r="AF77" i="40"/>
  <c r="AE77" i="40"/>
  <c r="AD77" i="40"/>
  <c r="AC77" i="40"/>
  <c r="AB77" i="40"/>
  <c r="AA77" i="40"/>
  <c r="Z77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AH76" i="40"/>
  <c r="AG76" i="40"/>
  <c r="AF76" i="40"/>
  <c r="AE76" i="40"/>
  <c r="AD76" i="40"/>
  <c r="AC76" i="40"/>
  <c r="AB76" i="40"/>
  <c r="AA76" i="40"/>
  <c r="Z76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AH75" i="40"/>
  <c r="AG75" i="40"/>
  <c r="AF75" i="40"/>
  <c r="AE75" i="40"/>
  <c r="AD75" i="40"/>
  <c r="AC75" i="40"/>
  <c r="AB75" i="40"/>
  <c r="AA75" i="40"/>
  <c r="Z75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AH74" i="40"/>
  <c r="AG74" i="40"/>
  <c r="AF74" i="40"/>
  <c r="AE74" i="40"/>
  <c r="AD74" i="40"/>
  <c r="AC74" i="40"/>
  <c r="AB74" i="40"/>
  <c r="AA74" i="40"/>
  <c r="Z74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AH73" i="40"/>
  <c r="AG73" i="40"/>
  <c r="AF73" i="40"/>
  <c r="AE73" i="40"/>
  <c r="AD73" i="40"/>
  <c r="AC73" i="40"/>
  <c r="AB73" i="40"/>
  <c r="AA73" i="40"/>
  <c r="Z73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AH72" i="40"/>
  <c r="AG72" i="40"/>
  <c r="AF72" i="40"/>
  <c r="AE72" i="40"/>
  <c r="AD72" i="40"/>
  <c r="AC72" i="40"/>
  <c r="AB72" i="40"/>
  <c r="AA72" i="40"/>
  <c r="Z72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AH71" i="40"/>
  <c r="AG71" i="40"/>
  <c r="AF71" i="40"/>
  <c r="AE71" i="40"/>
  <c r="AD71" i="40"/>
  <c r="AC71" i="40"/>
  <c r="AB71" i="40"/>
  <c r="AA71" i="40"/>
  <c r="Z71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AH70" i="40"/>
  <c r="AG70" i="40"/>
  <c r="AF70" i="40"/>
  <c r="AE70" i="40"/>
  <c r="AD70" i="40"/>
  <c r="AC70" i="40"/>
  <c r="AB70" i="40"/>
  <c r="AA70" i="40"/>
  <c r="Z70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B70" i="40"/>
  <c r="AH69" i="40"/>
  <c r="AG69" i="40"/>
  <c r="AF69" i="40"/>
  <c r="AE69" i="40"/>
  <c r="AD69" i="40"/>
  <c r="AC69" i="40"/>
  <c r="AB69" i="40"/>
  <c r="AA69" i="40"/>
  <c r="Z69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AH68" i="40"/>
  <c r="AG68" i="40"/>
  <c r="AF68" i="40"/>
  <c r="AE68" i="40"/>
  <c r="AD68" i="40"/>
  <c r="AC68" i="40"/>
  <c r="AB68" i="40"/>
  <c r="AA68" i="40"/>
  <c r="Z68" i="40"/>
  <c r="Y68" i="40"/>
  <c r="X68" i="40"/>
  <c r="W68" i="40"/>
  <c r="V68" i="40"/>
  <c r="U68" i="40"/>
  <c r="T68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AH67" i="40"/>
  <c r="AG67" i="40"/>
  <c r="AF67" i="40"/>
  <c r="AE67" i="40"/>
  <c r="AD67" i="40"/>
  <c r="AC67" i="40"/>
  <c r="AB67" i="40"/>
  <c r="AA67" i="40"/>
  <c r="Z67" i="40"/>
  <c r="Y67" i="40"/>
  <c r="X67" i="40"/>
  <c r="W67" i="40"/>
  <c r="V67" i="40"/>
  <c r="U67" i="40"/>
  <c r="T67" i="40"/>
  <c r="S67" i="40"/>
  <c r="R67" i="40"/>
  <c r="Q67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C67" i="40"/>
  <c r="B67" i="40"/>
  <c r="AH66" i="40"/>
  <c r="AG66" i="40"/>
  <c r="AF66" i="40"/>
  <c r="AE66" i="40"/>
  <c r="AD66" i="40"/>
  <c r="AC66" i="40"/>
  <c r="AB66" i="40"/>
  <c r="AA66" i="40"/>
  <c r="Z66" i="40"/>
  <c r="Y66" i="40"/>
  <c r="X66" i="40"/>
  <c r="W66" i="40"/>
  <c r="V66" i="40"/>
  <c r="U66" i="40"/>
  <c r="T66" i="40"/>
  <c r="S66" i="40"/>
  <c r="R66" i="40"/>
  <c r="Q66" i="40"/>
  <c r="P66" i="40"/>
  <c r="O66" i="40"/>
  <c r="N66" i="40"/>
  <c r="M66" i="40"/>
  <c r="L66" i="40"/>
  <c r="K66" i="40"/>
  <c r="J66" i="40"/>
  <c r="I66" i="40"/>
  <c r="H66" i="40"/>
  <c r="G66" i="40"/>
  <c r="F66" i="40"/>
  <c r="E66" i="40"/>
  <c r="D66" i="40"/>
  <c r="C66" i="40"/>
  <c r="B66" i="40"/>
  <c r="AH65" i="40"/>
  <c r="AG65" i="40"/>
  <c r="AF65" i="40"/>
  <c r="AE65" i="40"/>
  <c r="AD65" i="40"/>
  <c r="AC65" i="40"/>
  <c r="AB65" i="40"/>
  <c r="AA65" i="40"/>
  <c r="Z65" i="40"/>
  <c r="Y65" i="40"/>
  <c r="X65" i="40"/>
  <c r="W65" i="40"/>
  <c r="V65" i="40"/>
  <c r="U65" i="40"/>
  <c r="T65" i="40"/>
  <c r="S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C65" i="40"/>
  <c r="B65" i="40"/>
  <c r="AH64" i="40"/>
  <c r="AG64" i="40"/>
  <c r="AF64" i="40"/>
  <c r="AE64" i="40"/>
  <c r="AD64" i="40"/>
  <c r="AC64" i="40"/>
  <c r="AB64" i="40"/>
  <c r="AA64" i="40"/>
  <c r="Z64" i="40"/>
  <c r="Y64" i="40"/>
  <c r="X64" i="40"/>
  <c r="W64" i="40"/>
  <c r="V64" i="40"/>
  <c r="U64" i="40"/>
  <c r="T64" i="40"/>
  <c r="S64" i="40"/>
  <c r="R64" i="40"/>
  <c r="Q64" i="40"/>
  <c r="P64" i="40"/>
  <c r="O64" i="40"/>
  <c r="N64" i="40"/>
  <c r="M64" i="40"/>
  <c r="L64" i="40"/>
  <c r="K64" i="40"/>
  <c r="J64" i="40"/>
  <c r="I64" i="40"/>
  <c r="H64" i="40"/>
  <c r="G64" i="40"/>
  <c r="F64" i="40"/>
  <c r="E64" i="40"/>
  <c r="D64" i="40"/>
  <c r="C64" i="40"/>
  <c r="B64" i="40"/>
  <c r="AH63" i="40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S63" i="40"/>
  <c r="R63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C63" i="40"/>
  <c r="B63" i="40"/>
  <c r="AH62" i="40"/>
  <c r="AG62" i="40"/>
  <c r="AF62" i="40"/>
  <c r="AE62" i="40"/>
  <c r="AD62" i="40"/>
  <c r="AC62" i="40"/>
  <c r="AB62" i="40"/>
  <c r="AA62" i="40"/>
  <c r="Z62" i="40"/>
  <c r="Y62" i="40"/>
  <c r="X62" i="40"/>
  <c r="W62" i="40"/>
  <c r="V62" i="40"/>
  <c r="U62" i="40"/>
  <c r="T62" i="40"/>
  <c r="S62" i="40"/>
  <c r="R62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C62" i="40"/>
  <c r="B62" i="40"/>
  <c r="AH61" i="40"/>
  <c r="AG61" i="40"/>
  <c r="AF61" i="40"/>
  <c r="AE61" i="40"/>
  <c r="AD61" i="40"/>
  <c r="AC61" i="40"/>
  <c r="AB61" i="40"/>
  <c r="AA61" i="40"/>
  <c r="Z61" i="40"/>
  <c r="Y61" i="40"/>
  <c r="X61" i="40"/>
  <c r="W61" i="40"/>
  <c r="V61" i="40"/>
  <c r="U61" i="40"/>
  <c r="T61" i="40"/>
  <c r="S61" i="40"/>
  <c r="R61" i="40"/>
  <c r="Q61" i="40"/>
  <c r="P61" i="40"/>
  <c r="O61" i="40"/>
  <c r="N61" i="40"/>
  <c r="M61" i="40"/>
  <c r="L61" i="40"/>
  <c r="K61" i="40"/>
  <c r="J61" i="40"/>
  <c r="I61" i="40"/>
  <c r="H61" i="40"/>
  <c r="G61" i="40"/>
  <c r="F61" i="40"/>
  <c r="E61" i="40"/>
  <c r="D61" i="40"/>
  <c r="C61" i="40"/>
  <c r="B61" i="40"/>
  <c r="AH60" i="40"/>
  <c r="AG60" i="40"/>
  <c r="AF60" i="40"/>
  <c r="AE60" i="40"/>
  <c r="AD60" i="40"/>
  <c r="AC60" i="40"/>
  <c r="AB60" i="40"/>
  <c r="AA60" i="40"/>
  <c r="Z60" i="40"/>
  <c r="Y60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C60" i="40"/>
  <c r="B60" i="40"/>
  <c r="AH59" i="40"/>
  <c r="AG59" i="40"/>
  <c r="AF59" i="40"/>
  <c r="AE59" i="40"/>
  <c r="AD59" i="40"/>
  <c r="AC59" i="40"/>
  <c r="AB59" i="40"/>
  <c r="AA59" i="40"/>
  <c r="Z59" i="40"/>
  <c r="Y59" i="40"/>
  <c r="X59" i="40"/>
  <c r="W59" i="40"/>
  <c r="V59" i="40"/>
  <c r="U59" i="40"/>
  <c r="T59" i="40"/>
  <c r="S59" i="40"/>
  <c r="R59" i="40"/>
  <c r="Q59" i="40"/>
  <c r="P59" i="40"/>
  <c r="O59" i="40"/>
  <c r="N59" i="40"/>
  <c r="M59" i="40"/>
  <c r="L59" i="40"/>
  <c r="K59" i="40"/>
  <c r="J59" i="40"/>
  <c r="I59" i="40"/>
  <c r="H59" i="40"/>
  <c r="G59" i="40"/>
  <c r="F59" i="40"/>
  <c r="E59" i="40"/>
  <c r="D59" i="40"/>
  <c r="C59" i="40"/>
  <c r="B59" i="40"/>
  <c r="AH58" i="40"/>
  <c r="AG58" i="40"/>
  <c r="AF58" i="40"/>
  <c r="AE58" i="40"/>
  <c r="AD58" i="40"/>
  <c r="AC58" i="40"/>
  <c r="AB58" i="40"/>
  <c r="AA58" i="40"/>
  <c r="Z58" i="40"/>
  <c r="Y58" i="40"/>
  <c r="X58" i="40"/>
  <c r="W58" i="40"/>
  <c r="V58" i="40"/>
  <c r="U58" i="40"/>
  <c r="T58" i="40"/>
  <c r="S58" i="40"/>
  <c r="R58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E58" i="40"/>
  <c r="D58" i="40"/>
  <c r="C58" i="40"/>
  <c r="B58" i="40"/>
  <c r="AH57" i="40"/>
  <c r="AG57" i="40"/>
  <c r="AF57" i="40"/>
  <c r="AE57" i="40"/>
  <c r="AD57" i="40"/>
  <c r="AC57" i="40"/>
  <c r="AB57" i="40"/>
  <c r="AA57" i="40"/>
  <c r="Z57" i="40"/>
  <c r="Y57" i="40"/>
  <c r="X57" i="40"/>
  <c r="W57" i="40"/>
  <c r="V57" i="40"/>
  <c r="U57" i="40"/>
  <c r="T57" i="40"/>
  <c r="S57" i="40"/>
  <c r="R57" i="40"/>
  <c r="Q57" i="40"/>
  <c r="P57" i="40"/>
  <c r="O57" i="40"/>
  <c r="N57" i="40"/>
  <c r="M57" i="40"/>
  <c r="L57" i="40"/>
  <c r="K57" i="40"/>
  <c r="J57" i="40"/>
  <c r="I57" i="40"/>
  <c r="H57" i="40"/>
  <c r="G57" i="40"/>
  <c r="F57" i="40"/>
  <c r="E57" i="40"/>
  <c r="D57" i="40"/>
  <c r="C57" i="40"/>
  <c r="B57" i="40"/>
  <c r="AH56" i="40"/>
  <c r="AG56" i="40"/>
  <c r="AF56" i="40"/>
  <c r="AE56" i="40"/>
  <c r="AD56" i="40"/>
  <c r="AC56" i="40"/>
  <c r="AB56" i="40"/>
  <c r="AA56" i="40"/>
  <c r="Z56" i="40"/>
  <c r="Y56" i="40"/>
  <c r="X56" i="40"/>
  <c r="W56" i="40"/>
  <c r="V56" i="40"/>
  <c r="U56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G56" i="40"/>
  <c r="F56" i="40"/>
  <c r="E56" i="40"/>
  <c r="D56" i="40"/>
  <c r="C56" i="40"/>
  <c r="B56" i="40"/>
  <c r="AH55" i="40"/>
  <c r="AG55" i="40"/>
  <c r="AF55" i="40"/>
  <c r="AE55" i="40"/>
  <c r="AD55" i="40"/>
  <c r="AC55" i="40"/>
  <c r="AB55" i="40"/>
  <c r="AA55" i="40"/>
  <c r="Z55" i="40"/>
  <c r="Y55" i="40"/>
  <c r="X55" i="40"/>
  <c r="W55" i="40"/>
  <c r="V55" i="40"/>
  <c r="U55" i="40"/>
  <c r="T55" i="40"/>
  <c r="S55" i="40"/>
  <c r="R55" i="40"/>
  <c r="Q55" i="40"/>
  <c r="P55" i="40"/>
  <c r="O55" i="40"/>
  <c r="N55" i="40"/>
  <c r="M55" i="40"/>
  <c r="L55" i="40"/>
  <c r="K55" i="40"/>
  <c r="J55" i="40"/>
  <c r="I55" i="40"/>
  <c r="H55" i="40"/>
  <c r="G55" i="40"/>
  <c r="F55" i="40"/>
  <c r="E55" i="40"/>
  <c r="D55" i="40"/>
  <c r="C55" i="40"/>
  <c r="B55" i="40"/>
  <c r="AH54" i="40"/>
  <c r="AG54" i="40"/>
  <c r="AF54" i="40"/>
  <c r="AE54" i="40"/>
  <c r="AD54" i="40"/>
  <c r="AC54" i="40"/>
  <c r="AB54" i="40"/>
  <c r="AA54" i="40"/>
  <c r="Z54" i="40"/>
  <c r="Y54" i="40"/>
  <c r="X54" i="40"/>
  <c r="W54" i="40"/>
  <c r="V54" i="40"/>
  <c r="U54" i="40"/>
  <c r="T54" i="40"/>
  <c r="S54" i="40"/>
  <c r="R54" i="40"/>
  <c r="Q54" i="40"/>
  <c r="P54" i="40"/>
  <c r="O54" i="40"/>
  <c r="N54" i="40"/>
  <c r="M54" i="40"/>
  <c r="L54" i="40"/>
  <c r="K54" i="40"/>
  <c r="J54" i="40"/>
  <c r="I54" i="40"/>
  <c r="H54" i="40"/>
  <c r="G54" i="40"/>
  <c r="F54" i="40"/>
  <c r="E54" i="40"/>
  <c r="D54" i="40"/>
  <c r="C54" i="40"/>
  <c r="B54" i="40"/>
  <c r="AH53" i="40"/>
  <c r="AG53" i="40"/>
  <c r="AF53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C53" i="40"/>
  <c r="B53" i="40"/>
  <c r="AJ52" i="40"/>
  <c r="AI52" i="40"/>
  <c r="AH52" i="40"/>
  <c r="AG52" i="40"/>
  <c r="AF52" i="40"/>
  <c r="AE52" i="40"/>
  <c r="AD52" i="40"/>
  <c r="AC52" i="40"/>
  <c r="AB52" i="40"/>
  <c r="AA52" i="40"/>
  <c r="Z52" i="40"/>
  <c r="Y52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E52" i="40"/>
  <c r="D52" i="40"/>
  <c r="C52" i="40"/>
  <c r="B52" i="40"/>
  <c r="AJ51" i="40"/>
  <c r="AI51" i="40"/>
  <c r="AH51" i="40"/>
  <c r="AG51" i="40"/>
  <c r="AF51" i="40"/>
  <c r="AE51" i="40"/>
  <c r="AD51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B51" i="40"/>
  <c r="AJ50" i="40"/>
  <c r="AI50" i="40"/>
  <c r="AH50" i="40"/>
  <c r="AG50" i="40"/>
  <c r="AF50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B50" i="40"/>
  <c r="AJ49" i="40"/>
  <c r="AI49" i="40"/>
  <c r="AH49" i="40"/>
  <c r="AG49" i="40"/>
  <c r="AF49" i="40"/>
  <c r="AE49" i="40"/>
  <c r="AD49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AJ48" i="40"/>
  <c r="AI48" i="40"/>
  <c r="AH48" i="40"/>
  <c r="AG48" i="40"/>
  <c r="AF48" i="40"/>
  <c r="AE48" i="40"/>
  <c r="AD48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B48" i="40"/>
  <c r="AJ47" i="40"/>
  <c r="AI47" i="40"/>
  <c r="AH47" i="40"/>
  <c r="AG47" i="40"/>
  <c r="AF47" i="40"/>
  <c r="AE47" i="40"/>
  <c r="AD47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B47" i="40"/>
  <c r="AJ46" i="40"/>
  <c r="AI46" i="40"/>
  <c r="AH46" i="40"/>
  <c r="AG46" i="40"/>
  <c r="AF46" i="40"/>
  <c r="AE46" i="40"/>
  <c r="AD46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B46" i="40"/>
  <c r="AJ45" i="40"/>
  <c r="AI45" i="40"/>
  <c r="AH45" i="40"/>
  <c r="AG45" i="40"/>
  <c r="AF45" i="40"/>
  <c r="AE45" i="40"/>
  <c r="AD45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B45" i="40"/>
  <c r="AJ44" i="40"/>
  <c r="AI44" i="40"/>
  <c r="AH44" i="40"/>
  <c r="AG44" i="40"/>
  <c r="AF44" i="40"/>
  <c r="AE44" i="40"/>
  <c r="AD44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B44" i="40"/>
  <c r="AJ43" i="40"/>
  <c r="AI43" i="40"/>
  <c r="AH43" i="40"/>
  <c r="AG43" i="40"/>
  <c r="AF43" i="40"/>
  <c r="AE43" i="40"/>
  <c r="AD43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B43" i="40"/>
  <c r="AJ42" i="40"/>
  <c r="AI42" i="40"/>
  <c r="AH42" i="40"/>
  <c r="AG42" i="40"/>
  <c r="AF42" i="40"/>
  <c r="AE42" i="40"/>
  <c r="AD42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B42" i="40"/>
  <c r="AH41" i="40"/>
  <c r="AG41" i="40"/>
  <c r="AF41" i="40"/>
  <c r="AE41" i="40"/>
  <c r="AD41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AJ40" i="40"/>
  <c r="AI40" i="40"/>
  <c r="AH40" i="40"/>
  <c r="AG40" i="40"/>
  <c r="AF40" i="40"/>
  <c r="AE40" i="40"/>
  <c r="AD40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B40" i="40"/>
  <c r="AJ39" i="40"/>
  <c r="AI39" i="40"/>
  <c r="AH39" i="40"/>
  <c r="AG39" i="40"/>
  <c r="AF39" i="40"/>
  <c r="AE39" i="40"/>
  <c r="AD39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J38" i="40"/>
  <c r="AI38" i="40"/>
  <c r="AH38" i="40"/>
  <c r="AG38" i="40"/>
  <c r="AF38" i="40"/>
  <c r="AE38" i="40"/>
  <c r="AD38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J37" i="40"/>
  <c r="AI37" i="40"/>
  <c r="AH37" i="40"/>
  <c r="AG37" i="40"/>
  <c r="AF37" i="40"/>
  <c r="AE37" i="40"/>
  <c r="AD37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J36" i="40"/>
  <c r="AI36" i="40"/>
  <c r="AH36" i="40"/>
  <c r="AG36" i="40"/>
  <c r="AF36" i="40"/>
  <c r="AE36" i="40"/>
  <c r="AD36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J35" i="40"/>
  <c r="AI35" i="40"/>
  <c r="AH35" i="40"/>
  <c r="AG35" i="40"/>
  <c r="AF35" i="40"/>
  <c r="AE35" i="40"/>
  <c r="AD35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J34" i="40"/>
  <c r="AI34" i="40"/>
  <c r="AH34" i="40"/>
  <c r="AG34" i="40"/>
  <c r="AF34" i="40"/>
  <c r="AE34" i="40"/>
  <c r="AD34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J33" i="40"/>
  <c r="AI33" i="40"/>
  <c r="AH33" i="40"/>
  <c r="AG33" i="40"/>
  <c r="AF33" i="40"/>
  <c r="AE33" i="40"/>
  <c r="AD33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J32" i="40"/>
  <c r="AI32" i="40"/>
  <c r="AH32" i="40"/>
  <c r="AG32" i="40"/>
  <c r="AF32" i="40"/>
  <c r="AE32" i="40"/>
  <c r="AD32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J31" i="40"/>
  <c r="AI31" i="40"/>
  <c r="AH31" i="40"/>
  <c r="AG31" i="40"/>
  <c r="AF31" i="40"/>
  <c r="AE31" i="40"/>
  <c r="AD31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J30" i="40"/>
  <c r="AI30" i="40"/>
  <c r="AH30" i="40"/>
  <c r="AG30" i="40"/>
  <c r="AF30" i="40"/>
  <c r="AE30" i="40"/>
  <c r="AD30" i="40"/>
  <c r="AC30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J29" i="40"/>
  <c r="AI29" i="40"/>
  <c r="AH29" i="40"/>
  <c r="AG29" i="40"/>
  <c r="AF29" i="40"/>
  <c r="AE29" i="40"/>
  <c r="AD29" i="40"/>
  <c r="AC29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J28" i="40"/>
  <c r="AI28" i="40"/>
  <c r="AH28" i="40"/>
  <c r="AG28" i="40"/>
  <c r="AF28" i="40"/>
  <c r="AE28" i="40"/>
  <c r="AD28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J27" i="40"/>
  <c r="AI27" i="40"/>
  <c r="AH27" i="40"/>
  <c r="AG27" i="40"/>
  <c r="AF27" i="40"/>
  <c r="AE27" i="40"/>
  <c r="AD27" i="40"/>
  <c r="AC27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J26" i="40"/>
  <c r="AI26" i="40"/>
  <c r="AH26" i="40"/>
  <c r="AG26" i="40"/>
  <c r="AF26" i="40"/>
  <c r="AE26" i="40"/>
  <c r="AD26" i="40"/>
  <c r="AC26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J25" i="40"/>
  <c r="AI25" i="40"/>
  <c r="AH25" i="40"/>
  <c r="AG25" i="40"/>
  <c r="AF25" i="40"/>
  <c r="AE25" i="40"/>
  <c r="AD25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J24" i="40"/>
  <c r="AI24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J23" i="40"/>
  <c r="AI23" i="40"/>
  <c r="AH23" i="40"/>
  <c r="AG23" i="40"/>
  <c r="AF23" i="40"/>
  <c r="AE23" i="40"/>
  <c r="AD23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J22" i="40"/>
  <c r="AI22" i="40"/>
  <c r="AH22" i="40"/>
  <c r="AG22" i="40"/>
  <c r="AF22" i="40"/>
  <c r="AE22" i="40"/>
  <c r="AD22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J21" i="40"/>
  <c r="AI21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J20" i="40"/>
  <c r="AI20" i="40"/>
  <c r="AH20" i="40"/>
  <c r="AG20" i="40"/>
  <c r="AF20" i="40"/>
  <c r="AE20" i="40"/>
  <c r="AD20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J19" i="40"/>
  <c r="AI19" i="40"/>
  <c r="AH19" i="40"/>
  <c r="AG19" i="40"/>
  <c r="AF19" i="40"/>
  <c r="AE19" i="40"/>
  <c r="AD19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J18" i="40"/>
  <c r="AI18" i="40"/>
  <c r="AH18" i="40"/>
  <c r="AG18" i="40"/>
  <c r="AF18" i="40"/>
  <c r="AE18" i="40"/>
  <c r="AD18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J17" i="40"/>
  <c r="AI17" i="40"/>
  <c r="AH17" i="40"/>
  <c r="AG17" i="40"/>
  <c r="AF17" i="40"/>
  <c r="AE17" i="40"/>
  <c r="AD17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J15" i="40"/>
  <c r="AI15" i="40"/>
  <c r="AH15" i="40"/>
  <c r="AG15" i="40"/>
  <c r="AF15" i="40"/>
  <c r="AE15" i="40"/>
  <c r="AD15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AJ14" i="40"/>
  <c r="AI14" i="40"/>
  <c r="AH14" i="40"/>
  <c r="AG14" i="40"/>
  <c r="AF14" i="40"/>
  <c r="AE14" i="40"/>
  <c r="AD14" i="40"/>
  <c r="AC14" i="40"/>
  <c r="AB14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AJ13" i="40"/>
  <c r="AI13" i="40"/>
  <c r="AH13" i="40"/>
  <c r="AG13" i="40"/>
  <c r="AF13" i="40"/>
  <c r="AE13" i="40"/>
  <c r="AD13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J12" i="40"/>
  <c r="AI12" i="40"/>
  <c r="AH12" i="40"/>
  <c r="AG12" i="40"/>
  <c r="AF12" i="40"/>
  <c r="AE12" i="40"/>
  <c r="AD12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J11" i="40"/>
  <c r="AI11" i="40"/>
  <c r="AH11" i="40"/>
  <c r="AG11" i="40"/>
  <c r="AF11" i="40"/>
  <c r="AE11" i="40"/>
  <c r="AD11" i="40"/>
  <c r="AC11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J10" i="40"/>
  <c r="AI10" i="40"/>
  <c r="AH10" i="40"/>
  <c r="AG10" i="40"/>
  <c r="AF10" i="40"/>
  <c r="AE10" i="40"/>
  <c r="AD10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J6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J3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E2" i="40"/>
  <c r="F2" i="40" s="1"/>
  <c r="G2" i="40" s="1"/>
  <c r="H2" i="40" s="1"/>
  <c r="I2" i="40" s="1"/>
  <c r="J2" i="40" s="1"/>
  <c r="K2" i="40" s="1"/>
  <c r="L2" i="40" s="1"/>
  <c r="M2" i="40" s="1"/>
  <c r="N2" i="40" s="1"/>
  <c r="O2" i="40" s="1"/>
  <c r="P2" i="40" s="1"/>
  <c r="Q2" i="40" s="1"/>
  <c r="R2" i="40" s="1"/>
  <c r="S2" i="40" s="1"/>
  <c r="T2" i="40" s="1"/>
  <c r="U2" i="40" s="1"/>
  <c r="V2" i="40" s="1"/>
  <c r="W2" i="40" s="1"/>
  <c r="X2" i="40" s="1"/>
  <c r="Y2" i="40" s="1"/>
  <c r="Z2" i="40" s="1"/>
  <c r="AA2" i="40" s="1"/>
  <c r="AB2" i="40" s="1"/>
  <c r="AC2" i="40" s="1"/>
  <c r="AD2" i="40" s="1"/>
  <c r="AE2" i="40" s="1"/>
  <c r="AF2" i="40" s="1"/>
  <c r="AG2" i="40" s="1"/>
  <c r="AH2" i="40" s="1"/>
  <c r="AI2" i="40" s="1"/>
  <c r="AJ2" i="40" s="1"/>
  <c r="I77" i="39" l="1"/>
  <c r="J77" i="39" s="1"/>
  <c r="K77" i="39" s="1"/>
  <c r="I78" i="39"/>
  <c r="J78" i="39" s="1"/>
  <c r="K78" i="39" s="1"/>
  <c r="I79" i="39"/>
  <c r="J79" i="39" s="1"/>
  <c r="K79" i="39" s="1"/>
  <c r="I80" i="39"/>
  <c r="J80" i="39" s="1"/>
  <c r="K80" i="39" s="1"/>
  <c r="I81" i="39"/>
  <c r="J81" i="39" s="1"/>
  <c r="K81" i="39" s="1"/>
  <c r="I82" i="39"/>
  <c r="J82" i="39" s="1"/>
  <c r="K82" i="39" s="1"/>
  <c r="I83" i="39"/>
  <c r="J83" i="39" s="1"/>
  <c r="K83" i="39" s="1"/>
  <c r="I84" i="39"/>
  <c r="J84" i="39" s="1"/>
  <c r="K84" i="39" s="1"/>
  <c r="I85" i="39"/>
  <c r="J85" i="39" s="1"/>
  <c r="K85" i="39" s="1"/>
  <c r="I86" i="39"/>
  <c r="J86" i="39" s="1"/>
  <c r="K86" i="39" s="1"/>
  <c r="I87" i="39"/>
  <c r="J87" i="39" s="1"/>
  <c r="K87" i="39" s="1"/>
  <c r="I88" i="39"/>
  <c r="J88" i="39" s="1"/>
  <c r="K88" i="39" s="1"/>
  <c r="C77" i="39"/>
  <c r="D77" i="39"/>
  <c r="E77" i="39"/>
  <c r="F77" i="39"/>
  <c r="C78" i="39"/>
  <c r="D78" i="39"/>
  <c r="E78" i="39"/>
  <c r="F78" i="39"/>
  <c r="C79" i="39"/>
  <c r="D79" i="39"/>
  <c r="E79" i="39"/>
  <c r="F79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E84" i="39"/>
  <c r="F84" i="39"/>
  <c r="C85" i="39"/>
  <c r="D85" i="39"/>
  <c r="E85" i="39"/>
  <c r="F85" i="39"/>
  <c r="C86" i="39"/>
  <c r="D86" i="39"/>
  <c r="E86" i="39"/>
  <c r="F86" i="39"/>
  <c r="C87" i="39"/>
  <c r="D87" i="39"/>
  <c r="E87" i="39"/>
  <c r="F87" i="39"/>
  <c r="C88" i="39"/>
  <c r="D88" i="39"/>
  <c r="E88" i="39"/>
  <c r="F88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X53" i="38" l="1"/>
  <c r="Y53" i="38"/>
  <c r="X54" i="38"/>
  <c r="Y54" i="38"/>
  <c r="X55" i="38"/>
  <c r="Y55" i="38"/>
  <c r="X56" i="38"/>
  <c r="Y56" i="38"/>
  <c r="X57" i="38"/>
  <c r="Y57" i="38"/>
  <c r="X58" i="38"/>
  <c r="Y58" i="38"/>
  <c r="X59" i="38"/>
  <c r="Y59" i="38"/>
  <c r="X60" i="38"/>
  <c r="Y60" i="38"/>
  <c r="X61" i="38"/>
  <c r="Y61" i="38"/>
  <c r="X62" i="38"/>
  <c r="Y62" i="38"/>
  <c r="X63" i="38"/>
  <c r="Y63" i="38"/>
  <c r="X64" i="38"/>
  <c r="Y64" i="38"/>
  <c r="X65" i="38"/>
  <c r="Y65" i="38"/>
  <c r="X66" i="38"/>
  <c r="Y66" i="38"/>
  <c r="X67" i="38"/>
  <c r="Y67" i="38"/>
  <c r="X68" i="38"/>
  <c r="Y68" i="38"/>
  <c r="X69" i="38"/>
  <c r="Y69" i="38"/>
  <c r="X70" i="38"/>
  <c r="Y70" i="38"/>
  <c r="X71" i="38"/>
  <c r="Y71" i="38"/>
  <c r="X72" i="38"/>
  <c r="Y72" i="38"/>
  <c r="X73" i="38"/>
  <c r="Y73" i="38"/>
  <c r="X74" i="38"/>
  <c r="Y74" i="38"/>
  <c r="X75" i="38"/>
  <c r="Y75" i="38"/>
  <c r="X76" i="38"/>
  <c r="Y76" i="38"/>
  <c r="X77" i="38"/>
  <c r="Y77" i="38"/>
  <c r="X78" i="38"/>
  <c r="Y78" i="38"/>
  <c r="X79" i="38"/>
  <c r="Y79" i="38"/>
  <c r="X80" i="38"/>
  <c r="Y80" i="38"/>
  <c r="X81" i="38"/>
  <c r="Y81" i="38"/>
  <c r="X82" i="38"/>
  <c r="Y82" i="38"/>
  <c r="X83" i="38"/>
  <c r="Y83" i="38"/>
  <c r="X84" i="38"/>
  <c r="Y84" i="38"/>
  <c r="X85" i="38"/>
  <c r="Y85" i="38"/>
  <c r="X86" i="38"/>
  <c r="Y86" i="38"/>
  <c r="AH53" i="38"/>
  <c r="AH54" i="38"/>
  <c r="AH55" i="38"/>
  <c r="AH56" i="38"/>
  <c r="AH57" i="38"/>
  <c r="AH58" i="38"/>
  <c r="AH59" i="38"/>
  <c r="AH60" i="38"/>
  <c r="AH61" i="38"/>
  <c r="AH62" i="38"/>
  <c r="AH63" i="38"/>
  <c r="AH64" i="38"/>
  <c r="AH65" i="38"/>
  <c r="AH66" i="38"/>
  <c r="AH67" i="38"/>
  <c r="AH68" i="38"/>
  <c r="AH69" i="38"/>
  <c r="AH70" i="38"/>
  <c r="AH71" i="38"/>
  <c r="AH72" i="38"/>
  <c r="AH73" i="38"/>
  <c r="AH74" i="38"/>
  <c r="AH75" i="38"/>
  <c r="AH76" i="38"/>
  <c r="AH77" i="38"/>
  <c r="AH78" i="38"/>
  <c r="AH79" i="38"/>
  <c r="AH80" i="38"/>
  <c r="AH81" i="38"/>
  <c r="AH82" i="38"/>
  <c r="AH83" i="38"/>
  <c r="AH84" i="38"/>
  <c r="AH85" i="38"/>
  <c r="AH86" i="38"/>
  <c r="AK162" i="38" l="1"/>
  <c r="AK163" i="38"/>
  <c r="AK164" i="38"/>
  <c r="AK165" i="38"/>
  <c r="AK166" i="38"/>
  <c r="AK167" i="38"/>
  <c r="AK168" i="38"/>
  <c r="AK169" i="38"/>
  <c r="AK170" i="38"/>
  <c r="AK171" i="38"/>
  <c r="AK172" i="38"/>
  <c r="AK173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Z75" i="38"/>
  <c r="AA75" i="38"/>
  <c r="AB75" i="38"/>
  <c r="AC75" i="38"/>
  <c r="AD75" i="38"/>
  <c r="AE75" i="38"/>
  <c r="AF75" i="38"/>
  <c r="AG75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Z76" i="38"/>
  <c r="AA76" i="38"/>
  <c r="AB76" i="38"/>
  <c r="AC76" i="38"/>
  <c r="AD76" i="38"/>
  <c r="AE76" i="38"/>
  <c r="AF76" i="38"/>
  <c r="AG76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Z77" i="38"/>
  <c r="AA77" i="38"/>
  <c r="AB77" i="38"/>
  <c r="AC77" i="38"/>
  <c r="AD77" i="38"/>
  <c r="AE77" i="38"/>
  <c r="AF77" i="38"/>
  <c r="AG77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Z78" i="38"/>
  <c r="AA78" i="38"/>
  <c r="AB78" i="38"/>
  <c r="AC78" i="38"/>
  <c r="AD78" i="38"/>
  <c r="AE78" i="38"/>
  <c r="AF78" i="38"/>
  <c r="AG78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Z79" i="38"/>
  <c r="AA79" i="38"/>
  <c r="AB79" i="38"/>
  <c r="AC79" i="38"/>
  <c r="AD79" i="38"/>
  <c r="AE79" i="38"/>
  <c r="AF79" i="38"/>
  <c r="AG79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Z80" i="38"/>
  <c r="AA80" i="38"/>
  <c r="AB80" i="38"/>
  <c r="AC80" i="38"/>
  <c r="AD80" i="38"/>
  <c r="AE80" i="38"/>
  <c r="AF80" i="38"/>
  <c r="AG80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Z81" i="38"/>
  <c r="AA81" i="38"/>
  <c r="AB81" i="38"/>
  <c r="AC81" i="38"/>
  <c r="AD81" i="38"/>
  <c r="AE81" i="38"/>
  <c r="AF81" i="38"/>
  <c r="AG81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Z82" i="38"/>
  <c r="AA82" i="38"/>
  <c r="AB82" i="38"/>
  <c r="AC82" i="38"/>
  <c r="AD82" i="38"/>
  <c r="AE82" i="38"/>
  <c r="AF82" i="38"/>
  <c r="AG82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Z83" i="38"/>
  <c r="AA83" i="38"/>
  <c r="AB83" i="38"/>
  <c r="AC83" i="38"/>
  <c r="AD83" i="38"/>
  <c r="AE83" i="38"/>
  <c r="AF83" i="38"/>
  <c r="AG83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Z84" i="38"/>
  <c r="AA84" i="38"/>
  <c r="AB84" i="38"/>
  <c r="AC84" i="38"/>
  <c r="AD84" i="38"/>
  <c r="AE84" i="38"/>
  <c r="AF84" i="38"/>
  <c r="AG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Z86" i="38"/>
  <c r="AA86" i="38"/>
  <c r="AB86" i="38"/>
  <c r="AC86" i="38"/>
  <c r="AD86" i="38"/>
  <c r="AE86" i="38"/>
  <c r="AF86" i="38"/>
  <c r="AG86" i="38"/>
  <c r="C75" i="38" l="1"/>
  <c r="C76" i="38"/>
  <c r="C77" i="38"/>
  <c r="C78" i="38"/>
  <c r="C79" i="38"/>
  <c r="C80" i="38"/>
  <c r="C81" i="38"/>
  <c r="C82" i="38"/>
  <c r="C83" i="38"/>
  <c r="C84" i="38"/>
  <c r="C85" i="38"/>
  <c r="C86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I76" i="39"/>
  <c r="J76" i="39" s="1"/>
  <c r="K76" i="39" s="1"/>
  <c r="F76" i="39"/>
  <c r="E76" i="39"/>
  <c r="D76" i="39"/>
  <c r="C76" i="39"/>
  <c r="B76" i="39"/>
  <c r="I75" i="39"/>
  <c r="J75" i="39" s="1"/>
  <c r="K75" i="39" s="1"/>
  <c r="F75" i="39"/>
  <c r="E75" i="39"/>
  <c r="D75" i="39"/>
  <c r="C75" i="39"/>
  <c r="B75" i="39"/>
  <c r="I74" i="39"/>
  <c r="J74" i="39" s="1"/>
  <c r="K74" i="39" s="1"/>
  <c r="F74" i="39"/>
  <c r="E74" i="39"/>
  <c r="D74" i="39"/>
  <c r="C74" i="39"/>
  <c r="B74" i="39"/>
  <c r="I73" i="39"/>
  <c r="J73" i="39" s="1"/>
  <c r="K73" i="39" s="1"/>
  <c r="F73" i="39"/>
  <c r="E73" i="39"/>
  <c r="D73" i="39"/>
  <c r="C73" i="39"/>
  <c r="B73" i="39"/>
  <c r="I72" i="39"/>
  <c r="J72" i="39" s="1"/>
  <c r="K72" i="39" s="1"/>
  <c r="F72" i="39"/>
  <c r="E72" i="39"/>
  <c r="D72" i="39"/>
  <c r="C72" i="39"/>
  <c r="B72" i="39"/>
  <c r="I71" i="39"/>
  <c r="J71" i="39" s="1"/>
  <c r="K71" i="39" s="1"/>
  <c r="F71" i="39"/>
  <c r="E71" i="39"/>
  <c r="D71" i="39"/>
  <c r="C71" i="39"/>
  <c r="B71" i="39"/>
  <c r="I70" i="39"/>
  <c r="J70" i="39" s="1"/>
  <c r="K70" i="39" s="1"/>
  <c r="F70" i="39"/>
  <c r="E70" i="39"/>
  <c r="D70" i="39"/>
  <c r="C70" i="39"/>
  <c r="B70" i="39"/>
  <c r="I69" i="39"/>
  <c r="J69" i="39" s="1"/>
  <c r="K69" i="39" s="1"/>
  <c r="F69" i="39"/>
  <c r="E69" i="39"/>
  <c r="D69" i="39"/>
  <c r="C69" i="39"/>
  <c r="B69" i="39"/>
  <c r="I68" i="39"/>
  <c r="J68" i="39" s="1"/>
  <c r="K68" i="39" s="1"/>
  <c r="F68" i="39"/>
  <c r="E68" i="39"/>
  <c r="D68" i="39"/>
  <c r="C68" i="39"/>
  <c r="B68" i="39"/>
  <c r="I67" i="39"/>
  <c r="J67" i="39" s="1"/>
  <c r="K67" i="39" s="1"/>
  <c r="F67" i="39"/>
  <c r="E67" i="39"/>
  <c r="D67" i="39"/>
  <c r="C67" i="39"/>
  <c r="B67" i="39"/>
  <c r="I66" i="39"/>
  <c r="J66" i="39" s="1"/>
  <c r="K66" i="39" s="1"/>
  <c r="F66" i="39"/>
  <c r="E66" i="39"/>
  <c r="D66" i="39"/>
  <c r="C66" i="39"/>
  <c r="B66" i="39"/>
  <c r="I65" i="39"/>
  <c r="J65" i="39" s="1"/>
  <c r="K65" i="39" s="1"/>
  <c r="F65" i="39"/>
  <c r="E65" i="39"/>
  <c r="D65" i="39"/>
  <c r="C65" i="39"/>
  <c r="B65" i="39"/>
  <c r="I64" i="39"/>
  <c r="J64" i="39" s="1"/>
  <c r="K64" i="39" s="1"/>
  <c r="F64" i="39"/>
  <c r="E64" i="39"/>
  <c r="D64" i="39"/>
  <c r="C64" i="39"/>
  <c r="B64" i="39"/>
  <c r="I63" i="39"/>
  <c r="J63" i="39" s="1"/>
  <c r="K63" i="39" s="1"/>
  <c r="F63" i="39"/>
  <c r="E63" i="39"/>
  <c r="D63" i="39"/>
  <c r="C63" i="39"/>
  <c r="B63" i="39"/>
  <c r="I62" i="39"/>
  <c r="J62" i="39" s="1"/>
  <c r="K62" i="39" s="1"/>
  <c r="F62" i="39"/>
  <c r="E62" i="39"/>
  <c r="D62" i="39"/>
  <c r="C62" i="39"/>
  <c r="B62" i="39"/>
  <c r="I61" i="39"/>
  <c r="J61" i="39" s="1"/>
  <c r="K61" i="39" s="1"/>
  <c r="F61" i="39"/>
  <c r="E61" i="39"/>
  <c r="D61" i="39"/>
  <c r="C61" i="39"/>
  <c r="B61" i="39"/>
  <c r="I60" i="39"/>
  <c r="J60" i="39" s="1"/>
  <c r="K60" i="39" s="1"/>
  <c r="F60" i="39"/>
  <c r="E60" i="39"/>
  <c r="D60" i="39"/>
  <c r="C60" i="39"/>
  <c r="B60" i="39"/>
  <c r="I59" i="39"/>
  <c r="J59" i="39" s="1"/>
  <c r="K59" i="39" s="1"/>
  <c r="F59" i="39"/>
  <c r="E59" i="39"/>
  <c r="D59" i="39"/>
  <c r="C59" i="39"/>
  <c r="B59" i="39"/>
  <c r="I58" i="39"/>
  <c r="J58" i="39" s="1"/>
  <c r="K58" i="39" s="1"/>
  <c r="F58" i="39"/>
  <c r="E58" i="39"/>
  <c r="D58" i="39"/>
  <c r="C58" i="39"/>
  <c r="B58" i="39"/>
  <c r="I57" i="39"/>
  <c r="J57" i="39" s="1"/>
  <c r="K57" i="39" s="1"/>
  <c r="F57" i="39"/>
  <c r="E57" i="39"/>
  <c r="D57" i="39"/>
  <c r="C57" i="39"/>
  <c r="B57" i="39"/>
  <c r="I56" i="39"/>
  <c r="J56" i="39" s="1"/>
  <c r="K56" i="39" s="1"/>
  <c r="F56" i="39"/>
  <c r="E56" i="39"/>
  <c r="D56" i="39"/>
  <c r="C56" i="39"/>
  <c r="B56" i="39"/>
  <c r="I55" i="39"/>
  <c r="J55" i="39" s="1"/>
  <c r="K55" i="39" s="1"/>
  <c r="F55" i="39"/>
  <c r="D55" i="39"/>
  <c r="C55" i="39"/>
  <c r="B55" i="39"/>
  <c r="I54" i="39"/>
  <c r="J54" i="39" s="1"/>
  <c r="K54" i="39" s="1"/>
  <c r="F54" i="39"/>
  <c r="E54" i="39"/>
  <c r="D54" i="39"/>
  <c r="C54" i="39"/>
  <c r="B54" i="39"/>
  <c r="I53" i="39"/>
  <c r="J53" i="39" s="1"/>
  <c r="K53" i="39" s="1"/>
  <c r="F53" i="39"/>
  <c r="E53" i="39"/>
  <c r="D53" i="39"/>
  <c r="C53" i="39"/>
  <c r="B53" i="39"/>
  <c r="I52" i="39"/>
  <c r="J52" i="39" s="1"/>
  <c r="K52" i="39" s="1"/>
  <c r="F52" i="39"/>
  <c r="E52" i="39"/>
  <c r="D52" i="39"/>
  <c r="C52" i="39"/>
  <c r="B52" i="39"/>
  <c r="I51" i="39"/>
  <c r="J51" i="39" s="1"/>
  <c r="K51" i="39" s="1"/>
  <c r="F51" i="39"/>
  <c r="E51" i="39"/>
  <c r="D51" i="39"/>
  <c r="C51" i="39"/>
  <c r="B51" i="39"/>
  <c r="I50" i="39"/>
  <c r="J50" i="39" s="1"/>
  <c r="K50" i="39" s="1"/>
  <c r="F50" i="39"/>
  <c r="E50" i="39"/>
  <c r="D50" i="39"/>
  <c r="C50" i="39"/>
  <c r="B50" i="39"/>
  <c r="I49" i="39"/>
  <c r="J49" i="39" s="1"/>
  <c r="K49" i="39" s="1"/>
  <c r="F49" i="39"/>
  <c r="E49" i="39"/>
  <c r="D49" i="39"/>
  <c r="C49" i="39"/>
  <c r="B49" i="39"/>
  <c r="I48" i="39"/>
  <c r="J48" i="39" s="1"/>
  <c r="K48" i="39" s="1"/>
  <c r="F48" i="39"/>
  <c r="E48" i="39"/>
  <c r="D48" i="39"/>
  <c r="C48" i="39"/>
  <c r="B48" i="39"/>
  <c r="I47" i="39"/>
  <c r="J47" i="39" s="1"/>
  <c r="K47" i="39" s="1"/>
  <c r="F47" i="39"/>
  <c r="E47" i="39"/>
  <c r="D47" i="39"/>
  <c r="C47" i="39"/>
  <c r="B47" i="39"/>
  <c r="I46" i="39"/>
  <c r="J46" i="39" s="1"/>
  <c r="K46" i="39" s="1"/>
  <c r="F46" i="39"/>
  <c r="E46" i="39"/>
  <c r="D46" i="39"/>
  <c r="C46" i="39"/>
  <c r="B46" i="39"/>
  <c r="I45" i="39"/>
  <c r="J45" i="39" s="1"/>
  <c r="K45" i="39" s="1"/>
  <c r="F45" i="39"/>
  <c r="E45" i="39"/>
  <c r="D45" i="39"/>
  <c r="C45" i="39"/>
  <c r="B45" i="39"/>
  <c r="I44" i="39"/>
  <c r="J44" i="39" s="1"/>
  <c r="K44" i="39" s="1"/>
  <c r="F44" i="39"/>
  <c r="E44" i="39"/>
  <c r="D44" i="39"/>
  <c r="C44" i="39"/>
  <c r="B44" i="39"/>
  <c r="I43" i="39"/>
  <c r="J43" i="39" s="1"/>
  <c r="K43" i="39" s="1"/>
  <c r="F43" i="39"/>
  <c r="E43" i="39"/>
  <c r="D43" i="39"/>
  <c r="C43" i="39"/>
  <c r="B43" i="39"/>
  <c r="I42" i="39"/>
  <c r="J42" i="39" s="1"/>
  <c r="K42" i="39" s="1"/>
  <c r="F42" i="39"/>
  <c r="E42" i="39"/>
  <c r="D42" i="39"/>
  <c r="C42" i="39"/>
  <c r="B42" i="39"/>
  <c r="I41" i="39"/>
  <c r="J41" i="39" s="1"/>
  <c r="K41" i="39" s="1"/>
  <c r="F41" i="39"/>
  <c r="E41" i="39"/>
  <c r="D41" i="39"/>
  <c r="C41" i="39"/>
  <c r="B41" i="39"/>
  <c r="I40" i="39"/>
  <c r="J40" i="39" s="1"/>
  <c r="K40" i="39" s="1"/>
  <c r="F40" i="39"/>
  <c r="E40" i="39"/>
  <c r="D40" i="39"/>
  <c r="C40" i="39"/>
  <c r="B40" i="39"/>
  <c r="I39" i="39"/>
  <c r="J39" i="39" s="1"/>
  <c r="K39" i="39" s="1"/>
  <c r="F39" i="39"/>
  <c r="E39" i="39"/>
  <c r="D39" i="39"/>
  <c r="C39" i="39"/>
  <c r="B39" i="39"/>
  <c r="I38" i="39"/>
  <c r="J38" i="39" s="1"/>
  <c r="K38" i="39" s="1"/>
  <c r="F38" i="39"/>
  <c r="E38" i="39"/>
  <c r="D38" i="39"/>
  <c r="C38" i="39"/>
  <c r="B38" i="39"/>
  <c r="I37" i="39"/>
  <c r="J37" i="39" s="1"/>
  <c r="K37" i="39" s="1"/>
  <c r="F37" i="39"/>
  <c r="E37" i="39"/>
  <c r="D37" i="39"/>
  <c r="C37" i="39"/>
  <c r="B37" i="39"/>
  <c r="I36" i="39"/>
  <c r="J36" i="39" s="1"/>
  <c r="K36" i="39" s="1"/>
  <c r="F36" i="39"/>
  <c r="E36" i="39"/>
  <c r="D36" i="39"/>
  <c r="C36" i="39"/>
  <c r="B36" i="39"/>
  <c r="I35" i="39"/>
  <c r="J35" i="39" s="1"/>
  <c r="K35" i="39" s="1"/>
  <c r="F35" i="39"/>
  <c r="E35" i="39"/>
  <c r="D35" i="39"/>
  <c r="C35" i="39"/>
  <c r="B35" i="39"/>
  <c r="I34" i="39"/>
  <c r="J34" i="39" s="1"/>
  <c r="K34" i="39" s="1"/>
  <c r="F34" i="39"/>
  <c r="E34" i="39"/>
  <c r="D34" i="39"/>
  <c r="C34" i="39"/>
  <c r="B34" i="39"/>
  <c r="I33" i="39"/>
  <c r="J33" i="39" s="1"/>
  <c r="K33" i="39" s="1"/>
  <c r="F33" i="39"/>
  <c r="E33" i="39"/>
  <c r="D33" i="39"/>
  <c r="C33" i="39"/>
  <c r="B33" i="39"/>
  <c r="I32" i="39"/>
  <c r="J32" i="39" s="1"/>
  <c r="K32" i="39" s="1"/>
  <c r="F32" i="39"/>
  <c r="E32" i="39"/>
  <c r="D32" i="39"/>
  <c r="C32" i="39"/>
  <c r="B32" i="39"/>
  <c r="I31" i="39"/>
  <c r="J31" i="39" s="1"/>
  <c r="K31" i="39" s="1"/>
  <c r="F31" i="39"/>
  <c r="E31" i="39"/>
  <c r="D31" i="39"/>
  <c r="C31" i="39"/>
  <c r="B31" i="39"/>
  <c r="I30" i="39"/>
  <c r="J30" i="39" s="1"/>
  <c r="K30" i="39" s="1"/>
  <c r="F30" i="39"/>
  <c r="E30" i="39"/>
  <c r="D30" i="39"/>
  <c r="C30" i="39"/>
  <c r="B30" i="39"/>
  <c r="I29" i="39"/>
  <c r="J29" i="39" s="1"/>
  <c r="K29" i="39" s="1"/>
  <c r="F29" i="39"/>
  <c r="E29" i="39"/>
  <c r="D29" i="39"/>
  <c r="C29" i="39"/>
  <c r="B29" i="39"/>
  <c r="I28" i="39"/>
  <c r="J28" i="39" s="1"/>
  <c r="K28" i="39" s="1"/>
  <c r="F28" i="39"/>
  <c r="E28" i="39"/>
  <c r="D28" i="39"/>
  <c r="C28" i="39"/>
  <c r="B28" i="39"/>
  <c r="I27" i="39"/>
  <c r="J27" i="39" s="1"/>
  <c r="K27" i="39" s="1"/>
  <c r="F27" i="39"/>
  <c r="E27" i="39"/>
  <c r="D27" i="39"/>
  <c r="C27" i="39"/>
  <c r="B27" i="39"/>
  <c r="I26" i="39"/>
  <c r="J26" i="39" s="1"/>
  <c r="K26" i="39" s="1"/>
  <c r="F26" i="39"/>
  <c r="E26" i="39"/>
  <c r="D26" i="39"/>
  <c r="C26" i="39"/>
  <c r="B26" i="39"/>
  <c r="I25" i="39"/>
  <c r="J25" i="39" s="1"/>
  <c r="K25" i="39" s="1"/>
  <c r="F25" i="39"/>
  <c r="E25" i="39"/>
  <c r="D25" i="39"/>
  <c r="C25" i="39"/>
  <c r="B25" i="39"/>
  <c r="I24" i="39"/>
  <c r="J24" i="39" s="1"/>
  <c r="K24" i="39" s="1"/>
  <c r="F24" i="39"/>
  <c r="E24" i="39"/>
  <c r="D24" i="39"/>
  <c r="C24" i="39"/>
  <c r="B24" i="39"/>
  <c r="I23" i="39"/>
  <c r="J23" i="39" s="1"/>
  <c r="K23" i="39" s="1"/>
  <c r="F23" i="39"/>
  <c r="E23" i="39"/>
  <c r="D23" i="39"/>
  <c r="C23" i="39"/>
  <c r="B23" i="39"/>
  <c r="I22" i="39"/>
  <c r="J22" i="39" s="1"/>
  <c r="K22" i="39" s="1"/>
  <c r="F22" i="39"/>
  <c r="E22" i="39"/>
  <c r="D22" i="39"/>
  <c r="C22" i="39"/>
  <c r="B22" i="39"/>
  <c r="I21" i="39"/>
  <c r="J21" i="39" s="1"/>
  <c r="K21" i="39" s="1"/>
  <c r="F21" i="39"/>
  <c r="E21" i="39"/>
  <c r="D21" i="39"/>
  <c r="C21" i="39"/>
  <c r="B21" i="39"/>
  <c r="I20" i="39"/>
  <c r="J20" i="39" s="1"/>
  <c r="K20" i="39" s="1"/>
  <c r="F20" i="39"/>
  <c r="E20" i="39"/>
  <c r="D20" i="39"/>
  <c r="C20" i="39"/>
  <c r="B20" i="39"/>
  <c r="I19" i="39"/>
  <c r="J19" i="39" s="1"/>
  <c r="K19" i="39" s="1"/>
  <c r="F19" i="39"/>
  <c r="E19" i="39"/>
  <c r="D19" i="39"/>
  <c r="C19" i="39"/>
  <c r="B19" i="39"/>
  <c r="I18" i="39"/>
  <c r="J18" i="39" s="1"/>
  <c r="K18" i="39" s="1"/>
  <c r="F18" i="39"/>
  <c r="E18" i="39"/>
  <c r="D18" i="39"/>
  <c r="C18" i="39"/>
  <c r="B18" i="39"/>
  <c r="I17" i="39"/>
  <c r="J17" i="39" s="1"/>
  <c r="K17" i="39" s="1"/>
  <c r="F17" i="39"/>
  <c r="E17" i="39"/>
  <c r="D17" i="39"/>
  <c r="C17" i="39"/>
  <c r="B17" i="39"/>
  <c r="I16" i="39"/>
  <c r="J16" i="39" s="1"/>
  <c r="K16" i="39" s="1"/>
  <c r="F16" i="39"/>
  <c r="E16" i="39"/>
  <c r="D16" i="39"/>
  <c r="C16" i="39"/>
  <c r="B16" i="39"/>
  <c r="I15" i="39"/>
  <c r="J15" i="39" s="1"/>
  <c r="K15" i="39" s="1"/>
  <c r="F15" i="39"/>
  <c r="E15" i="39"/>
  <c r="D15" i="39"/>
  <c r="C15" i="39"/>
  <c r="B15" i="39"/>
  <c r="I14" i="39"/>
  <c r="J14" i="39" s="1"/>
  <c r="K14" i="39" s="1"/>
  <c r="F14" i="39"/>
  <c r="E14" i="39"/>
  <c r="D14" i="39"/>
  <c r="C14" i="39"/>
  <c r="B14" i="39"/>
  <c r="I13" i="39"/>
  <c r="J13" i="39" s="1"/>
  <c r="K13" i="39" s="1"/>
  <c r="F13" i="39"/>
  <c r="E13" i="39"/>
  <c r="D13" i="39"/>
  <c r="C13" i="39"/>
  <c r="B13" i="39"/>
  <c r="I12" i="39"/>
  <c r="J12" i="39" s="1"/>
  <c r="K12" i="39" s="1"/>
  <c r="F12" i="39"/>
  <c r="E12" i="39"/>
  <c r="D12" i="39"/>
  <c r="C12" i="39"/>
  <c r="B12" i="39"/>
  <c r="I11" i="39"/>
  <c r="J11" i="39" s="1"/>
  <c r="K11" i="39" s="1"/>
  <c r="F11" i="39"/>
  <c r="E11" i="39"/>
  <c r="D11" i="39"/>
  <c r="C11" i="39"/>
  <c r="B11" i="39"/>
  <c r="I10" i="39"/>
  <c r="J10" i="39" s="1"/>
  <c r="K10" i="39" s="1"/>
  <c r="F10" i="39"/>
  <c r="E10" i="39"/>
  <c r="D10" i="39"/>
  <c r="C10" i="39"/>
  <c r="B10" i="39"/>
  <c r="I9" i="39"/>
  <c r="J9" i="39" s="1"/>
  <c r="K9" i="39" s="1"/>
  <c r="F9" i="39"/>
  <c r="E9" i="39"/>
  <c r="D9" i="39"/>
  <c r="C9" i="39"/>
  <c r="B9" i="39"/>
  <c r="I8" i="39"/>
  <c r="J8" i="39" s="1"/>
  <c r="K8" i="39" s="1"/>
  <c r="F8" i="39"/>
  <c r="E8" i="39"/>
  <c r="D8" i="39"/>
  <c r="C8" i="39"/>
  <c r="B8" i="39"/>
  <c r="I7" i="39"/>
  <c r="J7" i="39" s="1"/>
  <c r="K7" i="39" s="1"/>
  <c r="F7" i="39"/>
  <c r="E7" i="39"/>
  <c r="D7" i="39"/>
  <c r="C7" i="39"/>
  <c r="B7" i="39"/>
  <c r="I6" i="39"/>
  <c r="J6" i="39" s="1"/>
  <c r="K6" i="39" s="1"/>
  <c r="F6" i="39"/>
  <c r="E6" i="39"/>
  <c r="D6" i="39"/>
  <c r="C6" i="39"/>
  <c r="B6" i="39"/>
  <c r="I5" i="39"/>
  <c r="J5" i="39" s="1"/>
  <c r="K5" i="39" s="1"/>
  <c r="F5" i="39"/>
  <c r="E5" i="39"/>
  <c r="D5" i="39"/>
  <c r="C5" i="39"/>
  <c r="B5" i="39"/>
  <c r="AK161" i="38"/>
  <c r="C161" i="38"/>
  <c r="B161" i="38"/>
  <c r="AK160" i="38"/>
  <c r="C160" i="38"/>
  <c r="B160" i="38"/>
  <c r="AK159" i="38"/>
  <c r="C159" i="38"/>
  <c r="B159" i="38"/>
  <c r="AK158" i="38"/>
  <c r="C158" i="38"/>
  <c r="B158" i="38"/>
  <c r="AK157" i="38"/>
  <c r="C157" i="38"/>
  <c r="B157" i="38"/>
  <c r="AK156" i="38"/>
  <c r="C156" i="38"/>
  <c r="B156" i="38"/>
  <c r="AK155" i="38"/>
  <c r="C155" i="38"/>
  <c r="B155" i="38"/>
  <c r="AK154" i="38"/>
  <c r="C154" i="38"/>
  <c r="B154" i="38"/>
  <c r="AK153" i="38"/>
  <c r="C153" i="38"/>
  <c r="B153" i="38"/>
  <c r="AK152" i="38"/>
  <c r="C152" i="38"/>
  <c r="B152" i="38"/>
  <c r="AK151" i="38"/>
  <c r="C151" i="38"/>
  <c r="B151" i="38"/>
  <c r="AK150" i="38"/>
  <c r="C150" i="38"/>
  <c r="B150" i="38"/>
  <c r="AK149" i="38"/>
  <c r="C149" i="38"/>
  <c r="B149" i="38"/>
  <c r="AK148" i="38"/>
  <c r="C148" i="38"/>
  <c r="B148" i="38"/>
  <c r="AK147" i="38"/>
  <c r="C147" i="38"/>
  <c r="B147" i="38"/>
  <c r="AK146" i="38"/>
  <c r="C146" i="38"/>
  <c r="B146" i="38"/>
  <c r="AK145" i="38"/>
  <c r="C145" i="38"/>
  <c r="B145" i="38"/>
  <c r="AK144" i="38"/>
  <c r="C144" i="38"/>
  <c r="B144" i="38"/>
  <c r="AK143" i="38"/>
  <c r="C143" i="38"/>
  <c r="B143" i="38"/>
  <c r="AK142" i="38"/>
  <c r="C142" i="38"/>
  <c r="B142" i="38"/>
  <c r="AK141" i="38"/>
  <c r="C141" i="38"/>
  <c r="B141" i="38"/>
  <c r="AK140" i="38"/>
  <c r="C140" i="38"/>
  <c r="B140" i="38"/>
  <c r="AK139" i="38"/>
  <c r="C139" i="38"/>
  <c r="B139" i="38"/>
  <c r="AK138" i="38"/>
  <c r="C138" i="38"/>
  <c r="B138" i="38"/>
  <c r="AK137" i="38"/>
  <c r="C137" i="38"/>
  <c r="B137" i="38"/>
  <c r="AK136" i="38"/>
  <c r="C136" i="38"/>
  <c r="B136" i="38"/>
  <c r="AK135" i="38"/>
  <c r="C135" i="38"/>
  <c r="B135" i="38"/>
  <c r="AK134" i="38"/>
  <c r="C134" i="38"/>
  <c r="B134" i="38"/>
  <c r="AK133" i="38"/>
  <c r="C133" i="38"/>
  <c r="B133" i="38"/>
  <c r="AK132" i="38"/>
  <c r="C132" i="38"/>
  <c r="B132" i="38"/>
  <c r="AK131" i="38"/>
  <c r="C131" i="38"/>
  <c r="B131" i="38"/>
  <c r="AK130" i="38"/>
  <c r="C130" i="38"/>
  <c r="B130" i="38"/>
  <c r="AK129" i="38"/>
  <c r="C129" i="38"/>
  <c r="B129" i="38"/>
  <c r="AK128" i="38"/>
  <c r="C128" i="38"/>
  <c r="B128" i="38"/>
  <c r="AK127" i="38"/>
  <c r="C127" i="38"/>
  <c r="B127" i="38"/>
  <c r="AK126" i="38"/>
  <c r="C126" i="38"/>
  <c r="B126" i="38"/>
  <c r="AK125" i="38"/>
  <c r="C125" i="38"/>
  <c r="B125" i="38"/>
  <c r="AK124" i="38"/>
  <c r="C124" i="38"/>
  <c r="B124" i="38"/>
  <c r="AK123" i="38"/>
  <c r="C123" i="38"/>
  <c r="B123" i="38"/>
  <c r="AK122" i="38"/>
  <c r="C122" i="38"/>
  <c r="B122" i="38"/>
  <c r="AK121" i="38"/>
  <c r="C121" i="38"/>
  <c r="B121" i="38"/>
  <c r="AK120" i="38"/>
  <c r="C120" i="38"/>
  <c r="B120" i="38"/>
  <c r="AK119" i="38"/>
  <c r="C119" i="38"/>
  <c r="B119" i="38"/>
  <c r="AK118" i="38"/>
  <c r="C118" i="38"/>
  <c r="B118" i="38"/>
  <c r="AK117" i="38"/>
  <c r="C117" i="38"/>
  <c r="B117" i="38"/>
  <c r="AK116" i="38"/>
  <c r="C116" i="38"/>
  <c r="B116" i="38"/>
  <c r="AK115" i="38"/>
  <c r="C115" i="38"/>
  <c r="B115" i="38"/>
  <c r="AK114" i="38"/>
  <c r="C114" i="38"/>
  <c r="B114" i="38"/>
  <c r="AK113" i="38"/>
  <c r="C113" i="38"/>
  <c r="B113" i="38"/>
  <c r="AK112" i="38"/>
  <c r="C112" i="38"/>
  <c r="B112" i="38"/>
  <c r="AK111" i="38"/>
  <c r="C111" i="38"/>
  <c r="B111" i="38"/>
  <c r="AK110" i="38"/>
  <c r="C110" i="38"/>
  <c r="B110" i="38"/>
  <c r="AK109" i="38"/>
  <c r="C109" i="38"/>
  <c r="B109" i="38"/>
  <c r="AK108" i="38"/>
  <c r="C108" i="38"/>
  <c r="B108" i="38"/>
  <c r="AK107" i="38"/>
  <c r="C107" i="38"/>
  <c r="B107" i="38"/>
  <c r="AK106" i="38"/>
  <c r="C106" i="38"/>
  <c r="B106" i="38"/>
  <c r="AK105" i="38"/>
  <c r="C105" i="38"/>
  <c r="B105" i="38"/>
  <c r="AK104" i="38"/>
  <c r="C104" i="38"/>
  <c r="B104" i="38"/>
  <c r="AK103" i="38"/>
  <c r="C103" i="38"/>
  <c r="B103" i="38"/>
  <c r="AK102" i="38"/>
  <c r="C102" i="38"/>
  <c r="B102" i="38"/>
  <c r="AK101" i="38"/>
  <c r="C101" i="38"/>
  <c r="B101" i="38"/>
  <c r="AK100" i="38"/>
  <c r="C100" i="38"/>
  <c r="B100" i="38"/>
  <c r="AK99" i="38"/>
  <c r="C99" i="38"/>
  <c r="B99" i="38"/>
  <c r="AK98" i="38"/>
  <c r="C98" i="38"/>
  <c r="B98" i="38"/>
  <c r="AK97" i="38"/>
  <c r="C97" i="38"/>
  <c r="B97" i="38"/>
  <c r="AK96" i="38"/>
  <c r="C96" i="38"/>
  <c r="B96" i="38"/>
  <c r="AK95" i="38"/>
  <c r="C95" i="38"/>
  <c r="B95" i="38"/>
  <c r="AK94" i="38"/>
  <c r="C94" i="38"/>
  <c r="B94" i="38"/>
  <c r="AK93" i="38"/>
  <c r="C93" i="38"/>
  <c r="B93" i="38"/>
  <c r="AK92" i="38"/>
  <c r="C92" i="38"/>
  <c r="B92" i="38"/>
  <c r="AK91" i="38"/>
  <c r="C91" i="38"/>
  <c r="B91" i="38"/>
  <c r="AK90" i="38"/>
  <c r="C90" i="38"/>
  <c r="B90" i="38"/>
  <c r="AG74" i="38"/>
  <c r="AF74" i="38"/>
  <c r="AE74" i="38"/>
  <c r="AD74" i="38"/>
  <c r="AC74" i="38"/>
  <c r="AB74" i="38"/>
  <c r="AA74" i="38"/>
  <c r="Z74" i="38"/>
  <c r="W74" i="38"/>
  <c r="V74" i="38"/>
  <c r="U74" i="38"/>
  <c r="T74" i="38"/>
  <c r="S74" i="38"/>
  <c r="R74" i="38"/>
  <c r="Q74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AG73" i="38"/>
  <c r="AF73" i="38"/>
  <c r="AE73" i="38"/>
  <c r="AD73" i="38"/>
  <c r="AC73" i="38"/>
  <c r="AB73" i="38"/>
  <c r="AA73" i="38"/>
  <c r="Z73" i="38"/>
  <c r="W73" i="38"/>
  <c r="V73" i="38"/>
  <c r="U73" i="38"/>
  <c r="T73" i="38"/>
  <c r="S73" i="38"/>
  <c r="R73" i="38"/>
  <c r="Q73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AG72" i="38"/>
  <c r="AF72" i="38"/>
  <c r="AE72" i="38"/>
  <c r="AD72" i="38"/>
  <c r="AC72" i="38"/>
  <c r="AB72" i="38"/>
  <c r="AA72" i="38"/>
  <c r="Z72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AG71" i="38"/>
  <c r="AF71" i="38"/>
  <c r="AE71" i="38"/>
  <c r="AD71" i="38"/>
  <c r="AC71" i="38"/>
  <c r="AB71" i="38"/>
  <c r="AA71" i="38"/>
  <c r="Z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B71" i="38"/>
  <c r="AG70" i="38"/>
  <c r="AF70" i="38"/>
  <c r="AE70" i="38"/>
  <c r="AD70" i="38"/>
  <c r="AC70" i="38"/>
  <c r="AB70" i="38"/>
  <c r="AA70" i="38"/>
  <c r="Z70" i="38"/>
  <c r="W70" i="38"/>
  <c r="V70" i="38"/>
  <c r="U70" i="38"/>
  <c r="T70" i="38"/>
  <c r="S70" i="38"/>
  <c r="R70" i="38"/>
  <c r="Q70" i="38"/>
  <c r="P70" i="38"/>
  <c r="O70" i="38"/>
  <c r="N70" i="38"/>
  <c r="M70" i="38"/>
  <c r="L70" i="38"/>
  <c r="K70" i="38"/>
  <c r="J70" i="38"/>
  <c r="I70" i="38"/>
  <c r="H70" i="38"/>
  <c r="G70" i="38"/>
  <c r="F70" i="38"/>
  <c r="E70" i="38"/>
  <c r="D70" i="38"/>
  <c r="C70" i="38"/>
  <c r="B70" i="38"/>
  <c r="AG69" i="38"/>
  <c r="AF69" i="38"/>
  <c r="AE69" i="38"/>
  <c r="AD69" i="38"/>
  <c r="AC69" i="38"/>
  <c r="AB69" i="38"/>
  <c r="AA69" i="38"/>
  <c r="Z69" i="38"/>
  <c r="W69" i="38"/>
  <c r="V69" i="38"/>
  <c r="U69" i="38"/>
  <c r="T69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AG68" i="38"/>
  <c r="AF68" i="38"/>
  <c r="AE68" i="38"/>
  <c r="AD68" i="38"/>
  <c r="AC68" i="38"/>
  <c r="AB68" i="38"/>
  <c r="AA68" i="38"/>
  <c r="Z68" i="38"/>
  <c r="W68" i="38"/>
  <c r="V68" i="38"/>
  <c r="U68" i="38"/>
  <c r="T68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AG67" i="38"/>
  <c r="AF67" i="38"/>
  <c r="AE67" i="38"/>
  <c r="AD67" i="38"/>
  <c r="AC67" i="38"/>
  <c r="AB67" i="38"/>
  <c r="AA67" i="38"/>
  <c r="Z67" i="38"/>
  <c r="W67" i="38"/>
  <c r="V67" i="38"/>
  <c r="U67" i="38"/>
  <c r="T67" i="38"/>
  <c r="S67" i="38"/>
  <c r="R67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AG66" i="38"/>
  <c r="AF66" i="38"/>
  <c r="AE66" i="38"/>
  <c r="AD66" i="38"/>
  <c r="AC66" i="38"/>
  <c r="AB66" i="38"/>
  <c r="AA66" i="38"/>
  <c r="Z66" i="38"/>
  <c r="W66" i="38"/>
  <c r="V66" i="38"/>
  <c r="U66" i="38"/>
  <c r="T66" i="38"/>
  <c r="S66" i="38"/>
  <c r="R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AG65" i="38"/>
  <c r="AF65" i="38"/>
  <c r="AE65" i="38"/>
  <c r="AD65" i="38"/>
  <c r="AC65" i="38"/>
  <c r="AB65" i="38"/>
  <c r="AA65" i="38"/>
  <c r="Z65" i="38"/>
  <c r="W65" i="38"/>
  <c r="V65" i="38"/>
  <c r="U65" i="38"/>
  <c r="T65" i="38"/>
  <c r="S65" i="38"/>
  <c r="R65" i="38"/>
  <c r="Q65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AG64" i="38"/>
  <c r="AF64" i="38"/>
  <c r="AE64" i="38"/>
  <c r="AD64" i="38"/>
  <c r="AC64" i="38"/>
  <c r="AB64" i="38"/>
  <c r="AA64" i="38"/>
  <c r="Z64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AG63" i="38"/>
  <c r="AF63" i="38"/>
  <c r="AE63" i="38"/>
  <c r="AD63" i="38"/>
  <c r="AC63" i="38"/>
  <c r="AB63" i="38"/>
  <c r="AA63" i="38"/>
  <c r="Z63" i="38"/>
  <c r="W63" i="38"/>
  <c r="V63" i="38"/>
  <c r="U63" i="38"/>
  <c r="T63" i="38"/>
  <c r="S63" i="38"/>
  <c r="R63" i="38"/>
  <c r="Q63" i="38"/>
  <c r="P63" i="38"/>
  <c r="O63" i="38"/>
  <c r="N63" i="38"/>
  <c r="M63" i="38"/>
  <c r="L63" i="38"/>
  <c r="K63" i="38"/>
  <c r="J63" i="38"/>
  <c r="I63" i="38"/>
  <c r="H63" i="38"/>
  <c r="G63" i="38"/>
  <c r="F63" i="38"/>
  <c r="E63" i="38"/>
  <c r="D63" i="38"/>
  <c r="C63" i="38"/>
  <c r="B63" i="38"/>
  <c r="AG62" i="38"/>
  <c r="AF62" i="38"/>
  <c r="AE62" i="38"/>
  <c r="AD62" i="38"/>
  <c r="AC62" i="38"/>
  <c r="AB62" i="38"/>
  <c r="AA62" i="38"/>
  <c r="Z62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AG61" i="38"/>
  <c r="AF61" i="38"/>
  <c r="AE61" i="38"/>
  <c r="AD61" i="38"/>
  <c r="AC61" i="38"/>
  <c r="AB61" i="38"/>
  <c r="AA61" i="38"/>
  <c r="Z61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AG60" i="38"/>
  <c r="AF60" i="38"/>
  <c r="AE60" i="38"/>
  <c r="AD60" i="38"/>
  <c r="AC60" i="38"/>
  <c r="AB60" i="38"/>
  <c r="AA60" i="38"/>
  <c r="Z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B60" i="38"/>
  <c r="AG59" i="38"/>
  <c r="AF59" i="38"/>
  <c r="AE59" i="38"/>
  <c r="AD59" i="38"/>
  <c r="AC59" i="38"/>
  <c r="AB59" i="38"/>
  <c r="AA59" i="38"/>
  <c r="Z59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AG58" i="38"/>
  <c r="AF58" i="38"/>
  <c r="AE58" i="38"/>
  <c r="AD58" i="38"/>
  <c r="AC58" i="38"/>
  <c r="AB58" i="38"/>
  <c r="AA58" i="38"/>
  <c r="Z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AG57" i="38"/>
  <c r="AF57" i="38"/>
  <c r="AE57" i="38"/>
  <c r="AD57" i="38"/>
  <c r="AC57" i="38"/>
  <c r="AB57" i="38"/>
  <c r="AA57" i="38"/>
  <c r="Z57" i="38"/>
  <c r="W57" i="38"/>
  <c r="V57" i="38"/>
  <c r="U57" i="38"/>
  <c r="T57" i="38"/>
  <c r="S57" i="38"/>
  <c r="R57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D57" i="38"/>
  <c r="C57" i="38"/>
  <c r="B57" i="38"/>
  <c r="AG56" i="38"/>
  <c r="AF56" i="38"/>
  <c r="AE56" i="38"/>
  <c r="AD56" i="38"/>
  <c r="AC56" i="38"/>
  <c r="AB56" i="38"/>
  <c r="AA56" i="38"/>
  <c r="Z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AG55" i="38"/>
  <c r="AF55" i="38"/>
  <c r="AE55" i="38"/>
  <c r="AD55" i="38"/>
  <c r="AC55" i="38"/>
  <c r="AB55" i="38"/>
  <c r="AA55" i="38"/>
  <c r="Z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AG54" i="38"/>
  <c r="AF54" i="38"/>
  <c r="AE54" i="38"/>
  <c r="AD54" i="38"/>
  <c r="AC54" i="38"/>
  <c r="AB54" i="38"/>
  <c r="AA54" i="38"/>
  <c r="Z54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AG53" i="38"/>
  <c r="AF53" i="38"/>
  <c r="AE53" i="38"/>
  <c r="AD53" i="38"/>
  <c r="AC53" i="38"/>
  <c r="AB53" i="38"/>
  <c r="AA53" i="38"/>
  <c r="Z53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B53" i="38"/>
  <c r="AJ52" i="38"/>
  <c r="AI52" i="38"/>
  <c r="AH52" i="38"/>
  <c r="AG52" i="38"/>
  <c r="AF52" i="38"/>
  <c r="AE52" i="38"/>
  <c r="AD52" i="38"/>
  <c r="AC52" i="38"/>
  <c r="AB52" i="38"/>
  <c r="AA52" i="38"/>
  <c r="Z52" i="38"/>
  <c r="Y52" i="38"/>
  <c r="X52" i="38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B52" i="38"/>
  <c r="AJ51" i="38"/>
  <c r="AI51" i="38"/>
  <c r="AH51" i="38"/>
  <c r="AG51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AJ50" i="38"/>
  <c r="AI50" i="38"/>
  <c r="AH50" i="38"/>
  <c r="AG50" i="38"/>
  <c r="AF50" i="38"/>
  <c r="AE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AJ49" i="38"/>
  <c r="AI49" i="38"/>
  <c r="AH49" i="38"/>
  <c r="AG49" i="38"/>
  <c r="AF49" i="38"/>
  <c r="AE49" i="38"/>
  <c r="AD49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J47" i="38"/>
  <c r="AI47" i="38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J46" i="38"/>
  <c r="AI46" i="38"/>
  <c r="AH46" i="38"/>
  <c r="AG46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J45" i="38"/>
  <c r="AI45" i="38"/>
  <c r="AH45" i="38"/>
  <c r="AG45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J44" i="38"/>
  <c r="AI44" i="38"/>
  <c r="AH44" i="38"/>
  <c r="AG44" i="38"/>
  <c r="AF44" i="38"/>
  <c r="AE44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AJ43" i="38"/>
  <c r="AI43" i="38"/>
  <c r="AH43" i="38"/>
  <c r="AG43" i="38"/>
  <c r="AF43" i="38"/>
  <c r="AE43" i="38"/>
  <c r="AD43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AJ42" i="38"/>
  <c r="AI42" i="38"/>
  <c r="AH42" i="38"/>
  <c r="AG42" i="38"/>
  <c r="AF42" i="38"/>
  <c r="AE42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AH41" i="38"/>
  <c r="AG41" i="38"/>
  <c r="AF41" i="38"/>
  <c r="AE41" i="38"/>
  <c r="AD41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AJ40" i="38"/>
  <c r="AI40" i="38"/>
  <c r="AH40" i="38"/>
  <c r="AG40" i="38"/>
  <c r="AF40" i="38"/>
  <c r="AE40" i="38"/>
  <c r="AD40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J39" i="38"/>
  <c r="AI39" i="38"/>
  <c r="AH39" i="38"/>
  <c r="AG39" i="38"/>
  <c r="AF39" i="38"/>
  <c r="AE39" i="38"/>
  <c r="AD39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J37" i="38"/>
  <c r="AI37" i="38"/>
  <c r="AH37" i="38"/>
  <c r="AG37" i="38"/>
  <c r="AF37" i="38"/>
  <c r="AE37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AJ36" i="38"/>
  <c r="AI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AJ35" i="38"/>
  <c r="AI35" i="38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J34" i="38"/>
  <c r="AI34" i="38"/>
  <c r="AH34" i="38"/>
  <c r="AG34" i="38"/>
  <c r="AF34" i="38"/>
  <c r="AE34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AJ33" i="38"/>
  <c r="AI33" i="38"/>
  <c r="AH33" i="38"/>
  <c r="AG33" i="38"/>
  <c r="AF33" i="38"/>
  <c r="AE33" i="38"/>
  <c r="AD33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AJ32" i="38"/>
  <c r="AI32" i="38"/>
  <c r="AH32" i="38"/>
  <c r="AG32" i="38"/>
  <c r="AF32" i="38"/>
  <c r="AE32" i="38"/>
  <c r="AD32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AJ31" i="38"/>
  <c r="AI31" i="38"/>
  <c r="AH31" i="38"/>
  <c r="AG31" i="38"/>
  <c r="AF31" i="38"/>
  <c r="AE31" i="38"/>
  <c r="AD31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AJ30" i="38"/>
  <c r="AI30" i="38"/>
  <c r="AH30" i="38"/>
  <c r="AG30" i="38"/>
  <c r="AF30" i="38"/>
  <c r="AE30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J29" i="38"/>
  <c r="AI29" i="38"/>
  <c r="AH29" i="38"/>
  <c r="AG29" i="38"/>
  <c r="AF29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J28" i="38"/>
  <c r="AI28" i="38"/>
  <c r="AH28" i="38"/>
  <c r="AG28" i="38"/>
  <c r="AF28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27" i="38"/>
  <c r="AI27" i="38"/>
  <c r="AH27" i="38"/>
  <c r="AG27" i="38"/>
  <c r="AF27" i="38"/>
  <c r="AE27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J26" i="38"/>
  <c r="AI26" i="38"/>
  <c r="AH26" i="38"/>
  <c r="AG26" i="38"/>
  <c r="AF26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J25" i="38"/>
  <c r="AI25" i="38"/>
  <c r="AH25" i="38"/>
  <c r="AG25" i="38"/>
  <c r="AF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J24" i="38"/>
  <c r="AI24" i="38"/>
  <c r="AH24" i="38"/>
  <c r="AG24" i="38"/>
  <c r="AF24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J23" i="38"/>
  <c r="AI23" i="38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J22" i="38"/>
  <c r="AI22" i="38"/>
  <c r="AH22" i="38"/>
  <c r="AG22" i="38"/>
  <c r="AF22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J21" i="38"/>
  <c r="AI21" i="38"/>
  <c r="AH21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J20" i="38"/>
  <c r="AI20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J19" i="38"/>
  <c r="AI19" i="38"/>
  <c r="AH19" i="38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J18" i="38"/>
  <c r="AI18" i="38"/>
  <c r="AH18" i="38"/>
  <c r="AG18" i="38"/>
  <c r="AF18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J17" i="38"/>
  <c r="AI17" i="38"/>
  <c r="AH17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J16" i="38"/>
  <c r="AI16" i="38"/>
  <c r="AH16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J15" i="38"/>
  <c r="AI15" i="38"/>
  <c r="AH15" i="38"/>
  <c r="AG15" i="38"/>
  <c r="AF15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J14" i="38"/>
  <c r="AI14" i="38"/>
  <c r="AH14" i="38"/>
  <c r="AG14" i="38"/>
  <c r="AF14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J13" i="38"/>
  <c r="AI13" i="38"/>
  <c r="AH13" i="38"/>
  <c r="AG13" i="38"/>
  <c r="AF13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J11" i="38"/>
  <c r="AI11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J10" i="38"/>
  <c r="AI10" i="38"/>
  <c r="AH10" i="38"/>
  <c r="AG10" i="38"/>
  <c r="AF10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J9" i="38"/>
  <c r="AI9" i="38"/>
  <c r="AH9" i="38"/>
  <c r="AG9" i="38"/>
  <c r="AF9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J7" i="38"/>
  <c r="AI7" i="38"/>
  <c r="AH7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J6" i="38"/>
  <c r="AI6" i="38"/>
  <c r="AH6" i="38"/>
  <c r="AG6" i="38"/>
  <c r="AF6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J4" i="38"/>
  <c r="AI4" i="38"/>
  <c r="AH4" i="38"/>
  <c r="AG4" i="38"/>
  <c r="AF4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J3" i="38"/>
  <c r="AI3" i="38"/>
  <c r="AH3" i="38"/>
  <c r="AG3" i="38"/>
  <c r="AF3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E2" i="38"/>
  <c r="F2" i="38" s="1"/>
  <c r="G2" i="38" s="1"/>
  <c r="H2" i="38" s="1"/>
  <c r="I2" i="38" s="1"/>
  <c r="J2" i="38" s="1"/>
  <c r="K2" i="38" s="1"/>
  <c r="L2" i="38" s="1"/>
  <c r="M2" i="38" s="1"/>
  <c r="N2" i="38" s="1"/>
  <c r="O2" i="38" s="1"/>
  <c r="P2" i="38" s="1"/>
  <c r="Q2" i="38" s="1"/>
  <c r="R2" i="38" s="1"/>
  <c r="S2" i="38" s="1"/>
  <c r="T2" i="38" s="1"/>
  <c r="U2" i="38" s="1"/>
  <c r="V2" i="38" s="1"/>
  <c r="W2" i="38" s="1"/>
  <c r="X2" i="38" s="1"/>
  <c r="Y2" i="38" s="1"/>
  <c r="Z2" i="38" s="1"/>
  <c r="AA2" i="38" s="1"/>
  <c r="AB2" i="38" s="1"/>
  <c r="AC2" i="38" s="1"/>
  <c r="AD2" i="38" s="1"/>
  <c r="AE2" i="38" s="1"/>
  <c r="AF2" i="38" s="1"/>
  <c r="AG2" i="38" s="1"/>
  <c r="AH2" i="38" s="1"/>
  <c r="AI2" i="38" s="1"/>
  <c r="AJ2" i="38" s="1"/>
  <c r="M103" i="3" l="1"/>
  <c r="O103" i="3"/>
  <c r="P103" i="3" s="1"/>
  <c r="M100" i="3" l="1"/>
  <c r="O100" i="3"/>
  <c r="P100" i="3" s="1"/>
  <c r="M104" i="3"/>
  <c r="O104" i="3"/>
  <c r="P104" i="3" s="1"/>
  <c r="B75" i="37" l="1"/>
  <c r="C75" i="37"/>
  <c r="D75" i="37"/>
  <c r="E75" i="37"/>
  <c r="F75" i="37"/>
  <c r="I75" i="37"/>
  <c r="J75" i="37" s="1"/>
  <c r="K75" i="37" s="1"/>
  <c r="B76" i="37"/>
  <c r="C76" i="37"/>
  <c r="D76" i="37"/>
  <c r="E76" i="37"/>
  <c r="F76" i="37"/>
  <c r="I76" i="37"/>
  <c r="J76" i="37" s="1"/>
  <c r="K76" i="37" s="1"/>
  <c r="B77" i="37"/>
  <c r="C77" i="37"/>
  <c r="D77" i="37"/>
  <c r="E77" i="37"/>
  <c r="F77" i="37"/>
  <c r="I77" i="37"/>
  <c r="J77" i="37" s="1"/>
  <c r="K77" i="37" s="1"/>
  <c r="B78" i="37"/>
  <c r="C78" i="37"/>
  <c r="D78" i="37"/>
  <c r="E78" i="37"/>
  <c r="F78" i="37"/>
  <c r="I78" i="37"/>
  <c r="J78" i="37" s="1"/>
  <c r="K78" i="37" s="1"/>
  <c r="B79" i="37"/>
  <c r="C79" i="37"/>
  <c r="D79" i="37"/>
  <c r="E79" i="37"/>
  <c r="F79" i="37"/>
  <c r="I79" i="37"/>
  <c r="J79" i="37" s="1"/>
  <c r="K79" i="37" s="1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Z73" i="36"/>
  <c r="AA73" i="36"/>
  <c r="AB73" i="36"/>
  <c r="AC73" i="36"/>
  <c r="AD73" i="36"/>
  <c r="AE73" i="36"/>
  <c r="AF73" i="36"/>
  <c r="AG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Z74" i="36"/>
  <c r="AA74" i="36"/>
  <c r="AB74" i="36"/>
  <c r="AC74" i="36"/>
  <c r="AD74" i="36"/>
  <c r="AE74" i="36"/>
  <c r="AF74" i="36"/>
  <c r="AG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Z75" i="36"/>
  <c r="AA75" i="36"/>
  <c r="AB75" i="36"/>
  <c r="AC75" i="36"/>
  <c r="AD75" i="36"/>
  <c r="AE75" i="36"/>
  <c r="AF75" i="36"/>
  <c r="AG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Z76" i="36"/>
  <c r="AA76" i="36"/>
  <c r="AB76" i="36"/>
  <c r="AC76" i="36"/>
  <c r="AD76" i="36"/>
  <c r="AE76" i="36"/>
  <c r="AF76" i="36"/>
  <c r="AG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Z77" i="36"/>
  <c r="AA77" i="36"/>
  <c r="AB77" i="36"/>
  <c r="AC77" i="36"/>
  <c r="AD77" i="36"/>
  <c r="AE77" i="36"/>
  <c r="AF77" i="36"/>
  <c r="AG77" i="36"/>
  <c r="AK151" i="36"/>
  <c r="AK152" i="36"/>
  <c r="AK153" i="36"/>
  <c r="AK154" i="36"/>
  <c r="AK155" i="36"/>
  <c r="B151" i="36"/>
  <c r="C151" i="36"/>
  <c r="B152" i="36"/>
  <c r="C152" i="36"/>
  <c r="B153" i="36"/>
  <c r="C153" i="36"/>
  <c r="B154" i="36"/>
  <c r="C154" i="36"/>
  <c r="B155" i="36"/>
  <c r="C155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Z61" i="36"/>
  <c r="AA61" i="36"/>
  <c r="AB61" i="36"/>
  <c r="AC61" i="36"/>
  <c r="AD61" i="36"/>
  <c r="AE61" i="36"/>
  <c r="AF61" i="36"/>
  <c r="AG61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Z62" i="36"/>
  <c r="AA62" i="36"/>
  <c r="AB62" i="36"/>
  <c r="AC62" i="36"/>
  <c r="AD62" i="36"/>
  <c r="AE62" i="36"/>
  <c r="AF62" i="36"/>
  <c r="AG62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Z63" i="36"/>
  <c r="AA63" i="36"/>
  <c r="AB63" i="36"/>
  <c r="AC63" i="36"/>
  <c r="AD63" i="36"/>
  <c r="AE63" i="36"/>
  <c r="AF63" i="36"/>
  <c r="AG63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Z64" i="36"/>
  <c r="AA64" i="36"/>
  <c r="AB64" i="36"/>
  <c r="AC64" i="36"/>
  <c r="AD64" i="36"/>
  <c r="AE64" i="36"/>
  <c r="AF64" i="36"/>
  <c r="AG64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Z65" i="36"/>
  <c r="AA65" i="36"/>
  <c r="AB65" i="36"/>
  <c r="AC65" i="36"/>
  <c r="AD65" i="36"/>
  <c r="AE65" i="36"/>
  <c r="AF65" i="36"/>
  <c r="AG65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Z66" i="36"/>
  <c r="AA66" i="36"/>
  <c r="AB66" i="36"/>
  <c r="AC66" i="36"/>
  <c r="AD66" i="36"/>
  <c r="AE66" i="36"/>
  <c r="AF66" i="36"/>
  <c r="AG66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Z67" i="36"/>
  <c r="AA67" i="36"/>
  <c r="AB67" i="36"/>
  <c r="AC67" i="36"/>
  <c r="AD67" i="36"/>
  <c r="AE67" i="36"/>
  <c r="AF67" i="36"/>
  <c r="AG67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Z68" i="36"/>
  <c r="AA68" i="36"/>
  <c r="AB68" i="36"/>
  <c r="AC68" i="36"/>
  <c r="AD68" i="36"/>
  <c r="AE68" i="36"/>
  <c r="AF68" i="36"/>
  <c r="AG68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Z69" i="36"/>
  <c r="AA69" i="36"/>
  <c r="AB69" i="36"/>
  <c r="AC69" i="36"/>
  <c r="AD69" i="36"/>
  <c r="AE69" i="36"/>
  <c r="AF69" i="36"/>
  <c r="AG69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Z70" i="36"/>
  <c r="AA70" i="36"/>
  <c r="AB70" i="36"/>
  <c r="AC70" i="36"/>
  <c r="AD70" i="36"/>
  <c r="AE70" i="36"/>
  <c r="AF70" i="36"/>
  <c r="AG70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Z71" i="36"/>
  <c r="AA71" i="36"/>
  <c r="AB71" i="36"/>
  <c r="AC71" i="36"/>
  <c r="AD71" i="36"/>
  <c r="AE71" i="36"/>
  <c r="AF71" i="36"/>
  <c r="AG71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Z72" i="36"/>
  <c r="AA72" i="36"/>
  <c r="AB72" i="36"/>
  <c r="AC72" i="36"/>
  <c r="AD72" i="36"/>
  <c r="AE72" i="36"/>
  <c r="AF72" i="36"/>
  <c r="AG72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Z56" i="36"/>
  <c r="AA56" i="36"/>
  <c r="AB56" i="36"/>
  <c r="AC56" i="36"/>
  <c r="AD56" i="36"/>
  <c r="AE56" i="36"/>
  <c r="AF56" i="36"/>
  <c r="AG56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Z57" i="36"/>
  <c r="AA57" i="36"/>
  <c r="AB57" i="36"/>
  <c r="AC57" i="36"/>
  <c r="AD57" i="36"/>
  <c r="AE57" i="36"/>
  <c r="AF57" i="36"/>
  <c r="AG57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Z58" i="36"/>
  <c r="AA58" i="36"/>
  <c r="AB58" i="36"/>
  <c r="AC58" i="36"/>
  <c r="AD58" i="36"/>
  <c r="AE58" i="36"/>
  <c r="AF58" i="36"/>
  <c r="AG58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Z59" i="36"/>
  <c r="AA59" i="36"/>
  <c r="AB59" i="36"/>
  <c r="AC59" i="36"/>
  <c r="AD59" i="36"/>
  <c r="AE59" i="36"/>
  <c r="AF59" i="36"/>
  <c r="AG59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Z60" i="36"/>
  <c r="AA60" i="36"/>
  <c r="AB60" i="36"/>
  <c r="AC60" i="36"/>
  <c r="AD60" i="36"/>
  <c r="AE60" i="36"/>
  <c r="AF60" i="36"/>
  <c r="AG60" i="36"/>
  <c r="Z55" i="36"/>
  <c r="AA55" i="36"/>
  <c r="AB55" i="36"/>
  <c r="AC55" i="36"/>
  <c r="AD55" i="36"/>
  <c r="AE55" i="36"/>
  <c r="AF55" i="36"/>
  <c r="AG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C55" i="36"/>
  <c r="B54" i="36"/>
  <c r="B55" i="36"/>
  <c r="C55" i="34"/>
  <c r="C56" i="34"/>
  <c r="D54" i="34"/>
  <c r="E54" i="34"/>
  <c r="F54" i="34"/>
  <c r="G54" i="34"/>
  <c r="H54" i="34"/>
  <c r="I54" i="34"/>
  <c r="J54" i="34"/>
  <c r="K54" i="34"/>
  <c r="L54" i="34"/>
  <c r="D55" i="34"/>
  <c r="E55" i="34"/>
  <c r="F55" i="34"/>
  <c r="G55" i="34"/>
  <c r="H55" i="34"/>
  <c r="I55" i="34"/>
  <c r="J55" i="34"/>
  <c r="K55" i="34"/>
  <c r="L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V56" i="34"/>
  <c r="W56" i="34"/>
  <c r="X56" i="34"/>
  <c r="Y56" i="34"/>
  <c r="Z56" i="34"/>
  <c r="AA56" i="34"/>
  <c r="AB56" i="34"/>
  <c r="AC56" i="34"/>
  <c r="AD56" i="34"/>
  <c r="AE56" i="34"/>
  <c r="AF56" i="34"/>
  <c r="AG56" i="34"/>
  <c r="O55" i="34"/>
  <c r="P55" i="34"/>
  <c r="Q55" i="34"/>
  <c r="R55" i="34"/>
  <c r="S55" i="34"/>
  <c r="B55" i="34"/>
  <c r="I74" i="37" l="1"/>
  <c r="J74" i="37" s="1"/>
  <c r="K74" i="37" s="1"/>
  <c r="F74" i="37"/>
  <c r="E74" i="37"/>
  <c r="D74" i="37"/>
  <c r="C74" i="37"/>
  <c r="B74" i="37"/>
  <c r="I73" i="37"/>
  <c r="J73" i="37" s="1"/>
  <c r="K73" i="37" s="1"/>
  <c r="F73" i="37"/>
  <c r="E73" i="37"/>
  <c r="D73" i="37"/>
  <c r="C73" i="37"/>
  <c r="B73" i="37"/>
  <c r="I72" i="37"/>
  <c r="J72" i="37" s="1"/>
  <c r="K72" i="37" s="1"/>
  <c r="F72" i="37"/>
  <c r="E72" i="37"/>
  <c r="D72" i="37"/>
  <c r="C72" i="37"/>
  <c r="B72" i="37"/>
  <c r="I71" i="37"/>
  <c r="J71" i="37" s="1"/>
  <c r="K71" i="37" s="1"/>
  <c r="F71" i="37"/>
  <c r="E71" i="37"/>
  <c r="D71" i="37"/>
  <c r="C71" i="37"/>
  <c r="B71" i="37"/>
  <c r="I70" i="37"/>
  <c r="J70" i="37" s="1"/>
  <c r="K70" i="37" s="1"/>
  <c r="F70" i="37"/>
  <c r="E70" i="37"/>
  <c r="D70" i="37"/>
  <c r="C70" i="37"/>
  <c r="B70" i="37"/>
  <c r="I69" i="37"/>
  <c r="J69" i="37" s="1"/>
  <c r="K69" i="37" s="1"/>
  <c r="F69" i="37"/>
  <c r="E69" i="37"/>
  <c r="D69" i="37"/>
  <c r="C69" i="37"/>
  <c r="B69" i="37"/>
  <c r="I68" i="37"/>
  <c r="J68" i="37" s="1"/>
  <c r="K68" i="37" s="1"/>
  <c r="F68" i="37"/>
  <c r="E68" i="37"/>
  <c r="D68" i="37"/>
  <c r="C68" i="37"/>
  <c r="B68" i="37"/>
  <c r="I67" i="37"/>
  <c r="J67" i="37" s="1"/>
  <c r="K67" i="37" s="1"/>
  <c r="F67" i="37"/>
  <c r="E67" i="37"/>
  <c r="D67" i="37"/>
  <c r="C67" i="37"/>
  <c r="B67" i="37"/>
  <c r="I66" i="37"/>
  <c r="J66" i="37" s="1"/>
  <c r="K66" i="37" s="1"/>
  <c r="F66" i="37"/>
  <c r="E66" i="37"/>
  <c r="D66" i="37"/>
  <c r="C66" i="37"/>
  <c r="B66" i="37"/>
  <c r="I65" i="37"/>
  <c r="J65" i="37" s="1"/>
  <c r="K65" i="37" s="1"/>
  <c r="F65" i="37"/>
  <c r="E65" i="37"/>
  <c r="D65" i="37"/>
  <c r="C65" i="37"/>
  <c r="B65" i="37"/>
  <c r="I64" i="37"/>
  <c r="J64" i="37" s="1"/>
  <c r="K64" i="37" s="1"/>
  <c r="F64" i="37"/>
  <c r="E64" i="37"/>
  <c r="D64" i="37"/>
  <c r="C64" i="37"/>
  <c r="B64" i="37"/>
  <c r="I63" i="37"/>
  <c r="J63" i="37" s="1"/>
  <c r="K63" i="37" s="1"/>
  <c r="F63" i="37"/>
  <c r="E63" i="37"/>
  <c r="D63" i="37"/>
  <c r="C63" i="37"/>
  <c r="B63" i="37"/>
  <c r="I62" i="37"/>
  <c r="J62" i="37" s="1"/>
  <c r="K62" i="37" s="1"/>
  <c r="F62" i="37"/>
  <c r="E62" i="37"/>
  <c r="D62" i="37"/>
  <c r="C62" i="37"/>
  <c r="B62" i="37"/>
  <c r="I61" i="37"/>
  <c r="J61" i="37" s="1"/>
  <c r="K61" i="37" s="1"/>
  <c r="F61" i="37"/>
  <c r="E61" i="37"/>
  <c r="D61" i="37"/>
  <c r="C61" i="37"/>
  <c r="B61" i="37"/>
  <c r="I60" i="37"/>
  <c r="J60" i="37" s="1"/>
  <c r="K60" i="37" s="1"/>
  <c r="F60" i="37"/>
  <c r="E60" i="37"/>
  <c r="D60" i="37"/>
  <c r="C60" i="37"/>
  <c r="B60" i="37"/>
  <c r="I59" i="37"/>
  <c r="J59" i="37" s="1"/>
  <c r="K59" i="37" s="1"/>
  <c r="F59" i="37"/>
  <c r="E59" i="37"/>
  <c r="D59" i="37"/>
  <c r="C59" i="37"/>
  <c r="B59" i="37"/>
  <c r="I58" i="37"/>
  <c r="J58" i="37" s="1"/>
  <c r="K58" i="37" s="1"/>
  <c r="F58" i="37"/>
  <c r="E58" i="37"/>
  <c r="D58" i="37"/>
  <c r="C58" i="37"/>
  <c r="B58" i="37"/>
  <c r="I57" i="37"/>
  <c r="J57" i="37" s="1"/>
  <c r="K57" i="37" s="1"/>
  <c r="F57" i="37"/>
  <c r="D57" i="37"/>
  <c r="C57" i="37"/>
  <c r="B57" i="37"/>
  <c r="I56" i="37"/>
  <c r="J56" i="37" s="1"/>
  <c r="K56" i="37" s="1"/>
  <c r="F56" i="37"/>
  <c r="E56" i="37"/>
  <c r="D56" i="37"/>
  <c r="C56" i="37"/>
  <c r="B56" i="37"/>
  <c r="I55" i="37"/>
  <c r="J55" i="37" s="1"/>
  <c r="K55" i="37" s="1"/>
  <c r="F55" i="37"/>
  <c r="E55" i="37"/>
  <c r="D55" i="37"/>
  <c r="C55" i="37"/>
  <c r="B55" i="37"/>
  <c r="I54" i="37"/>
  <c r="J54" i="37" s="1"/>
  <c r="K54" i="37" s="1"/>
  <c r="F54" i="37"/>
  <c r="E54" i="37"/>
  <c r="D54" i="37"/>
  <c r="C54" i="37"/>
  <c r="B54" i="37"/>
  <c r="I53" i="37"/>
  <c r="J53" i="37" s="1"/>
  <c r="K53" i="37" s="1"/>
  <c r="F53" i="37"/>
  <c r="E53" i="37"/>
  <c r="D53" i="37"/>
  <c r="C53" i="37"/>
  <c r="B53" i="37"/>
  <c r="I52" i="37"/>
  <c r="J52" i="37" s="1"/>
  <c r="K52" i="37" s="1"/>
  <c r="F52" i="37"/>
  <c r="E52" i="37"/>
  <c r="D52" i="37"/>
  <c r="C52" i="37"/>
  <c r="B52" i="37"/>
  <c r="I51" i="37"/>
  <c r="J51" i="37" s="1"/>
  <c r="K51" i="37" s="1"/>
  <c r="F51" i="37"/>
  <c r="E51" i="37"/>
  <c r="D51" i="37"/>
  <c r="C51" i="37"/>
  <c r="B51" i="37"/>
  <c r="I50" i="37"/>
  <c r="J50" i="37" s="1"/>
  <c r="K50" i="37" s="1"/>
  <c r="F50" i="37"/>
  <c r="E50" i="37"/>
  <c r="D50" i="37"/>
  <c r="C50" i="37"/>
  <c r="B50" i="37"/>
  <c r="I49" i="37"/>
  <c r="J49" i="37" s="1"/>
  <c r="K49" i="37" s="1"/>
  <c r="F49" i="37"/>
  <c r="E49" i="37"/>
  <c r="D49" i="37"/>
  <c r="C49" i="37"/>
  <c r="B49" i="37"/>
  <c r="I48" i="37"/>
  <c r="J48" i="37" s="1"/>
  <c r="K48" i="37" s="1"/>
  <c r="F48" i="37"/>
  <c r="E48" i="37"/>
  <c r="D48" i="37"/>
  <c r="C48" i="37"/>
  <c r="B48" i="37"/>
  <c r="I47" i="37"/>
  <c r="J47" i="37" s="1"/>
  <c r="K47" i="37" s="1"/>
  <c r="F47" i="37"/>
  <c r="E47" i="37"/>
  <c r="D47" i="37"/>
  <c r="C47" i="37"/>
  <c r="B47" i="37"/>
  <c r="I46" i="37"/>
  <c r="J46" i="37" s="1"/>
  <c r="K46" i="37" s="1"/>
  <c r="F46" i="37"/>
  <c r="E46" i="37"/>
  <c r="D46" i="37"/>
  <c r="C46" i="37"/>
  <c r="B46" i="37"/>
  <c r="I45" i="37"/>
  <c r="J45" i="37" s="1"/>
  <c r="K45" i="37" s="1"/>
  <c r="F45" i="37"/>
  <c r="E45" i="37"/>
  <c r="D45" i="37"/>
  <c r="C45" i="37"/>
  <c r="B45" i="37"/>
  <c r="I44" i="37"/>
  <c r="J44" i="37" s="1"/>
  <c r="K44" i="37" s="1"/>
  <c r="F44" i="37"/>
  <c r="E44" i="37"/>
  <c r="D44" i="37"/>
  <c r="C44" i="37"/>
  <c r="B44" i="37"/>
  <c r="I43" i="37"/>
  <c r="J43" i="37" s="1"/>
  <c r="K43" i="37" s="1"/>
  <c r="F43" i="37"/>
  <c r="E43" i="37"/>
  <c r="D43" i="37"/>
  <c r="C43" i="37"/>
  <c r="B43" i="37"/>
  <c r="I42" i="37"/>
  <c r="J42" i="37" s="1"/>
  <c r="K42" i="37" s="1"/>
  <c r="F42" i="37"/>
  <c r="E42" i="37"/>
  <c r="D42" i="37"/>
  <c r="C42" i="37"/>
  <c r="B42" i="37"/>
  <c r="I41" i="37"/>
  <c r="J41" i="37" s="1"/>
  <c r="K41" i="37" s="1"/>
  <c r="F41" i="37"/>
  <c r="E41" i="37"/>
  <c r="D41" i="37"/>
  <c r="C41" i="37"/>
  <c r="B41" i="37"/>
  <c r="I40" i="37"/>
  <c r="J40" i="37" s="1"/>
  <c r="K40" i="37" s="1"/>
  <c r="F40" i="37"/>
  <c r="E40" i="37"/>
  <c r="D40" i="37"/>
  <c r="C40" i="37"/>
  <c r="B40" i="37"/>
  <c r="I39" i="37"/>
  <c r="J39" i="37" s="1"/>
  <c r="K39" i="37" s="1"/>
  <c r="F39" i="37"/>
  <c r="E39" i="37"/>
  <c r="D39" i="37"/>
  <c r="C39" i="37"/>
  <c r="B39" i="37"/>
  <c r="I38" i="37"/>
  <c r="J38" i="37" s="1"/>
  <c r="K38" i="37" s="1"/>
  <c r="F38" i="37"/>
  <c r="E38" i="37"/>
  <c r="D38" i="37"/>
  <c r="C38" i="37"/>
  <c r="B38" i="37"/>
  <c r="I37" i="37"/>
  <c r="J37" i="37" s="1"/>
  <c r="K37" i="37" s="1"/>
  <c r="F37" i="37"/>
  <c r="E37" i="37"/>
  <c r="D37" i="37"/>
  <c r="C37" i="37"/>
  <c r="B37" i="37"/>
  <c r="I36" i="37"/>
  <c r="J36" i="37" s="1"/>
  <c r="K36" i="37" s="1"/>
  <c r="F36" i="37"/>
  <c r="E36" i="37"/>
  <c r="D36" i="37"/>
  <c r="C36" i="37"/>
  <c r="B36" i="37"/>
  <c r="I35" i="37"/>
  <c r="J35" i="37" s="1"/>
  <c r="K35" i="37" s="1"/>
  <c r="F35" i="37"/>
  <c r="E35" i="37"/>
  <c r="D35" i="37"/>
  <c r="C35" i="37"/>
  <c r="B35" i="37"/>
  <c r="I34" i="37"/>
  <c r="J34" i="37" s="1"/>
  <c r="K34" i="37" s="1"/>
  <c r="F34" i="37"/>
  <c r="E34" i="37"/>
  <c r="D34" i="37"/>
  <c r="C34" i="37"/>
  <c r="B34" i="37"/>
  <c r="I33" i="37"/>
  <c r="J33" i="37" s="1"/>
  <c r="K33" i="37" s="1"/>
  <c r="F33" i="37"/>
  <c r="E33" i="37"/>
  <c r="D33" i="37"/>
  <c r="C33" i="37"/>
  <c r="B33" i="37"/>
  <c r="I32" i="37"/>
  <c r="J32" i="37" s="1"/>
  <c r="K32" i="37" s="1"/>
  <c r="F32" i="37"/>
  <c r="E32" i="37"/>
  <c r="D32" i="37"/>
  <c r="C32" i="37"/>
  <c r="B32" i="37"/>
  <c r="I31" i="37"/>
  <c r="J31" i="37" s="1"/>
  <c r="K31" i="37" s="1"/>
  <c r="F31" i="37"/>
  <c r="E31" i="37"/>
  <c r="D31" i="37"/>
  <c r="C31" i="37"/>
  <c r="B31" i="37"/>
  <c r="I30" i="37"/>
  <c r="J30" i="37" s="1"/>
  <c r="K30" i="37" s="1"/>
  <c r="F30" i="37"/>
  <c r="E30" i="37"/>
  <c r="D30" i="37"/>
  <c r="C30" i="37"/>
  <c r="B30" i="37"/>
  <c r="I29" i="37"/>
  <c r="J29" i="37" s="1"/>
  <c r="K29" i="37" s="1"/>
  <c r="F29" i="37"/>
  <c r="E29" i="37"/>
  <c r="D29" i="37"/>
  <c r="C29" i="37"/>
  <c r="B29" i="37"/>
  <c r="I28" i="37"/>
  <c r="J28" i="37" s="1"/>
  <c r="K28" i="37" s="1"/>
  <c r="F28" i="37"/>
  <c r="E28" i="37"/>
  <c r="D28" i="37"/>
  <c r="C28" i="37"/>
  <c r="B28" i="37"/>
  <c r="I27" i="37"/>
  <c r="J27" i="37" s="1"/>
  <c r="K27" i="37" s="1"/>
  <c r="F27" i="37"/>
  <c r="E27" i="37"/>
  <c r="D27" i="37"/>
  <c r="C27" i="37"/>
  <c r="B27" i="37"/>
  <c r="I26" i="37"/>
  <c r="J26" i="37" s="1"/>
  <c r="K26" i="37" s="1"/>
  <c r="F26" i="37"/>
  <c r="E26" i="37"/>
  <c r="D26" i="37"/>
  <c r="C26" i="37"/>
  <c r="B26" i="37"/>
  <c r="I25" i="37"/>
  <c r="J25" i="37" s="1"/>
  <c r="K25" i="37" s="1"/>
  <c r="F25" i="37"/>
  <c r="E25" i="37"/>
  <c r="D25" i="37"/>
  <c r="C25" i="37"/>
  <c r="B25" i="37"/>
  <c r="I24" i="37"/>
  <c r="J24" i="37" s="1"/>
  <c r="K24" i="37" s="1"/>
  <c r="F24" i="37"/>
  <c r="E24" i="37"/>
  <c r="D24" i="37"/>
  <c r="C24" i="37"/>
  <c r="B24" i="37"/>
  <c r="I23" i="37"/>
  <c r="J23" i="37" s="1"/>
  <c r="K23" i="37" s="1"/>
  <c r="F23" i="37"/>
  <c r="E23" i="37"/>
  <c r="D23" i="37"/>
  <c r="C23" i="37"/>
  <c r="B23" i="37"/>
  <c r="I22" i="37"/>
  <c r="J22" i="37" s="1"/>
  <c r="K22" i="37" s="1"/>
  <c r="F22" i="37"/>
  <c r="E22" i="37"/>
  <c r="D22" i="37"/>
  <c r="C22" i="37"/>
  <c r="B22" i="37"/>
  <c r="I21" i="37"/>
  <c r="J21" i="37" s="1"/>
  <c r="K21" i="37" s="1"/>
  <c r="F21" i="37"/>
  <c r="E21" i="37"/>
  <c r="D21" i="37"/>
  <c r="C21" i="37"/>
  <c r="B21" i="37"/>
  <c r="I20" i="37"/>
  <c r="J20" i="37" s="1"/>
  <c r="K20" i="37" s="1"/>
  <c r="F20" i="37"/>
  <c r="E20" i="37"/>
  <c r="D20" i="37"/>
  <c r="C20" i="37"/>
  <c r="B20" i="37"/>
  <c r="I19" i="37"/>
  <c r="J19" i="37" s="1"/>
  <c r="K19" i="37" s="1"/>
  <c r="F19" i="37"/>
  <c r="E19" i="37"/>
  <c r="D19" i="37"/>
  <c r="C19" i="37"/>
  <c r="B19" i="37"/>
  <c r="I18" i="37"/>
  <c r="J18" i="37" s="1"/>
  <c r="K18" i="37" s="1"/>
  <c r="F18" i="37"/>
  <c r="E18" i="37"/>
  <c r="D18" i="37"/>
  <c r="C18" i="37"/>
  <c r="B18" i="37"/>
  <c r="I17" i="37"/>
  <c r="J17" i="37" s="1"/>
  <c r="K17" i="37" s="1"/>
  <c r="F17" i="37"/>
  <c r="E17" i="37"/>
  <c r="D17" i="37"/>
  <c r="C17" i="37"/>
  <c r="B17" i="37"/>
  <c r="I16" i="37"/>
  <c r="J16" i="37" s="1"/>
  <c r="K16" i="37" s="1"/>
  <c r="F16" i="37"/>
  <c r="E16" i="37"/>
  <c r="D16" i="37"/>
  <c r="C16" i="37"/>
  <c r="B16" i="37"/>
  <c r="I15" i="37"/>
  <c r="J15" i="37" s="1"/>
  <c r="K15" i="37" s="1"/>
  <c r="F15" i="37"/>
  <c r="E15" i="37"/>
  <c r="D15" i="37"/>
  <c r="C15" i="37"/>
  <c r="B15" i="37"/>
  <c r="I14" i="37"/>
  <c r="J14" i="37" s="1"/>
  <c r="K14" i="37" s="1"/>
  <c r="F14" i="37"/>
  <c r="E14" i="37"/>
  <c r="D14" i="37"/>
  <c r="C14" i="37"/>
  <c r="B14" i="37"/>
  <c r="I13" i="37"/>
  <c r="J13" i="37" s="1"/>
  <c r="K13" i="37" s="1"/>
  <c r="F13" i="37"/>
  <c r="E13" i="37"/>
  <c r="D13" i="37"/>
  <c r="C13" i="37"/>
  <c r="B13" i="37"/>
  <c r="I12" i="37"/>
  <c r="J12" i="37" s="1"/>
  <c r="K12" i="37" s="1"/>
  <c r="F12" i="37"/>
  <c r="E12" i="37"/>
  <c r="D12" i="37"/>
  <c r="C12" i="37"/>
  <c r="B12" i="37"/>
  <c r="I11" i="37"/>
  <c r="J11" i="37" s="1"/>
  <c r="K11" i="37" s="1"/>
  <c r="F11" i="37"/>
  <c r="E11" i="37"/>
  <c r="D11" i="37"/>
  <c r="C11" i="37"/>
  <c r="B11" i="37"/>
  <c r="I10" i="37"/>
  <c r="J10" i="37" s="1"/>
  <c r="K10" i="37" s="1"/>
  <c r="F10" i="37"/>
  <c r="E10" i="37"/>
  <c r="D10" i="37"/>
  <c r="C10" i="37"/>
  <c r="B10" i="37"/>
  <c r="I9" i="37"/>
  <c r="J9" i="37" s="1"/>
  <c r="K9" i="37" s="1"/>
  <c r="F9" i="37"/>
  <c r="E9" i="37"/>
  <c r="D9" i="37"/>
  <c r="C9" i="37"/>
  <c r="B9" i="37"/>
  <c r="I8" i="37"/>
  <c r="J8" i="37" s="1"/>
  <c r="K8" i="37" s="1"/>
  <c r="F8" i="37"/>
  <c r="E8" i="37"/>
  <c r="D8" i="37"/>
  <c r="C8" i="37"/>
  <c r="B8" i="37"/>
  <c r="I7" i="37"/>
  <c r="J7" i="37" s="1"/>
  <c r="K7" i="37" s="1"/>
  <c r="F7" i="37"/>
  <c r="E7" i="37"/>
  <c r="D7" i="37"/>
  <c r="C7" i="37"/>
  <c r="B7" i="37"/>
  <c r="I6" i="37"/>
  <c r="J6" i="37" s="1"/>
  <c r="K6" i="37" s="1"/>
  <c r="F6" i="37"/>
  <c r="E6" i="37"/>
  <c r="D6" i="37"/>
  <c r="C6" i="37"/>
  <c r="B6" i="37"/>
  <c r="I5" i="37"/>
  <c r="J5" i="37" s="1"/>
  <c r="K5" i="37" s="1"/>
  <c r="F5" i="37"/>
  <c r="E5" i="37"/>
  <c r="D5" i="37"/>
  <c r="C5" i="37"/>
  <c r="B5" i="37"/>
  <c r="AK150" i="36"/>
  <c r="C150" i="36"/>
  <c r="B150" i="36"/>
  <c r="AK149" i="36"/>
  <c r="C149" i="36"/>
  <c r="B149" i="36"/>
  <c r="AK148" i="36"/>
  <c r="C148" i="36"/>
  <c r="B148" i="36"/>
  <c r="AK147" i="36"/>
  <c r="C147" i="36"/>
  <c r="B147" i="36"/>
  <c r="AK146" i="36"/>
  <c r="C146" i="36"/>
  <c r="B146" i="36"/>
  <c r="AK145" i="36"/>
  <c r="C145" i="36"/>
  <c r="B145" i="36"/>
  <c r="AK144" i="36"/>
  <c r="C144" i="36"/>
  <c r="B144" i="36"/>
  <c r="AK143" i="36"/>
  <c r="C143" i="36"/>
  <c r="B143" i="36"/>
  <c r="AK142" i="36"/>
  <c r="C142" i="36"/>
  <c r="B142" i="36"/>
  <c r="AK141" i="36"/>
  <c r="C141" i="36"/>
  <c r="B141" i="36"/>
  <c r="AK140" i="36"/>
  <c r="C140" i="36"/>
  <c r="B140" i="36"/>
  <c r="AK139" i="36"/>
  <c r="C139" i="36"/>
  <c r="B139" i="36"/>
  <c r="AK138" i="36"/>
  <c r="C138" i="36"/>
  <c r="B138" i="36"/>
  <c r="AK137" i="36"/>
  <c r="C137" i="36"/>
  <c r="B137" i="36"/>
  <c r="AK136" i="36"/>
  <c r="C136" i="36"/>
  <c r="B136" i="36"/>
  <c r="AK135" i="36"/>
  <c r="C135" i="36"/>
  <c r="B135" i="36"/>
  <c r="AK134" i="36"/>
  <c r="C134" i="36"/>
  <c r="B134" i="36"/>
  <c r="AK133" i="36"/>
  <c r="C133" i="36"/>
  <c r="B133" i="36"/>
  <c r="AK132" i="36"/>
  <c r="C132" i="36"/>
  <c r="B132" i="36"/>
  <c r="AK131" i="36"/>
  <c r="C131" i="36"/>
  <c r="B131" i="36"/>
  <c r="AK130" i="36"/>
  <c r="C130" i="36"/>
  <c r="B130" i="36"/>
  <c r="AK129" i="36"/>
  <c r="C129" i="36"/>
  <c r="B129" i="36"/>
  <c r="AK128" i="36"/>
  <c r="C128" i="36"/>
  <c r="B128" i="36"/>
  <c r="AK127" i="36"/>
  <c r="C127" i="36"/>
  <c r="B127" i="36"/>
  <c r="AK126" i="36"/>
  <c r="C126" i="36"/>
  <c r="B126" i="36"/>
  <c r="AK125" i="36"/>
  <c r="C125" i="36"/>
  <c r="B125" i="36"/>
  <c r="AK124" i="36"/>
  <c r="C124" i="36"/>
  <c r="B124" i="36"/>
  <c r="AK123" i="36"/>
  <c r="C123" i="36"/>
  <c r="B123" i="36"/>
  <c r="AK122" i="36"/>
  <c r="C122" i="36"/>
  <c r="B122" i="36"/>
  <c r="AK121" i="36"/>
  <c r="C121" i="36"/>
  <c r="B121" i="36"/>
  <c r="AK120" i="36"/>
  <c r="C120" i="36"/>
  <c r="B120" i="36"/>
  <c r="AK119" i="36"/>
  <c r="C119" i="36"/>
  <c r="B119" i="36"/>
  <c r="AK118" i="36"/>
  <c r="C118" i="36"/>
  <c r="B118" i="36"/>
  <c r="AK117" i="36"/>
  <c r="C117" i="36"/>
  <c r="B117" i="36"/>
  <c r="AK116" i="36"/>
  <c r="C116" i="36"/>
  <c r="B116" i="36"/>
  <c r="AK115" i="36"/>
  <c r="C115" i="36"/>
  <c r="B115" i="36"/>
  <c r="AK114" i="36"/>
  <c r="C114" i="36"/>
  <c r="B114" i="36"/>
  <c r="AK113" i="36"/>
  <c r="C113" i="36"/>
  <c r="B113" i="36"/>
  <c r="AK112" i="36"/>
  <c r="C112" i="36"/>
  <c r="B112" i="36"/>
  <c r="AK111" i="36"/>
  <c r="C111" i="36"/>
  <c r="B111" i="36"/>
  <c r="AK110" i="36"/>
  <c r="C110" i="36"/>
  <c r="B110" i="36"/>
  <c r="AK109" i="36"/>
  <c r="C109" i="36"/>
  <c r="B109" i="36"/>
  <c r="AK108" i="36"/>
  <c r="C108" i="36"/>
  <c r="B108" i="36"/>
  <c r="AK107" i="36"/>
  <c r="C107" i="36"/>
  <c r="B107" i="36"/>
  <c r="AK106" i="36"/>
  <c r="C106" i="36"/>
  <c r="B106" i="36"/>
  <c r="AK105" i="36"/>
  <c r="C105" i="36"/>
  <c r="B105" i="36"/>
  <c r="AK104" i="36"/>
  <c r="C104" i="36"/>
  <c r="B104" i="36"/>
  <c r="AK103" i="36"/>
  <c r="C103" i="36"/>
  <c r="B103" i="36"/>
  <c r="AK102" i="36"/>
  <c r="C102" i="36"/>
  <c r="B102" i="36"/>
  <c r="AK101" i="36"/>
  <c r="C101" i="36"/>
  <c r="B101" i="36"/>
  <c r="AK100" i="36"/>
  <c r="C100" i="36"/>
  <c r="B100" i="36"/>
  <c r="AK99" i="36"/>
  <c r="C99" i="36"/>
  <c r="B99" i="36"/>
  <c r="AK98" i="36"/>
  <c r="C98" i="36"/>
  <c r="B98" i="36"/>
  <c r="AK97" i="36"/>
  <c r="C97" i="36"/>
  <c r="B97" i="36"/>
  <c r="AK96" i="36"/>
  <c r="C96" i="36"/>
  <c r="B96" i="36"/>
  <c r="AK95" i="36"/>
  <c r="C95" i="36"/>
  <c r="B95" i="36"/>
  <c r="AK94" i="36"/>
  <c r="C94" i="36"/>
  <c r="B94" i="36"/>
  <c r="AK93" i="36"/>
  <c r="C93" i="36"/>
  <c r="B93" i="36"/>
  <c r="AK92" i="36"/>
  <c r="C92" i="36"/>
  <c r="B92" i="36"/>
  <c r="AK91" i="36"/>
  <c r="C91" i="36"/>
  <c r="B91" i="36"/>
  <c r="AK90" i="36"/>
  <c r="C90" i="36"/>
  <c r="B90" i="36"/>
  <c r="AK89" i="36"/>
  <c r="C89" i="36"/>
  <c r="B89" i="36"/>
  <c r="AK88" i="36"/>
  <c r="C88" i="36"/>
  <c r="B88" i="36"/>
  <c r="AK87" i="36"/>
  <c r="C87" i="36"/>
  <c r="B87" i="36"/>
  <c r="AK86" i="36"/>
  <c r="C86" i="36"/>
  <c r="B86" i="36"/>
  <c r="AK85" i="36"/>
  <c r="C85" i="36"/>
  <c r="B85" i="36"/>
  <c r="AK84" i="36"/>
  <c r="C84" i="36"/>
  <c r="B84" i="36"/>
  <c r="AK83" i="36"/>
  <c r="C83" i="36"/>
  <c r="B83" i="36"/>
  <c r="AK82" i="36"/>
  <c r="C82" i="36"/>
  <c r="B82" i="36"/>
  <c r="AK81" i="36"/>
  <c r="C81" i="36"/>
  <c r="B81" i="36"/>
  <c r="C72" i="36"/>
  <c r="B72" i="36"/>
  <c r="C71" i="36"/>
  <c r="B71" i="36"/>
  <c r="C70" i="36"/>
  <c r="B70" i="36"/>
  <c r="C69" i="36"/>
  <c r="B69" i="36"/>
  <c r="C68" i="36"/>
  <c r="B68" i="36"/>
  <c r="C67" i="36"/>
  <c r="B67" i="36"/>
  <c r="C66" i="36"/>
  <c r="B66" i="36"/>
  <c r="C65" i="36"/>
  <c r="B65" i="36"/>
  <c r="C64" i="36"/>
  <c r="B64" i="36"/>
  <c r="C63" i="36"/>
  <c r="B63" i="36"/>
  <c r="C62" i="36"/>
  <c r="B62" i="36"/>
  <c r="C61" i="36"/>
  <c r="B61" i="36"/>
  <c r="C60" i="36"/>
  <c r="B60" i="36"/>
  <c r="C59" i="36"/>
  <c r="B59" i="36"/>
  <c r="C58" i="36"/>
  <c r="B58" i="36"/>
  <c r="C57" i="36"/>
  <c r="B57" i="36"/>
  <c r="C56" i="36"/>
  <c r="B56" i="36"/>
  <c r="AJ54" i="36"/>
  <c r="AI54" i="36"/>
  <c r="AH54" i="36"/>
  <c r="AG54" i="36"/>
  <c r="AF54" i="36"/>
  <c r="AE54" i="36"/>
  <c r="AD54" i="36"/>
  <c r="AC54" i="36"/>
  <c r="AB54" i="36"/>
  <c r="AA54" i="36"/>
  <c r="Z54" i="36"/>
  <c r="Y54" i="36"/>
  <c r="X54" i="36"/>
  <c r="W54" i="36"/>
  <c r="V54" i="36"/>
  <c r="U54" i="36"/>
  <c r="T54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G54" i="36"/>
  <c r="F54" i="36"/>
  <c r="E54" i="36"/>
  <c r="C54" i="36"/>
  <c r="AJ53" i="36"/>
  <c r="AI53" i="36"/>
  <c r="AH53" i="36"/>
  <c r="AG53" i="36"/>
  <c r="AF53" i="36"/>
  <c r="AE53" i="36"/>
  <c r="AD53" i="36"/>
  <c r="AC53" i="36"/>
  <c r="AB53" i="36"/>
  <c r="AA53" i="36"/>
  <c r="Z53" i="36"/>
  <c r="Y53" i="36"/>
  <c r="X53" i="36"/>
  <c r="W53" i="36"/>
  <c r="V53" i="36"/>
  <c r="U53" i="36"/>
  <c r="T53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G53" i="36"/>
  <c r="F53" i="36"/>
  <c r="E53" i="36"/>
  <c r="D53" i="36"/>
  <c r="C53" i="36"/>
  <c r="B53" i="36"/>
  <c r="AJ52" i="36"/>
  <c r="AI52" i="36"/>
  <c r="AH52" i="36"/>
  <c r="AG52" i="36"/>
  <c r="AF52" i="36"/>
  <c r="AE52" i="36"/>
  <c r="AD52" i="36"/>
  <c r="AC52" i="36"/>
  <c r="AB52" i="36"/>
  <c r="AA52" i="36"/>
  <c r="Z52" i="36"/>
  <c r="Y52" i="36"/>
  <c r="X52" i="36"/>
  <c r="W52" i="36"/>
  <c r="V52" i="36"/>
  <c r="U52" i="36"/>
  <c r="T52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G52" i="36"/>
  <c r="F52" i="36"/>
  <c r="E52" i="36"/>
  <c r="D52" i="36"/>
  <c r="C52" i="36"/>
  <c r="B52" i="36"/>
  <c r="AJ51" i="36"/>
  <c r="AI51" i="36"/>
  <c r="AH51" i="36"/>
  <c r="AG51" i="36"/>
  <c r="AF51" i="36"/>
  <c r="AE51" i="36"/>
  <c r="AD51" i="36"/>
  <c r="AC51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J50" i="36"/>
  <c r="AI50" i="36"/>
  <c r="AH50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J49" i="36"/>
  <c r="AI49" i="36"/>
  <c r="AH49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J48" i="36"/>
  <c r="AI48" i="36"/>
  <c r="AH48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J47" i="36"/>
  <c r="AI47" i="36"/>
  <c r="AH47" i="36"/>
  <c r="AG47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J46" i="36"/>
  <c r="AI46" i="36"/>
  <c r="AH46" i="36"/>
  <c r="AG46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J45" i="36"/>
  <c r="AI45" i="36"/>
  <c r="AH45" i="36"/>
  <c r="AG45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J44" i="36"/>
  <c r="AI44" i="36"/>
  <c r="AH44" i="36"/>
  <c r="AG44" i="36"/>
  <c r="AF44" i="36"/>
  <c r="AE44" i="36"/>
  <c r="AD44" i="36"/>
  <c r="AC44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J43" i="36"/>
  <c r="AI43" i="36"/>
  <c r="AH43" i="36"/>
  <c r="AG43" i="36"/>
  <c r="AF43" i="36"/>
  <c r="AE43" i="36"/>
  <c r="AD43" i="36"/>
  <c r="AC43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H42" i="36"/>
  <c r="AG42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J41" i="36"/>
  <c r="AI41" i="36"/>
  <c r="AH41" i="36"/>
  <c r="AG41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J39" i="36"/>
  <c r="AI39" i="36"/>
  <c r="AH39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J34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AJ32" i="36"/>
  <c r="AI32" i="36"/>
  <c r="AH32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AJ30" i="36"/>
  <c r="AI30" i="36"/>
  <c r="AH30" i="36"/>
  <c r="AG30" i="36"/>
  <c r="AF30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J29" i="36"/>
  <c r="AI29" i="36"/>
  <c r="AH29" i="36"/>
  <c r="AG29" i="36"/>
  <c r="AF29" i="36"/>
  <c r="AE29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J28" i="36"/>
  <c r="AI28" i="36"/>
  <c r="AH28" i="36"/>
  <c r="AG28" i="36"/>
  <c r="AF28" i="36"/>
  <c r="AE28" i="36"/>
  <c r="AD28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J27" i="36"/>
  <c r="AI27" i="36"/>
  <c r="AH27" i="36"/>
  <c r="AG27" i="36"/>
  <c r="AF27" i="36"/>
  <c r="AE27" i="36"/>
  <c r="AD27" i="36"/>
  <c r="AC27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AJ26" i="36"/>
  <c r="AI26" i="36"/>
  <c r="AH26" i="36"/>
  <c r="AG26" i="36"/>
  <c r="AF26" i="36"/>
  <c r="AE26" i="36"/>
  <c r="AD26" i="36"/>
  <c r="AC26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J24" i="36"/>
  <c r="AI24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J22" i="36"/>
  <c r="AI22" i="36"/>
  <c r="AH22" i="36"/>
  <c r="AG22" i="36"/>
  <c r="AF22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AJ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J16" i="36"/>
  <c r="AI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AJ14" i="36"/>
  <c r="AI14" i="36"/>
  <c r="AH14" i="36"/>
  <c r="AG14" i="36"/>
  <c r="AF14" i="36"/>
  <c r="AE14" i="36"/>
  <c r="AD14" i="36"/>
  <c r="AC14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J12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J10" i="36"/>
  <c r="AI10" i="36"/>
  <c r="AH10" i="36"/>
  <c r="AG10" i="36"/>
  <c r="AF10" i="36"/>
  <c r="AE10" i="36"/>
  <c r="AD10" i="36"/>
  <c r="AC10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E2" i="36"/>
  <c r="F2" i="36" s="1"/>
  <c r="G2" i="36" s="1"/>
  <c r="H2" i="36" s="1"/>
  <c r="I2" i="36" s="1"/>
  <c r="J2" i="36" s="1"/>
  <c r="K2" i="36" s="1"/>
  <c r="L2" i="36" s="1"/>
  <c r="M2" i="36" s="1"/>
  <c r="N2" i="36" s="1"/>
  <c r="O2" i="36" s="1"/>
  <c r="P2" i="36" s="1"/>
  <c r="Q2" i="36" s="1"/>
  <c r="R2" i="36" s="1"/>
  <c r="S2" i="36" s="1"/>
  <c r="T2" i="36" s="1"/>
  <c r="U2" i="36" s="1"/>
  <c r="V2" i="36" s="1"/>
  <c r="W2" i="36" s="1"/>
  <c r="X2" i="36" s="1"/>
  <c r="Y2" i="36" s="1"/>
  <c r="Z2" i="36" s="1"/>
  <c r="AA2" i="36" s="1"/>
  <c r="AB2" i="36" s="1"/>
  <c r="AC2" i="36" s="1"/>
  <c r="AD2" i="36" s="1"/>
  <c r="AE2" i="36" s="1"/>
  <c r="AF2" i="36" s="1"/>
  <c r="AG2" i="36" s="1"/>
  <c r="AH2" i="36" s="1"/>
  <c r="AI2" i="36" s="1"/>
  <c r="AJ2" i="36" s="1"/>
  <c r="K80" i="37" l="1"/>
  <c r="M93" i="3"/>
  <c r="O93" i="3"/>
  <c r="P93" i="3" s="1"/>
  <c r="M94" i="3" l="1"/>
  <c r="O94" i="3"/>
  <c r="P94" i="3" s="1"/>
  <c r="M97" i="3" l="1"/>
  <c r="O97" i="3"/>
  <c r="P97" i="3" s="1"/>
  <c r="M96" i="3"/>
  <c r="O96" i="3"/>
  <c r="P96" i="3" s="1"/>
  <c r="AC59" i="34" l="1"/>
  <c r="AD59" i="34"/>
  <c r="AE59" i="34"/>
  <c r="AF59" i="34"/>
  <c r="AG59" i="34"/>
  <c r="AC60" i="34"/>
  <c r="AD60" i="34"/>
  <c r="AE60" i="34"/>
  <c r="AF60" i="34"/>
  <c r="AG60" i="34"/>
  <c r="AC51" i="34"/>
  <c r="AD51" i="34"/>
  <c r="AE51" i="34"/>
  <c r="AF51" i="34"/>
  <c r="AG51" i="34"/>
  <c r="AC52" i="34"/>
  <c r="AD52" i="34"/>
  <c r="AE52" i="34"/>
  <c r="AF52" i="34"/>
  <c r="AG52" i="34"/>
  <c r="AC53" i="34"/>
  <c r="AD53" i="34"/>
  <c r="AE53" i="34"/>
  <c r="AF53" i="34"/>
  <c r="AG53" i="34"/>
  <c r="AC54" i="34"/>
  <c r="AD54" i="34"/>
  <c r="AE54" i="34"/>
  <c r="AF54" i="34"/>
  <c r="AG54" i="34"/>
  <c r="AC57" i="34"/>
  <c r="AD57" i="34"/>
  <c r="AE57" i="34"/>
  <c r="AF57" i="34"/>
  <c r="AG57" i="34"/>
  <c r="AC58" i="34"/>
  <c r="AD58" i="34"/>
  <c r="AE58" i="34"/>
  <c r="AF58" i="34"/>
  <c r="AG58" i="34"/>
  <c r="AC61" i="34"/>
  <c r="AD61" i="34"/>
  <c r="AE61" i="34"/>
  <c r="AF61" i="34"/>
  <c r="AG61" i="34"/>
  <c r="AC62" i="34"/>
  <c r="AD62" i="34"/>
  <c r="AE62" i="34"/>
  <c r="AF62" i="34"/>
  <c r="AG62" i="34"/>
  <c r="AC63" i="34"/>
  <c r="AD63" i="34"/>
  <c r="AE63" i="34"/>
  <c r="AF63" i="34"/>
  <c r="AG63" i="34"/>
  <c r="AC64" i="34"/>
  <c r="AD64" i="34"/>
  <c r="AE64" i="34"/>
  <c r="AF64" i="34"/>
  <c r="AG64" i="34"/>
  <c r="AC65" i="34"/>
  <c r="AD65" i="34"/>
  <c r="AE65" i="34"/>
  <c r="AF65" i="34"/>
  <c r="AG65" i="34"/>
  <c r="AC66" i="34"/>
  <c r="AD66" i="34"/>
  <c r="AE66" i="34"/>
  <c r="AF66" i="34"/>
  <c r="AG66" i="34"/>
  <c r="AC67" i="34"/>
  <c r="AD67" i="34"/>
  <c r="AE67" i="34"/>
  <c r="AF67" i="34"/>
  <c r="AG67" i="34"/>
  <c r="AC68" i="34"/>
  <c r="AD68" i="34"/>
  <c r="AE68" i="34"/>
  <c r="AF68" i="34"/>
  <c r="AG68" i="34"/>
  <c r="AC69" i="34"/>
  <c r="AD69" i="34"/>
  <c r="AE69" i="34"/>
  <c r="AF69" i="34"/>
  <c r="AG69" i="34"/>
  <c r="AC70" i="34"/>
  <c r="AD70" i="34"/>
  <c r="AE70" i="34"/>
  <c r="AF70" i="34"/>
  <c r="AG70" i="34"/>
  <c r="AC71" i="34"/>
  <c r="AD71" i="34"/>
  <c r="AE71" i="34"/>
  <c r="AF71" i="34"/>
  <c r="AG71" i="34"/>
  <c r="AC72" i="34"/>
  <c r="AD72" i="34"/>
  <c r="AE72" i="34"/>
  <c r="AF72" i="34"/>
  <c r="AG72" i="34"/>
  <c r="AC73" i="34"/>
  <c r="AD73" i="34"/>
  <c r="AE73" i="34"/>
  <c r="AF73" i="34"/>
  <c r="AG73" i="34"/>
  <c r="V59" i="34"/>
  <c r="W59" i="34"/>
  <c r="X59" i="34"/>
  <c r="Y59" i="34"/>
  <c r="Z59" i="34"/>
  <c r="V60" i="34"/>
  <c r="W60" i="34"/>
  <c r="X60" i="34"/>
  <c r="Y60" i="34"/>
  <c r="Z60" i="34"/>
  <c r="V61" i="34"/>
  <c r="W61" i="34"/>
  <c r="X61" i="34"/>
  <c r="Y61" i="34"/>
  <c r="Z61" i="34"/>
  <c r="V62" i="34"/>
  <c r="W62" i="34"/>
  <c r="X62" i="34"/>
  <c r="Y62" i="34"/>
  <c r="Z62" i="34"/>
  <c r="V63" i="34"/>
  <c r="W63" i="34"/>
  <c r="X63" i="34"/>
  <c r="Y63" i="34"/>
  <c r="Z63" i="34"/>
  <c r="V64" i="34"/>
  <c r="W64" i="34"/>
  <c r="X64" i="34"/>
  <c r="Y64" i="34"/>
  <c r="Z64" i="34"/>
  <c r="V65" i="34"/>
  <c r="W65" i="34"/>
  <c r="X65" i="34"/>
  <c r="Y65" i="34"/>
  <c r="Z65" i="34"/>
  <c r="V66" i="34"/>
  <c r="W66" i="34"/>
  <c r="X66" i="34"/>
  <c r="Y66" i="34"/>
  <c r="Z66" i="34"/>
  <c r="V67" i="34"/>
  <c r="W67" i="34"/>
  <c r="X67" i="34"/>
  <c r="Y67" i="34"/>
  <c r="Z67" i="34"/>
  <c r="V68" i="34"/>
  <c r="W68" i="34"/>
  <c r="X68" i="34"/>
  <c r="Y68" i="34"/>
  <c r="Z68" i="34"/>
  <c r="V69" i="34"/>
  <c r="W69" i="34"/>
  <c r="X69" i="34"/>
  <c r="Y69" i="34"/>
  <c r="Z69" i="34"/>
  <c r="V70" i="34"/>
  <c r="W70" i="34"/>
  <c r="X70" i="34"/>
  <c r="Y70" i="34"/>
  <c r="Z70" i="34"/>
  <c r="V71" i="34"/>
  <c r="W71" i="34"/>
  <c r="X71" i="34"/>
  <c r="Y71" i="34"/>
  <c r="Z71" i="34"/>
  <c r="V72" i="34"/>
  <c r="W72" i="34"/>
  <c r="X72" i="34"/>
  <c r="Y72" i="34"/>
  <c r="Z72" i="34"/>
  <c r="V73" i="34"/>
  <c r="W73" i="34"/>
  <c r="X73" i="34"/>
  <c r="Y73" i="34"/>
  <c r="Z73" i="34"/>
  <c r="O58" i="34"/>
  <c r="P58" i="34"/>
  <c r="Q58" i="34"/>
  <c r="R58" i="34"/>
  <c r="S58" i="34"/>
  <c r="O59" i="34"/>
  <c r="P59" i="34"/>
  <c r="Q59" i="34"/>
  <c r="R59" i="34"/>
  <c r="S59" i="34"/>
  <c r="O60" i="34"/>
  <c r="P60" i="34"/>
  <c r="Q60" i="34"/>
  <c r="R60" i="34"/>
  <c r="S60" i="34"/>
  <c r="O61" i="34"/>
  <c r="P61" i="34"/>
  <c r="Q61" i="34"/>
  <c r="R61" i="34"/>
  <c r="S61" i="34"/>
  <c r="O62" i="34"/>
  <c r="P62" i="34"/>
  <c r="Q62" i="34"/>
  <c r="R62" i="34"/>
  <c r="S62" i="34"/>
  <c r="O63" i="34"/>
  <c r="P63" i="34"/>
  <c r="Q63" i="34"/>
  <c r="R63" i="34"/>
  <c r="S63" i="34"/>
  <c r="O64" i="34"/>
  <c r="P64" i="34"/>
  <c r="Q64" i="34"/>
  <c r="R64" i="34"/>
  <c r="S64" i="34"/>
  <c r="O65" i="34"/>
  <c r="P65" i="34"/>
  <c r="Q65" i="34"/>
  <c r="R65" i="34"/>
  <c r="S65" i="34"/>
  <c r="O66" i="34"/>
  <c r="P66" i="34"/>
  <c r="Q66" i="34"/>
  <c r="R66" i="34"/>
  <c r="S66" i="34"/>
  <c r="O67" i="34"/>
  <c r="P67" i="34"/>
  <c r="Q67" i="34"/>
  <c r="R67" i="34"/>
  <c r="S67" i="34"/>
  <c r="O68" i="34"/>
  <c r="P68" i="34"/>
  <c r="Q68" i="34"/>
  <c r="R68" i="34"/>
  <c r="S68" i="34"/>
  <c r="O69" i="34"/>
  <c r="P69" i="34"/>
  <c r="Q69" i="34"/>
  <c r="R69" i="34"/>
  <c r="S69" i="34"/>
  <c r="O70" i="34"/>
  <c r="P70" i="34"/>
  <c r="Q70" i="34"/>
  <c r="R70" i="34"/>
  <c r="S70" i="34"/>
  <c r="O71" i="34"/>
  <c r="P71" i="34"/>
  <c r="Q71" i="34"/>
  <c r="R71" i="34"/>
  <c r="S71" i="34"/>
  <c r="O72" i="34"/>
  <c r="P72" i="34"/>
  <c r="Q72" i="34"/>
  <c r="R72" i="34"/>
  <c r="S72" i="34"/>
  <c r="O73" i="34"/>
  <c r="P73" i="34"/>
  <c r="Q73" i="34"/>
  <c r="R73" i="34"/>
  <c r="S73" i="34"/>
  <c r="H64" i="34"/>
  <c r="I64" i="34"/>
  <c r="J64" i="34"/>
  <c r="K64" i="34"/>
  <c r="L64" i="34"/>
  <c r="H65" i="34"/>
  <c r="I65" i="34"/>
  <c r="J65" i="34"/>
  <c r="K65" i="34"/>
  <c r="L65" i="34"/>
  <c r="H66" i="34"/>
  <c r="I66" i="34"/>
  <c r="J66" i="34"/>
  <c r="K66" i="34"/>
  <c r="L66" i="34"/>
  <c r="H67" i="34"/>
  <c r="I67" i="34"/>
  <c r="J67" i="34"/>
  <c r="K67" i="34"/>
  <c r="L67" i="34"/>
  <c r="H68" i="34"/>
  <c r="I68" i="34"/>
  <c r="J68" i="34"/>
  <c r="K68" i="34"/>
  <c r="L68" i="34"/>
  <c r="H69" i="34"/>
  <c r="I69" i="34"/>
  <c r="J69" i="34"/>
  <c r="K69" i="34"/>
  <c r="L69" i="34"/>
  <c r="H70" i="34"/>
  <c r="I70" i="34"/>
  <c r="J70" i="34"/>
  <c r="K70" i="34"/>
  <c r="L70" i="34"/>
  <c r="H71" i="34"/>
  <c r="I71" i="34"/>
  <c r="J71" i="34"/>
  <c r="K71" i="34"/>
  <c r="L71" i="34"/>
  <c r="H72" i="34"/>
  <c r="I72" i="34"/>
  <c r="J72" i="34"/>
  <c r="K72" i="34"/>
  <c r="L72" i="34"/>
  <c r="H73" i="34"/>
  <c r="I73" i="34"/>
  <c r="J73" i="34"/>
  <c r="K73" i="34"/>
  <c r="L73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I63" i="35"/>
  <c r="J63" i="35" s="1"/>
  <c r="K63" i="35" s="1"/>
  <c r="I64" i="35"/>
  <c r="J64" i="35" s="1"/>
  <c r="K64" i="35" s="1"/>
  <c r="I65" i="35"/>
  <c r="J65" i="35" s="1"/>
  <c r="K65" i="35" s="1"/>
  <c r="I66" i="35"/>
  <c r="J66" i="35" s="1"/>
  <c r="K66" i="35" s="1"/>
  <c r="I67" i="35"/>
  <c r="J67" i="35" s="1"/>
  <c r="K67" i="35" s="1"/>
  <c r="I68" i="35"/>
  <c r="J68" i="35" s="1"/>
  <c r="K68" i="35" s="1"/>
  <c r="I69" i="35"/>
  <c r="J69" i="35" s="1"/>
  <c r="K69" i="35" s="1"/>
  <c r="I70" i="35"/>
  <c r="J70" i="35" s="1"/>
  <c r="K70" i="35" s="1"/>
  <c r="I71" i="35"/>
  <c r="J71" i="35" s="1"/>
  <c r="K71" i="35" s="1"/>
  <c r="I72" i="35"/>
  <c r="J72" i="35" s="1"/>
  <c r="K72" i="35" s="1"/>
  <c r="I73" i="35"/>
  <c r="J73" i="35" s="1"/>
  <c r="K73" i="35" s="1"/>
  <c r="I74" i="35"/>
  <c r="J74" i="35" s="1"/>
  <c r="K74" i="35" s="1"/>
  <c r="I75" i="35"/>
  <c r="J75" i="35" s="1"/>
  <c r="K75" i="35" s="1"/>
  <c r="B63" i="35"/>
  <c r="C63" i="35"/>
  <c r="D63" i="35"/>
  <c r="E63" i="35"/>
  <c r="F63" i="35"/>
  <c r="B64" i="35"/>
  <c r="C64" i="35"/>
  <c r="D64" i="35"/>
  <c r="E64" i="35"/>
  <c r="F64" i="35"/>
  <c r="B65" i="35"/>
  <c r="C65" i="35"/>
  <c r="D65" i="35"/>
  <c r="E65" i="35"/>
  <c r="F65" i="35"/>
  <c r="B66" i="35"/>
  <c r="C66" i="35"/>
  <c r="D66" i="35"/>
  <c r="E66" i="35"/>
  <c r="F66" i="35"/>
  <c r="B67" i="35"/>
  <c r="C67" i="35"/>
  <c r="D67" i="35"/>
  <c r="E67" i="35"/>
  <c r="F67" i="35"/>
  <c r="B68" i="35"/>
  <c r="C68" i="35"/>
  <c r="D68" i="35"/>
  <c r="E68" i="35"/>
  <c r="F68" i="35"/>
  <c r="B69" i="35"/>
  <c r="C69" i="35"/>
  <c r="D69" i="35"/>
  <c r="E69" i="35"/>
  <c r="F69" i="35"/>
  <c r="B70" i="35"/>
  <c r="C70" i="35"/>
  <c r="D70" i="35"/>
  <c r="E70" i="35"/>
  <c r="F70" i="35"/>
  <c r="B71" i="35"/>
  <c r="C71" i="35"/>
  <c r="D71" i="35"/>
  <c r="E71" i="35"/>
  <c r="F71" i="35"/>
  <c r="B72" i="35"/>
  <c r="C72" i="35"/>
  <c r="D72" i="35"/>
  <c r="E72" i="35"/>
  <c r="F72" i="35"/>
  <c r="B73" i="35"/>
  <c r="C73" i="35"/>
  <c r="D73" i="35"/>
  <c r="E73" i="35"/>
  <c r="F73" i="35"/>
  <c r="B74" i="35"/>
  <c r="C74" i="35"/>
  <c r="D74" i="35"/>
  <c r="E74" i="35"/>
  <c r="F74" i="35"/>
  <c r="B75" i="35"/>
  <c r="C75" i="35"/>
  <c r="D75" i="35"/>
  <c r="E75" i="35"/>
  <c r="F75" i="35"/>
  <c r="AK129" i="34"/>
  <c r="I57" i="35"/>
  <c r="J57" i="35" s="1"/>
  <c r="K57" i="35" s="1"/>
  <c r="F57" i="35"/>
  <c r="D57" i="35"/>
  <c r="C57" i="35"/>
  <c r="B57" i="35"/>
  <c r="C129" i="34"/>
  <c r="B129" i="34"/>
  <c r="F61" i="34"/>
  <c r="G61" i="34"/>
  <c r="H61" i="34"/>
  <c r="I61" i="34"/>
  <c r="J61" i="34"/>
  <c r="K61" i="34"/>
  <c r="L61" i="34"/>
  <c r="M61" i="34"/>
  <c r="N61" i="34"/>
  <c r="T61" i="34"/>
  <c r="U61" i="34"/>
  <c r="AA61" i="34"/>
  <c r="AB61" i="34"/>
  <c r="AH61" i="34"/>
  <c r="AI61" i="34"/>
  <c r="AJ61" i="34"/>
  <c r="F62" i="34"/>
  <c r="G62" i="34"/>
  <c r="H62" i="34"/>
  <c r="I62" i="34"/>
  <c r="J62" i="34"/>
  <c r="K62" i="34"/>
  <c r="L62" i="34"/>
  <c r="M62" i="34"/>
  <c r="N62" i="34"/>
  <c r="T62" i="34"/>
  <c r="U62" i="34"/>
  <c r="AA62" i="34"/>
  <c r="AB62" i="34"/>
  <c r="AH62" i="34"/>
  <c r="AI62" i="34"/>
  <c r="AJ62" i="34"/>
  <c r="F63" i="34"/>
  <c r="G63" i="34"/>
  <c r="H63" i="34"/>
  <c r="I63" i="34"/>
  <c r="J63" i="34"/>
  <c r="K63" i="34"/>
  <c r="L63" i="34"/>
  <c r="M63" i="34"/>
  <c r="N63" i="34"/>
  <c r="T63" i="34"/>
  <c r="U63" i="34"/>
  <c r="AA63" i="34"/>
  <c r="AB63" i="34"/>
  <c r="AH63" i="34"/>
  <c r="AI63" i="34"/>
  <c r="AJ63" i="34"/>
  <c r="F64" i="34"/>
  <c r="G64" i="34"/>
  <c r="M64" i="34"/>
  <c r="N64" i="34"/>
  <c r="T64" i="34"/>
  <c r="U64" i="34"/>
  <c r="AA64" i="34"/>
  <c r="AB64" i="34"/>
  <c r="AH64" i="34"/>
  <c r="AI64" i="34"/>
  <c r="AJ64" i="34"/>
  <c r="F65" i="34"/>
  <c r="G65" i="34"/>
  <c r="M65" i="34"/>
  <c r="N65" i="34"/>
  <c r="T65" i="34"/>
  <c r="U65" i="34"/>
  <c r="AA65" i="34"/>
  <c r="AB65" i="34"/>
  <c r="AH65" i="34"/>
  <c r="AI65" i="34"/>
  <c r="AJ65" i="34"/>
  <c r="F66" i="34"/>
  <c r="G66" i="34"/>
  <c r="M66" i="34"/>
  <c r="N66" i="34"/>
  <c r="T66" i="34"/>
  <c r="U66" i="34"/>
  <c r="AA66" i="34"/>
  <c r="AB66" i="34"/>
  <c r="AH66" i="34"/>
  <c r="AI66" i="34"/>
  <c r="AJ66" i="34"/>
  <c r="F67" i="34"/>
  <c r="G67" i="34"/>
  <c r="M67" i="34"/>
  <c r="N67" i="34"/>
  <c r="T67" i="34"/>
  <c r="U67" i="34"/>
  <c r="AA67" i="34"/>
  <c r="AB67" i="34"/>
  <c r="AH67" i="34"/>
  <c r="AI67" i="34"/>
  <c r="AJ67" i="34"/>
  <c r="F68" i="34"/>
  <c r="G68" i="34"/>
  <c r="M68" i="34"/>
  <c r="N68" i="34"/>
  <c r="T68" i="34"/>
  <c r="U68" i="34"/>
  <c r="AA68" i="34"/>
  <c r="AB68" i="34"/>
  <c r="AH68" i="34"/>
  <c r="AI68" i="34"/>
  <c r="AJ68" i="34"/>
  <c r="F69" i="34"/>
  <c r="G69" i="34"/>
  <c r="M69" i="34"/>
  <c r="N69" i="34"/>
  <c r="T69" i="34"/>
  <c r="U69" i="34"/>
  <c r="AA69" i="34"/>
  <c r="AB69" i="34"/>
  <c r="AH69" i="34"/>
  <c r="AI69" i="34"/>
  <c r="AJ69" i="34"/>
  <c r="F70" i="34"/>
  <c r="G70" i="34"/>
  <c r="M70" i="34"/>
  <c r="N70" i="34"/>
  <c r="T70" i="34"/>
  <c r="U70" i="34"/>
  <c r="AA70" i="34"/>
  <c r="AB70" i="34"/>
  <c r="AH70" i="34"/>
  <c r="AI70" i="34"/>
  <c r="AJ70" i="34"/>
  <c r="F71" i="34"/>
  <c r="G71" i="34"/>
  <c r="M71" i="34"/>
  <c r="N71" i="34"/>
  <c r="T71" i="34"/>
  <c r="U71" i="34"/>
  <c r="AA71" i="34"/>
  <c r="AB71" i="34"/>
  <c r="AH71" i="34"/>
  <c r="AI71" i="34"/>
  <c r="AJ71" i="34"/>
  <c r="F72" i="34"/>
  <c r="G72" i="34"/>
  <c r="M72" i="34"/>
  <c r="N72" i="34"/>
  <c r="T72" i="34"/>
  <c r="U72" i="34"/>
  <c r="AA72" i="34"/>
  <c r="AB72" i="34"/>
  <c r="AH72" i="34"/>
  <c r="AI72" i="34"/>
  <c r="AJ72" i="34"/>
  <c r="F73" i="34"/>
  <c r="G73" i="34"/>
  <c r="M73" i="34"/>
  <c r="N73" i="34"/>
  <c r="T73" i="34"/>
  <c r="U73" i="34"/>
  <c r="AA73" i="34"/>
  <c r="AB73" i="34"/>
  <c r="AH73" i="34"/>
  <c r="AI73" i="34"/>
  <c r="AJ73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6" i="34"/>
  <c r="B57" i="34"/>
  <c r="B58" i="34"/>
  <c r="B59" i="34"/>
  <c r="B60" i="34"/>
  <c r="AK135" i="34"/>
  <c r="AK136" i="34"/>
  <c r="AK137" i="34"/>
  <c r="AK138" i="34"/>
  <c r="AK139" i="34"/>
  <c r="AK140" i="34"/>
  <c r="AK141" i="34"/>
  <c r="AK142" i="34"/>
  <c r="AK143" i="34"/>
  <c r="AK144" i="34"/>
  <c r="AK145" i="34"/>
  <c r="AK146" i="34"/>
  <c r="AK147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20" i="34"/>
  <c r="B121" i="34"/>
  <c r="B122" i="34"/>
  <c r="B123" i="34"/>
  <c r="B124" i="34"/>
  <c r="B125" i="34"/>
  <c r="B126" i="34"/>
  <c r="B127" i="34"/>
  <c r="B128" i="34"/>
  <c r="B130" i="34"/>
  <c r="B131" i="34"/>
  <c r="B132" i="34"/>
  <c r="B116" i="34"/>
  <c r="B117" i="34"/>
  <c r="B118" i="34"/>
  <c r="B119" i="34"/>
  <c r="B106" i="34"/>
  <c r="B107" i="34"/>
  <c r="B108" i="34"/>
  <c r="B109" i="34"/>
  <c r="B110" i="34"/>
  <c r="B111" i="34"/>
  <c r="B112" i="34"/>
  <c r="B113" i="34"/>
  <c r="B114" i="34"/>
  <c r="B115" i="34"/>
  <c r="B98" i="34"/>
  <c r="B99" i="34"/>
  <c r="B100" i="34"/>
  <c r="B101" i="34"/>
  <c r="B102" i="34"/>
  <c r="B103" i="34"/>
  <c r="B104" i="34"/>
  <c r="B105" i="34"/>
  <c r="B96" i="34"/>
  <c r="B97" i="34"/>
  <c r="I62" i="35"/>
  <c r="J62" i="35" s="1"/>
  <c r="K62" i="35" s="1"/>
  <c r="F62" i="35"/>
  <c r="E62" i="35"/>
  <c r="D62" i="35"/>
  <c r="C62" i="35"/>
  <c r="B62" i="35"/>
  <c r="I61" i="35"/>
  <c r="J61" i="35" s="1"/>
  <c r="K61" i="35" s="1"/>
  <c r="F61" i="35"/>
  <c r="E61" i="35"/>
  <c r="D61" i="35"/>
  <c r="C61" i="35"/>
  <c r="B61" i="35"/>
  <c r="I60" i="35"/>
  <c r="J60" i="35" s="1"/>
  <c r="K60" i="35" s="1"/>
  <c r="F60" i="35"/>
  <c r="E60" i="35"/>
  <c r="D60" i="35"/>
  <c r="C60" i="35"/>
  <c r="B60" i="35"/>
  <c r="I59" i="35"/>
  <c r="J59" i="35" s="1"/>
  <c r="K59" i="35" s="1"/>
  <c r="F59" i="35"/>
  <c r="E59" i="35"/>
  <c r="D59" i="35"/>
  <c r="C59" i="35"/>
  <c r="B59" i="35"/>
  <c r="I58" i="35"/>
  <c r="J58" i="35" s="1"/>
  <c r="K58" i="35" s="1"/>
  <c r="F58" i="35"/>
  <c r="E58" i="35"/>
  <c r="D58" i="35"/>
  <c r="C58" i="35"/>
  <c r="B58" i="35"/>
  <c r="I56" i="35"/>
  <c r="J56" i="35" s="1"/>
  <c r="K56" i="35" s="1"/>
  <c r="F56" i="35"/>
  <c r="E56" i="35"/>
  <c r="D56" i="35"/>
  <c r="C56" i="35"/>
  <c r="B56" i="35"/>
  <c r="I55" i="35"/>
  <c r="J55" i="35" s="1"/>
  <c r="K55" i="35" s="1"/>
  <c r="F55" i="35"/>
  <c r="E55" i="35"/>
  <c r="D55" i="35"/>
  <c r="C55" i="35"/>
  <c r="B55" i="35"/>
  <c r="I54" i="35"/>
  <c r="J54" i="35" s="1"/>
  <c r="K54" i="35" s="1"/>
  <c r="F54" i="35"/>
  <c r="E54" i="35"/>
  <c r="D54" i="35"/>
  <c r="C54" i="35"/>
  <c r="B54" i="35"/>
  <c r="I53" i="35"/>
  <c r="J53" i="35" s="1"/>
  <c r="K53" i="35" s="1"/>
  <c r="F53" i="35"/>
  <c r="E53" i="35"/>
  <c r="D53" i="35"/>
  <c r="C53" i="35"/>
  <c r="B53" i="35"/>
  <c r="I52" i="35"/>
  <c r="J52" i="35" s="1"/>
  <c r="K52" i="35" s="1"/>
  <c r="F52" i="35"/>
  <c r="E52" i="35"/>
  <c r="D52" i="35"/>
  <c r="C52" i="35"/>
  <c r="B52" i="35"/>
  <c r="I51" i="35"/>
  <c r="J51" i="35" s="1"/>
  <c r="K51" i="35" s="1"/>
  <c r="F51" i="35"/>
  <c r="E51" i="35"/>
  <c r="D51" i="35"/>
  <c r="C51" i="35"/>
  <c r="B51" i="35"/>
  <c r="I50" i="35"/>
  <c r="J50" i="35" s="1"/>
  <c r="K50" i="35" s="1"/>
  <c r="F50" i="35"/>
  <c r="E50" i="35"/>
  <c r="D50" i="35"/>
  <c r="C50" i="35"/>
  <c r="B50" i="35"/>
  <c r="I49" i="35"/>
  <c r="J49" i="35" s="1"/>
  <c r="K49" i="35" s="1"/>
  <c r="F49" i="35"/>
  <c r="E49" i="35"/>
  <c r="D49" i="35"/>
  <c r="C49" i="35"/>
  <c r="B49" i="35"/>
  <c r="I48" i="35"/>
  <c r="J48" i="35" s="1"/>
  <c r="K48" i="35" s="1"/>
  <c r="F48" i="35"/>
  <c r="E48" i="35"/>
  <c r="D48" i="35"/>
  <c r="C48" i="35"/>
  <c r="B48" i="35"/>
  <c r="I47" i="35"/>
  <c r="J47" i="35" s="1"/>
  <c r="K47" i="35" s="1"/>
  <c r="F47" i="35"/>
  <c r="E47" i="35"/>
  <c r="D47" i="35"/>
  <c r="C47" i="35"/>
  <c r="B47" i="35"/>
  <c r="I46" i="35"/>
  <c r="J46" i="35" s="1"/>
  <c r="K46" i="35" s="1"/>
  <c r="F46" i="35"/>
  <c r="E46" i="35"/>
  <c r="D46" i="35"/>
  <c r="C46" i="35"/>
  <c r="B46" i="35"/>
  <c r="I45" i="35"/>
  <c r="J45" i="35" s="1"/>
  <c r="K45" i="35" s="1"/>
  <c r="F45" i="35"/>
  <c r="E45" i="35"/>
  <c r="D45" i="35"/>
  <c r="C45" i="35"/>
  <c r="B45" i="35"/>
  <c r="I44" i="35"/>
  <c r="J44" i="35" s="1"/>
  <c r="K44" i="35" s="1"/>
  <c r="F44" i="35"/>
  <c r="E44" i="35"/>
  <c r="D44" i="35"/>
  <c r="C44" i="35"/>
  <c r="B44" i="35"/>
  <c r="I43" i="35"/>
  <c r="J43" i="35" s="1"/>
  <c r="K43" i="35" s="1"/>
  <c r="F43" i="35"/>
  <c r="E43" i="35"/>
  <c r="D43" i="35"/>
  <c r="C43" i="35"/>
  <c r="B43" i="35"/>
  <c r="I42" i="35"/>
  <c r="J42" i="35" s="1"/>
  <c r="K42" i="35" s="1"/>
  <c r="F42" i="35"/>
  <c r="E42" i="35"/>
  <c r="D42" i="35"/>
  <c r="C42" i="35"/>
  <c r="B42" i="35"/>
  <c r="I41" i="35"/>
  <c r="J41" i="35" s="1"/>
  <c r="K41" i="35" s="1"/>
  <c r="F41" i="35"/>
  <c r="E41" i="35"/>
  <c r="D41" i="35"/>
  <c r="C41" i="35"/>
  <c r="B41" i="35"/>
  <c r="I40" i="35"/>
  <c r="J40" i="35" s="1"/>
  <c r="K40" i="35" s="1"/>
  <c r="F40" i="35"/>
  <c r="E40" i="35"/>
  <c r="D40" i="35"/>
  <c r="C40" i="35"/>
  <c r="B40" i="35"/>
  <c r="I39" i="35"/>
  <c r="J39" i="35" s="1"/>
  <c r="K39" i="35" s="1"/>
  <c r="F39" i="35"/>
  <c r="E39" i="35"/>
  <c r="D39" i="35"/>
  <c r="C39" i="35"/>
  <c r="B39" i="35"/>
  <c r="I38" i="35"/>
  <c r="J38" i="35" s="1"/>
  <c r="K38" i="35" s="1"/>
  <c r="F38" i="35"/>
  <c r="E38" i="35"/>
  <c r="D38" i="35"/>
  <c r="C38" i="35"/>
  <c r="B38" i="35"/>
  <c r="I37" i="35"/>
  <c r="J37" i="35" s="1"/>
  <c r="K37" i="35" s="1"/>
  <c r="F37" i="35"/>
  <c r="E37" i="35"/>
  <c r="D37" i="35"/>
  <c r="C37" i="35"/>
  <c r="B37" i="35"/>
  <c r="I36" i="35"/>
  <c r="J36" i="35" s="1"/>
  <c r="K36" i="35" s="1"/>
  <c r="F36" i="35"/>
  <c r="E36" i="35"/>
  <c r="D36" i="35"/>
  <c r="C36" i="35"/>
  <c r="B36" i="35"/>
  <c r="I35" i="35"/>
  <c r="J35" i="35" s="1"/>
  <c r="K35" i="35" s="1"/>
  <c r="F35" i="35"/>
  <c r="E35" i="35"/>
  <c r="D35" i="35"/>
  <c r="C35" i="35"/>
  <c r="B35" i="35"/>
  <c r="I34" i="35"/>
  <c r="J34" i="35" s="1"/>
  <c r="K34" i="35" s="1"/>
  <c r="F34" i="35"/>
  <c r="E34" i="35"/>
  <c r="D34" i="35"/>
  <c r="C34" i="35"/>
  <c r="B34" i="35"/>
  <c r="I33" i="35"/>
  <c r="J33" i="35" s="1"/>
  <c r="K33" i="35" s="1"/>
  <c r="F33" i="35"/>
  <c r="E33" i="35"/>
  <c r="D33" i="35"/>
  <c r="C33" i="35"/>
  <c r="B33" i="35"/>
  <c r="I32" i="35"/>
  <c r="J32" i="35" s="1"/>
  <c r="K32" i="35" s="1"/>
  <c r="F32" i="35"/>
  <c r="E32" i="35"/>
  <c r="D32" i="35"/>
  <c r="C32" i="35"/>
  <c r="B32" i="35"/>
  <c r="I31" i="35"/>
  <c r="J31" i="35" s="1"/>
  <c r="K31" i="35" s="1"/>
  <c r="F31" i="35"/>
  <c r="E31" i="35"/>
  <c r="D31" i="35"/>
  <c r="C31" i="35"/>
  <c r="B31" i="35"/>
  <c r="I30" i="35"/>
  <c r="J30" i="35" s="1"/>
  <c r="K30" i="35" s="1"/>
  <c r="F30" i="35"/>
  <c r="E30" i="35"/>
  <c r="D30" i="35"/>
  <c r="C30" i="35"/>
  <c r="B30" i="35"/>
  <c r="I29" i="35"/>
  <c r="J29" i="35" s="1"/>
  <c r="K29" i="35" s="1"/>
  <c r="F29" i="35"/>
  <c r="E29" i="35"/>
  <c r="D29" i="35"/>
  <c r="C29" i="35"/>
  <c r="B29" i="35"/>
  <c r="I28" i="35"/>
  <c r="J28" i="35" s="1"/>
  <c r="K28" i="35" s="1"/>
  <c r="F28" i="35"/>
  <c r="E28" i="35"/>
  <c r="D28" i="35"/>
  <c r="C28" i="35"/>
  <c r="B28" i="35"/>
  <c r="I27" i="35"/>
  <c r="J27" i="35" s="1"/>
  <c r="K27" i="35" s="1"/>
  <c r="F27" i="35"/>
  <c r="E27" i="35"/>
  <c r="D27" i="35"/>
  <c r="C27" i="35"/>
  <c r="B27" i="35"/>
  <c r="I26" i="35"/>
  <c r="J26" i="35" s="1"/>
  <c r="K26" i="35" s="1"/>
  <c r="F26" i="35"/>
  <c r="E26" i="35"/>
  <c r="D26" i="35"/>
  <c r="C26" i="35"/>
  <c r="B26" i="35"/>
  <c r="I25" i="35"/>
  <c r="J25" i="35" s="1"/>
  <c r="K25" i="35" s="1"/>
  <c r="F25" i="35"/>
  <c r="E25" i="35"/>
  <c r="D25" i="35"/>
  <c r="C25" i="35"/>
  <c r="B25" i="35"/>
  <c r="I24" i="35"/>
  <c r="J24" i="35" s="1"/>
  <c r="K24" i="35" s="1"/>
  <c r="F24" i="35"/>
  <c r="E24" i="35"/>
  <c r="D24" i="35"/>
  <c r="C24" i="35"/>
  <c r="B24" i="35"/>
  <c r="I23" i="35"/>
  <c r="J23" i="35" s="1"/>
  <c r="K23" i="35" s="1"/>
  <c r="F23" i="35"/>
  <c r="E23" i="35"/>
  <c r="D23" i="35"/>
  <c r="C23" i="35"/>
  <c r="B23" i="35"/>
  <c r="I22" i="35"/>
  <c r="J22" i="35" s="1"/>
  <c r="K22" i="35" s="1"/>
  <c r="F22" i="35"/>
  <c r="E22" i="35"/>
  <c r="D22" i="35"/>
  <c r="C22" i="35"/>
  <c r="B22" i="35"/>
  <c r="I21" i="35"/>
  <c r="J21" i="35" s="1"/>
  <c r="K21" i="35" s="1"/>
  <c r="F21" i="35"/>
  <c r="E21" i="35"/>
  <c r="D21" i="35"/>
  <c r="C21" i="35"/>
  <c r="B21" i="35"/>
  <c r="I20" i="35"/>
  <c r="J20" i="35" s="1"/>
  <c r="K20" i="35" s="1"/>
  <c r="F20" i="35"/>
  <c r="E20" i="35"/>
  <c r="D20" i="35"/>
  <c r="C20" i="35"/>
  <c r="B20" i="35"/>
  <c r="I19" i="35"/>
  <c r="J19" i="35" s="1"/>
  <c r="K19" i="35" s="1"/>
  <c r="F19" i="35"/>
  <c r="E19" i="35"/>
  <c r="D19" i="35"/>
  <c r="C19" i="35"/>
  <c r="B19" i="35"/>
  <c r="I18" i="35"/>
  <c r="J18" i="35" s="1"/>
  <c r="K18" i="35" s="1"/>
  <c r="F18" i="35"/>
  <c r="E18" i="35"/>
  <c r="D18" i="35"/>
  <c r="C18" i="35"/>
  <c r="B18" i="35"/>
  <c r="I17" i="35"/>
  <c r="J17" i="35" s="1"/>
  <c r="K17" i="35" s="1"/>
  <c r="F17" i="35"/>
  <c r="E17" i="35"/>
  <c r="D17" i="35"/>
  <c r="C17" i="35"/>
  <c r="B17" i="35"/>
  <c r="I16" i="35"/>
  <c r="J16" i="35" s="1"/>
  <c r="K16" i="35" s="1"/>
  <c r="F16" i="35"/>
  <c r="E16" i="35"/>
  <c r="D16" i="35"/>
  <c r="C16" i="35"/>
  <c r="B16" i="35"/>
  <c r="I15" i="35"/>
  <c r="J15" i="35" s="1"/>
  <c r="K15" i="35" s="1"/>
  <c r="F15" i="35"/>
  <c r="E15" i="35"/>
  <c r="D15" i="35"/>
  <c r="C15" i="35"/>
  <c r="B15" i="35"/>
  <c r="I14" i="35"/>
  <c r="J14" i="35" s="1"/>
  <c r="K14" i="35" s="1"/>
  <c r="F14" i="35"/>
  <c r="E14" i="35"/>
  <c r="D14" i="35"/>
  <c r="C14" i="35"/>
  <c r="B14" i="35"/>
  <c r="I13" i="35"/>
  <c r="J13" i="35" s="1"/>
  <c r="K13" i="35" s="1"/>
  <c r="F13" i="35"/>
  <c r="E13" i="35"/>
  <c r="D13" i="35"/>
  <c r="C13" i="35"/>
  <c r="B13" i="35"/>
  <c r="I12" i="35"/>
  <c r="J12" i="35" s="1"/>
  <c r="K12" i="35" s="1"/>
  <c r="F12" i="35"/>
  <c r="E12" i="35"/>
  <c r="D12" i="35"/>
  <c r="C12" i="35"/>
  <c r="B12" i="35"/>
  <c r="I11" i="35"/>
  <c r="J11" i="35" s="1"/>
  <c r="K11" i="35" s="1"/>
  <c r="F11" i="35"/>
  <c r="E11" i="35"/>
  <c r="D11" i="35"/>
  <c r="C11" i="35"/>
  <c r="B11" i="35"/>
  <c r="I10" i="35"/>
  <c r="J10" i="35" s="1"/>
  <c r="K10" i="35" s="1"/>
  <c r="F10" i="35"/>
  <c r="E10" i="35"/>
  <c r="D10" i="35"/>
  <c r="C10" i="35"/>
  <c r="B10" i="35"/>
  <c r="I9" i="35"/>
  <c r="J9" i="35" s="1"/>
  <c r="K9" i="35" s="1"/>
  <c r="F9" i="35"/>
  <c r="E9" i="35"/>
  <c r="D9" i="35"/>
  <c r="C9" i="35"/>
  <c r="B9" i="35"/>
  <c r="I8" i="35"/>
  <c r="J8" i="35" s="1"/>
  <c r="K8" i="35" s="1"/>
  <c r="F8" i="35"/>
  <c r="E8" i="35"/>
  <c r="D8" i="35"/>
  <c r="C8" i="35"/>
  <c r="B8" i="35"/>
  <c r="I7" i="35"/>
  <c r="J7" i="35" s="1"/>
  <c r="K7" i="35" s="1"/>
  <c r="F7" i="35"/>
  <c r="E7" i="35"/>
  <c r="D7" i="35"/>
  <c r="C7" i="35"/>
  <c r="B7" i="35"/>
  <c r="I6" i="35"/>
  <c r="J6" i="35" s="1"/>
  <c r="K6" i="35" s="1"/>
  <c r="F6" i="35"/>
  <c r="E6" i="35"/>
  <c r="D6" i="35"/>
  <c r="C6" i="35"/>
  <c r="B6" i="35"/>
  <c r="I5" i="35"/>
  <c r="J5" i="35" s="1"/>
  <c r="K5" i="35" s="1"/>
  <c r="F5" i="35"/>
  <c r="E5" i="35"/>
  <c r="D5" i="35"/>
  <c r="C5" i="35"/>
  <c r="B5" i="35"/>
  <c r="AK134" i="34"/>
  <c r="C134" i="34"/>
  <c r="AK133" i="34"/>
  <c r="C133" i="34"/>
  <c r="AK132" i="34"/>
  <c r="C132" i="34"/>
  <c r="AK131" i="34"/>
  <c r="C131" i="34"/>
  <c r="AK130" i="34"/>
  <c r="C130" i="34"/>
  <c r="AK128" i="34"/>
  <c r="C128" i="34"/>
  <c r="AK127" i="34"/>
  <c r="C127" i="34"/>
  <c r="AK126" i="34"/>
  <c r="C126" i="34"/>
  <c r="AK125" i="34"/>
  <c r="C125" i="34"/>
  <c r="AK124" i="34"/>
  <c r="C124" i="34"/>
  <c r="AK123" i="34"/>
  <c r="C123" i="34"/>
  <c r="AK122" i="34"/>
  <c r="C122" i="34"/>
  <c r="AK121" i="34"/>
  <c r="C121" i="34"/>
  <c r="AK120" i="34"/>
  <c r="C120" i="34"/>
  <c r="AK119" i="34"/>
  <c r="C119" i="34"/>
  <c r="AK118" i="34"/>
  <c r="C118" i="34"/>
  <c r="AK117" i="34"/>
  <c r="C117" i="34"/>
  <c r="AK116" i="34"/>
  <c r="C116" i="34"/>
  <c r="AK115" i="34"/>
  <c r="C115" i="34"/>
  <c r="AK114" i="34"/>
  <c r="C114" i="34"/>
  <c r="AK113" i="34"/>
  <c r="C113" i="34"/>
  <c r="AK112" i="34"/>
  <c r="C112" i="34"/>
  <c r="AK111" i="34"/>
  <c r="C111" i="34"/>
  <c r="AK110" i="34"/>
  <c r="C110" i="34"/>
  <c r="AK109" i="34"/>
  <c r="C109" i="34"/>
  <c r="AK108" i="34"/>
  <c r="C108" i="34"/>
  <c r="AK107" i="34"/>
  <c r="C107" i="34"/>
  <c r="AK106" i="34"/>
  <c r="C106" i="34"/>
  <c r="AK105" i="34"/>
  <c r="C105" i="34"/>
  <c r="AK104" i="34"/>
  <c r="C104" i="34"/>
  <c r="AK103" i="34"/>
  <c r="C103" i="34"/>
  <c r="AK102" i="34"/>
  <c r="C102" i="34"/>
  <c r="AK101" i="34"/>
  <c r="C101" i="34"/>
  <c r="AK100" i="34"/>
  <c r="C100" i="34"/>
  <c r="AK99" i="34"/>
  <c r="C99" i="34"/>
  <c r="AK98" i="34"/>
  <c r="C98" i="34"/>
  <c r="AK97" i="34"/>
  <c r="C97" i="34"/>
  <c r="AK96" i="34"/>
  <c r="C96" i="34"/>
  <c r="AK95" i="34"/>
  <c r="C95" i="34"/>
  <c r="B95" i="34"/>
  <c r="AK94" i="34"/>
  <c r="C94" i="34"/>
  <c r="B94" i="34"/>
  <c r="AK93" i="34"/>
  <c r="C93" i="34"/>
  <c r="B93" i="34"/>
  <c r="AK92" i="34"/>
  <c r="C92" i="34"/>
  <c r="B92" i="34"/>
  <c r="AK91" i="34"/>
  <c r="C91" i="34"/>
  <c r="B91" i="34"/>
  <c r="AK90" i="34"/>
  <c r="C90" i="34"/>
  <c r="B90" i="34"/>
  <c r="AK89" i="34"/>
  <c r="C89" i="34"/>
  <c r="B89" i="34"/>
  <c r="AK88" i="34"/>
  <c r="C88" i="34"/>
  <c r="B88" i="34"/>
  <c r="AK87" i="34"/>
  <c r="C87" i="34"/>
  <c r="B87" i="34"/>
  <c r="AK86" i="34"/>
  <c r="C86" i="34"/>
  <c r="B86" i="34"/>
  <c r="AK85" i="34"/>
  <c r="C85" i="34"/>
  <c r="B85" i="34"/>
  <c r="AK84" i="34"/>
  <c r="C84" i="34"/>
  <c r="B84" i="34"/>
  <c r="AK83" i="34"/>
  <c r="C83" i="34"/>
  <c r="B83" i="34"/>
  <c r="AK82" i="34"/>
  <c r="C82" i="34"/>
  <c r="B82" i="34"/>
  <c r="AK81" i="34"/>
  <c r="C81" i="34"/>
  <c r="B81" i="34"/>
  <c r="AK80" i="34"/>
  <c r="C80" i="34"/>
  <c r="B80" i="34"/>
  <c r="AK79" i="34"/>
  <c r="C79" i="34"/>
  <c r="B79" i="34"/>
  <c r="AK78" i="34"/>
  <c r="C78" i="34"/>
  <c r="B78" i="34"/>
  <c r="AK77" i="34"/>
  <c r="C77" i="34"/>
  <c r="B77" i="34"/>
  <c r="AJ60" i="34"/>
  <c r="AI60" i="34"/>
  <c r="AH60" i="34"/>
  <c r="AB60" i="34"/>
  <c r="AA60" i="34"/>
  <c r="U60" i="34"/>
  <c r="T60" i="34"/>
  <c r="N60" i="34"/>
  <c r="M60" i="34"/>
  <c r="L60" i="34"/>
  <c r="K60" i="34"/>
  <c r="J60" i="34"/>
  <c r="I60" i="34"/>
  <c r="H60" i="34"/>
  <c r="G60" i="34"/>
  <c r="F60" i="34"/>
  <c r="C60" i="34"/>
  <c r="AJ59" i="34"/>
  <c r="AI59" i="34"/>
  <c r="AH59" i="34"/>
  <c r="AB59" i="34"/>
  <c r="AA59" i="34"/>
  <c r="U59" i="34"/>
  <c r="T59" i="34"/>
  <c r="N59" i="34"/>
  <c r="M59" i="34"/>
  <c r="L59" i="34"/>
  <c r="K59" i="34"/>
  <c r="J59" i="34"/>
  <c r="I59" i="34"/>
  <c r="H59" i="34"/>
  <c r="G59" i="34"/>
  <c r="F59" i="34"/>
  <c r="C59" i="34"/>
  <c r="AJ58" i="34"/>
  <c r="AI58" i="34"/>
  <c r="AH58" i="34"/>
  <c r="AB58" i="34"/>
  <c r="AA58" i="34"/>
  <c r="Z58" i="34"/>
  <c r="Y58" i="34"/>
  <c r="X58" i="34"/>
  <c r="W58" i="34"/>
  <c r="V58" i="34"/>
  <c r="U58" i="34"/>
  <c r="T58" i="34"/>
  <c r="N58" i="34"/>
  <c r="M58" i="34"/>
  <c r="L58" i="34"/>
  <c r="K58" i="34"/>
  <c r="J58" i="34"/>
  <c r="I58" i="34"/>
  <c r="H58" i="34"/>
  <c r="G58" i="34"/>
  <c r="F58" i="34"/>
  <c r="C58" i="34"/>
  <c r="AJ57" i="34"/>
  <c r="AI57" i="34"/>
  <c r="AH57" i="34"/>
  <c r="AB57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C57" i="34"/>
  <c r="AJ56" i="34"/>
  <c r="AI56" i="34"/>
  <c r="AH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AJ54" i="34"/>
  <c r="AI54" i="34"/>
  <c r="AH54" i="34"/>
  <c r="AB54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O54" i="34"/>
  <c r="N54" i="34"/>
  <c r="M54" i="34"/>
  <c r="C54" i="34"/>
  <c r="AJ53" i="34"/>
  <c r="AI53" i="34"/>
  <c r="AH53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C53" i="34"/>
  <c r="AJ52" i="34"/>
  <c r="AI52" i="34"/>
  <c r="AH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C52" i="34"/>
  <c r="AJ51" i="34"/>
  <c r="AI51" i="34"/>
  <c r="AH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C51" i="34"/>
  <c r="AJ50" i="34"/>
  <c r="AI50" i="34"/>
  <c r="AH50" i="34"/>
  <c r="AG50" i="34"/>
  <c r="AF50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C50" i="34"/>
  <c r="AJ49" i="34"/>
  <c r="AI49" i="34"/>
  <c r="AH49" i="34"/>
  <c r="AG49" i="34"/>
  <c r="AF49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C49" i="34"/>
  <c r="AJ48" i="34"/>
  <c r="AI48" i="34"/>
  <c r="AH48" i="34"/>
  <c r="AG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C48" i="34"/>
  <c r="AJ47" i="34"/>
  <c r="AI47" i="34"/>
  <c r="AH47" i="34"/>
  <c r="AG47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C47" i="34"/>
  <c r="AJ46" i="34"/>
  <c r="AI46" i="34"/>
  <c r="AH46" i="34"/>
  <c r="AG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C46" i="34"/>
  <c r="AJ45" i="34"/>
  <c r="AI45" i="34"/>
  <c r="AH45" i="34"/>
  <c r="AG45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C45" i="34"/>
  <c r="AJ44" i="34"/>
  <c r="AI44" i="34"/>
  <c r="AH44" i="34"/>
  <c r="AG44" i="34"/>
  <c r="AF44" i="34"/>
  <c r="AE44" i="34"/>
  <c r="AD44" i="34"/>
  <c r="AC44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C44" i="34"/>
  <c r="AJ43" i="34"/>
  <c r="AI43" i="34"/>
  <c r="AH43" i="34"/>
  <c r="AG43" i="34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C43" i="34"/>
  <c r="AH42" i="34"/>
  <c r="AG42" i="34"/>
  <c r="AF42" i="34"/>
  <c r="AE42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C42" i="34"/>
  <c r="AJ41" i="34"/>
  <c r="AI41" i="34"/>
  <c r="AH41" i="34"/>
  <c r="AG41" i="34"/>
  <c r="AF41" i="34"/>
  <c r="AE41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AJ37" i="34"/>
  <c r="AI37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AJ34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AJ32" i="34"/>
  <c r="AI32" i="34"/>
  <c r="AH32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AJ31" i="34"/>
  <c r="AI31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AJ30" i="34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AJ28" i="34"/>
  <c r="AI28" i="34"/>
  <c r="AH28" i="34"/>
  <c r="AG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AJ27" i="34"/>
  <c r="AI27" i="34"/>
  <c r="AH27" i="34"/>
  <c r="AG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AJ26" i="34"/>
  <c r="AI26" i="34"/>
  <c r="AH26" i="34"/>
  <c r="AG26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AJ25" i="34"/>
  <c r="AI25" i="34"/>
  <c r="AH25" i="34"/>
  <c r="AG25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J24" i="34"/>
  <c r="AI24" i="34"/>
  <c r="AH24" i="34"/>
  <c r="AG24" i="34"/>
  <c r="AF24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J23" i="34"/>
  <c r="AI23" i="34"/>
  <c r="AH23" i="34"/>
  <c r="AG23" i="34"/>
  <c r="AF23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J22" i="34"/>
  <c r="AI22" i="34"/>
  <c r="AH22" i="34"/>
  <c r="AG22" i="34"/>
  <c r="AF22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J20" i="34"/>
  <c r="AI20" i="34"/>
  <c r="AH20" i="34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J18" i="34"/>
  <c r="AI18" i="34"/>
  <c r="AH18" i="34"/>
  <c r="AG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J17" i="34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J15" i="34"/>
  <c r="AI15" i="34"/>
  <c r="AH15" i="34"/>
  <c r="AG15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AJ13" i="34"/>
  <c r="AI13" i="34"/>
  <c r="AH13" i="34"/>
  <c r="AG13" i="34"/>
  <c r="AF13" i="34"/>
  <c r="AE13" i="34"/>
  <c r="AD13" i="34"/>
  <c r="AC13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J10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J9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J7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AJ6" i="34"/>
  <c r="AI6" i="34"/>
  <c r="AH6" i="34"/>
  <c r="AG6" i="34"/>
  <c r="AF6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AJ5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AJ4" i="34"/>
  <c r="AI4" i="34"/>
  <c r="AH4" i="34"/>
  <c r="AG4" i="34"/>
  <c r="AF4" i="34"/>
  <c r="AE4" i="34"/>
  <c r="AD4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AJ3" i="34"/>
  <c r="AI3" i="34"/>
  <c r="AH3" i="34"/>
  <c r="AG3" i="34"/>
  <c r="AF3" i="34"/>
  <c r="AE3" i="34"/>
  <c r="AD3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E2" i="34"/>
  <c r="F2" i="34" s="1"/>
  <c r="G2" i="34" s="1"/>
  <c r="H2" i="34" s="1"/>
  <c r="I2" i="34" s="1"/>
  <c r="J2" i="34" s="1"/>
  <c r="K2" i="34" s="1"/>
  <c r="L2" i="34" s="1"/>
  <c r="M2" i="34" s="1"/>
  <c r="N2" i="34" s="1"/>
  <c r="O2" i="34" s="1"/>
  <c r="P2" i="34" s="1"/>
  <c r="Q2" i="34" s="1"/>
  <c r="R2" i="34" s="1"/>
  <c r="S2" i="34" s="1"/>
  <c r="T2" i="34" s="1"/>
  <c r="U2" i="34" s="1"/>
  <c r="V2" i="34" s="1"/>
  <c r="W2" i="34" s="1"/>
  <c r="X2" i="34" s="1"/>
  <c r="Y2" i="34" s="1"/>
  <c r="Z2" i="34" s="1"/>
  <c r="AA2" i="34" s="1"/>
  <c r="AB2" i="34" s="1"/>
  <c r="AC2" i="34" s="1"/>
  <c r="AD2" i="34" s="1"/>
  <c r="AE2" i="34" s="1"/>
  <c r="AF2" i="34" s="1"/>
  <c r="AG2" i="34" s="1"/>
  <c r="AH2" i="34" s="1"/>
  <c r="AI2" i="34" s="1"/>
  <c r="AJ2" i="34" s="1"/>
  <c r="K76" i="35" l="1"/>
  <c r="M87" i="3" l="1"/>
  <c r="O87" i="3"/>
  <c r="P87" i="3" s="1"/>
  <c r="M79" i="3" l="1"/>
  <c r="O79" i="3"/>
  <c r="P79" i="3" s="1"/>
  <c r="M80" i="3"/>
  <c r="O80" i="3"/>
  <c r="P80" i="3" s="1"/>
  <c r="M88" i="3"/>
  <c r="O88" i="3"/>
  <c r="P88" i="3" s="1"/>
  <c r="I55" i="33" l="1"/>
  <c r="J55" i="33" s="1"/>
  <c r="K55" i="33" s="1"/>
  <c r="I56" i="33"/>
  <c r="J56" i="33" s="1"/>
  <c r="K56" i="33" s="1"/>
  <c r="I57" i="33"/>
  <c r="J57" i="33" s="1"/>
  <c r="K57" i="33" s="1"/>
  <c r="I58" i="33"/>
  <c r="J58" i="33" s="1"/>
  <c r="K58" i="33" s="1"/>
  <c r="I59" i="33"/>
  <c r="J59" i="33" s="1"/>
  <c r="K59" i="33" s="1"/>
  <c r="I60" i="33"/>
  <c r="J60" i="33" s="1"/>
  <c r="K60" i="33" s="1"/>
  <c r="I61" i="33"/>
  <c r="J61" i="33" s="1"/>
  <c r="K61" i="33" s="1"/>
  <c r="I62" i="33"/>
  <c r="J62" i="33" s="1"/>
  <c r="K62" i="33" s="1"/>
  <c r="I63" i="33"/>
  <c r="J63" i="33" s="1"/>
  <c r="K63" i="33" s="1"/>
  <c r="B55" i="33"/>
  <c r="C55" i="33"/>
  <c r="D55" i="33"/>
  <c r="E55" i="33"/>
  <c r="F55" i="33"/>
  <c r="B56" i="33"/>
  <c r="C56" i="33"/>
  <c r="D56" i="33"/>
  <c r="E56" i="33"/>
  <c r="F56" i="33"/>
  <c r="B57" i="33"/>
  <c r="C57" i="33"/>
  <c r="D57" i="33"/>
  <c r="E57" i="33"/>
  <c r="F57" i="33"/>
  <c r="B58" i="33"/>
  <c r="C58" i="33"/>
  <c r="D58" i="33"/>
  <c r="E58" i="33"/>
  <c r="F58" i="33"/>
  <c r="B59" i="33"/>
  <c r="C59" i="33"/>
  <c r="D59" i="33"/>
  <c r="E59" i="33"/>
  <c r="F59" i="33"/>
  <c r="B60" i="33"/>
  <c r="C60" i="33"/>
  <c r="D60" i="33"/>
  <c r="E60" i="33"/>
  <c r="F60" i="33"/>
  <c r="B61" i="33"/>
  <c r="C61" i="33"/>
  <c r="D61" i="33"/>
  <c r="E61" i="33"/>
  <c r="F61" i="33"/>
  <c r="B62" i="33"/>
  <c r="C62" i="33"/>
  <c r="D62" i="33"/>
  <c r="E62" i="33"/>
  <c r="F62" i="33"/>
  <c r="B63" i="33"/>
  <c r="C63" i="33"/>
  <c r="D63" i="33"/>
  <c r="E63" i="33"/>
  <c r="F63" i="33"/>
  <c r="AK115" i="32" l="1"/>
  <c r="AK116" i="32"/>
  <c r="AK117" i="32"/>
  <c r="AK118" i="32"/>
  <c r="AK119" i="32"/>
  <c r="AK120" i="32"/>
  <c r="AK121" i="32"/>
  <c r="AK122" i="32"/>
  <c r="AK123" i="32"/>
  <c r="C115" i="32"/>
  <c r="C116" i="32"/>
  <c r="C117" i="32"/>
  <c r="C118" i="32"/>
  <c r="C119" i="32"/>
  <c r="C120" i="32"/>
  <c r="C121" i="32"/>
  <c r="C122" i="32"/>
  <c r="C12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Z54" i="32"/>
  <c r="AA54" i="32"/>
  <c r="AB54" i="32"/>
  <c r="AC54" i="32"/>
  <c r="AD54" i="32"/>
  <c r="AE54" i="32"/>
  <c r="AF54" i="32"/>
  <c r="AG54" i="32"/>
  <c r="AH54" i="32"/>
  <c r="AI54" i="32"/>
  <c r="AJ54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Z55" i="32"/>
  <c r="AA55" i="32"/>
  <c r="AB55" i="32"/>
  <c r="AC55" i="32"/>
  <c r="AD55" i="32"/>
  <c r="AE55" i="32"/>
  <c r="AF55" i="32"/>
  <c r="AG55" i="32"/>
  <c r="AH55" i="32"/>
  <c r="AI55" i="32"/>
  <c r="AJ55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Z57" i="32"/>
  <c r="AA57" i="32"/>
  <c r="AB57" i="32"/>
  <c r="AC57" i="32"/>
  <c r="AD57" i="32"/>
  <c r="AE57" i="32"/>
  <c r="AF57" i="32"/>
  <c r="AG57" i="32"/>
  <c r="AH57" i="32"/>
  <c r="AI57" i="32"/>
  <c r="AJ57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Z60" i="32"/>
  <c r="AA60" i="32"/>
  <c r="AB60" i="32"/>
  <c r="AC60" i="32"/>
  <c r="AD60" i="32"/>
  <c r="AE60" i="32"/>
  <c r="AF60" i="32"/>
  <c r="AG60" i="32"/>
  <c r="AH60" i="32"/>
  <c r="AI60" i="32"/>
  <c r="AJ60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Z61" i="32"/>
  <c r="AA61" i="32"/>
  <c r="AB61" i="32"/>
  <c r="AC61" i="32"/>
  <c r="AD61" i="32"/>
  <c r="AE61" i="32"/>
  <c r="AF61" i="32"/>
  <c r="AG61" i="32"/>
  <c r="AH61" i="32"/>
  <c r="AI61" i="32"/>
  <c r="AJ61" i="32"/>
  <c r="C57" i="32"/>
  <c r="C58" i="32"/>
  <c r="C59" i="32"/>
  <c r="C60" i="32"/>
  <c r="C61" i="32"/>
  <c r="C53" i="32"/>
  <c r="C54" i="32"/>
  <c r="C55" i="32"/>
  <c r="C56" i="32"/>
  <c r="I54" i="33"/>
  <c r="J54" i="33" s="1"/>
  <c r="K54" i="33" s="1"/>
  <c r="F54" i="33"/>
  <c r="E54" i="33"/>
  <c r="D54" i="33"/>
  <c r="C54" i="33"/>
  <c r="B54" i="33"/>
  <c r="I53" i="33"/>
  <c r="J53" i="33" s="1"/>
  <c r="K53" i="33" s="1"/>
  <c r="F53" i="33"/>
  <c r="E53" i="33"/>
  <c r="D53" i="33"/>
  <c r="C53" i="33"/>
  <c r="B53" i="33"/>
  <c r="I52" i="33"/>
  <c r="J52" i="33" s="1"/>
  <c r="K52" i="33" s="1"/>
  <c r="F52" i="33"/>
  <c r="E52" i="33"/>
  <c r="D52" i="33"/>
  <c r="C52" i="33"/>
  <c r="B52" i="33"/>
  <c r="I51" i="33"/>
  <c r="J51" i="33" s="1"/>
  <c r="K51" i="33" s="1"/>
  <c r="F51" i="33"/>
  <c r="E51" i="33"/>
  <c r="D51" i="33"/>
  <c r="C51" i="33"/>
  <c r="B51" i="33"/>
  <c r="I50" i="33"/>
  <c r="J50" i="33" s="1"/>
  <c r="K50" i="33" s="1"/>
  <c r="F50" i="33"/>
  <c r="E50" i="33"/>
  <c r="D50" i="33"/>
  <c r="C50" i="33"/>
  <c r="B50" i="33"/>
  <c r="I49" i="33"/>
  <c r="J49" i="33" s="1"/>
  <c r="K49" i="33" s="1"/>
  <c r="F49" i="33"/>
  <c r="E49" i="33"/>
  <c r="D49" i="33"/>
  <c r="C49" i="33"/>
  <c r="B49" i="33"/>
  <c r="I48" i="33"/>
  <c r="J48" i="33" s="1"/>
  <c r="K48" i="33" s="1"/>
  <c r="F48" i="33"/>
  <c r="E48" i="33"/>
  <c r="D48" i="33"/>
  <c r="C48" i="33"/>
  <c r="B48" i="33"/>
  <c r="I47" i="33"/>
  <c r="J47" i="33" s="1"/>
  <c r="K47" i="33" s="1"/>
  <c r="F47" i="33"/>
  <c r="E47" i="33"/>
  <c r="D47" i="33"/>
  <c r="C47" i="33"/>
  <c r="B47" i="33"/>
  <c r="I46" i="33"/>
  <c r="J46" i="33" s="1"/>
  <c r="K46" i="33" s="1"/>
  <c r="F46" i="33"/>
  <c r="E46" i="33"/>
  <c r="D46" i="33"/>
  <c r="C46" i="33"/>
  <c r="B46" i="33"/>
  <c r="I45" i="33"/>
  <c r="J45" i="33" s="1"/>
  <c r="K45" i="33" s="1"/>
  <c r="F45" i="33"/>
  <c r="E45" i="33"/>
  <c r="D45" i="33"/>
  <c r="C45" i="33"/>
  <c r="B45" i="33"/>
  <c r="I44" i="33"/>
  <c r="J44" i="33" s="1"/>
  <c r="K44" i="33" s="1"/>
  <c r="F44" i="33"/>
  <c r="E44" i="33"/>
  <c r="D44" i="33"/>
  <c r="C44" i="33"/>
  <c r="B44" i="33"/>
  <c r="I43" i="33"/>
  <c r="J43" i="33" s="1"/>
  <c r="K43" i="33" s="1"/>
  <c r="F43" i="33"/>
  <c r="E43" i="33"/>
  <c r="D43" i="33"/>
  <c r="C43" i="33"/>
  <c r="B43" i="33"/>
  <c r="I42" i="33"/>
  <c r="J42" i="33" s="1"/>
  <c r="K42" i="33" s="1"/>
  <c r="F42" i="33"/>
  <c r="E42" i="33"/>
  <c r="D42" i="33"/>
  <c r="C42" i="33"/>
  <c r="B42" i="33"/>
  <c r="I41" i="33"/>
  <c r="J41" i="33" s="1"/>
  <c r="K41" i="33" s="1"/>
  <c r="F41" i="33"/>
  <c r="E41" i="33"/>
  <c r="D41" i="33"/>
  <c r="C41" i="33"/>
  <c r="B41" i="33"/>
  <c r="I40" i="33"/>
  <c r="J40" i="33" s="1"/>
  <c r="K40" i="33" s="1"/>
  <c r="F40" i="33"/>
  <c r="E40" i="33"/>
  <c r="D40" i="33"/>
  <c r="C40" i="33"/>
  <c r="B40" i="33"/>
  <c r="I39" i="33"/>
  <c r="J39" i="33" s="1"/>
  <c r="K39" i="33" s="1"/>
  <c r="F39" i="33"/>
  <c r="E39" i="33"/>
  <c r="D39" i="33"/>
  <c r="C39" i="33"/>
  <c r="B39" i="33"/>
  <c r="I38" i="33"/>
  <c r="J38" i="33" s="1"/>
  <c r="K38" i="33" s="1"/>
  <c r="F38" i="33"/>
  <c r="E38" i="33"/>
  <c r="D38" i="33"/>
  <c r="C38" i="33"/>
  <c r="B38" i="33"/>
  <c r="I37" i="33"/>
  <c r="J37" i="33" s="1"/>
  <c r="K37" i="33" s="1"/>
  <c r="F37" i="33"/>
  <c r="E37" i="33"/>
  <c r="D37" i="33"/>
  <c r="C37" i="33"/>
  <c r="B37" i="33"/>
  <c r="I36" i="33"/>
  <c r="J36" i="33" s="1"/>
  <c r="K36" i="33" s="1"/>
  <c r="F36" i="33"/>
  <c r="E36" i="33"/>
  <c r="D36" i="33"/>
  <c r="C36" i="33"/>
  <c r="B36" i="33"/>
  <c r="I35" i="33"/>
  <c r="J35" i="33" s="1"/>
  <c r="K35" i="33" s="1"/>
  <c r="F35" i="33"/>
  <c r="E35" i="33"/>
  <c r="D35" i="33"/>
  <c r="C35" i="33"/>
  <c r="B35" i="33"/>
  <c r="I34" i="33"/>
  <c r="J34" i="33" s="1"/>
  <c r="K34" i="33" s="1"/>
  <c r="F34" i="33"/>
  <c r="E34" i="33"/>
  <c r="D34" i="33"/>
  <c r="C34" i="33"/>
  <c r="B34" i="33"/>
  <c r="I33" i="33"/>
  <c r="J33" i="33" s="1"/>
  <c r="K33" i="33" s="1"/>
  <c r="F33" i="33"/>
  <c r="E33" i="33"/>
  <c r="D33" i="33"/>
  <c r="C33" i="33"/>
  <c r="B33" i="33"/>
  <c r="I32" i="33"/>
  <c r="J32" i="33" s="1"/>
  <c r="K32" i="33" s="1"/>
  <c r="F32" i="33"/>
  <c r="E32" i="33"/>
  <c r="D32" i="33"/>
  <c r="C32" i="33"/>
  <c r="B32" i="33"/>
  <c r="I31" i="33"/>
  <c r="J31" i="33" s="1"/>
  <c r="K31" i="33" s="1"/>
  <c r="F31" i="33"/>
  <c r="E31" i="33"/>
  <c r="D31" i="33"/>
  <c r="C31" i="33"/>
  <c r="B31" i="33"/>
  <c r="I30" i="33"/>
  <c r="J30" i="33" s="1"/>
  <c r="K30" i="33" s="1"/>
  <c r="F30" i="33"/>
  <c r="E30" i="33"/>
  <c r="D30" i="33"/>
  <c r="C30" i="33"/>
  <c r="B30" i="33"/>
  <c r="I29" i="33"/>
  <c r="J29" i="33" s="1"/>
  <c r="K29" i="33" s="1"/>
  <c r="F29" i="33"/>
  <c r="E29" i="33"/>
  <c r="D29" i="33"/>
  <c r="C29" i="33"/>
  <c r="B29" i="33"/>
  <c r="I28" i="33"/>
  <c r="J28" i="33" s="1"/>
  <c r="K28" i="33" s="1"/>
  <c r="F28" i="33"/>
  <c r="E28" i="33"/>
  <c r="D28" i="33"/>
  <c r="C28" i="33"/>
  <c r="B28" i="33"/>
  <c r="I27" i="33"/>
  <c r="J27" i="33" s="1"/>
  <c r="K27" i="33" s="1"/>
  <c r="F27" i="33"/>
  <c r="E27" i="33"/>
  <c r="D27" i="33"/>
  <c r="C27" i="33"/>
  <c r="B27" i="33"/>
  <c r="I26" i="33"/>
  <c r="J26" i="33" s="1"/>
  <c r="K26" i="33" s="1"/>
  <c r="F26" i="33"/>
  <c r="E26" i="33"/>
  <c r="D26" i="33"/>
  <c r="C26" i="33"/>
  <c r="B26" i="33"/>
  <c r="I25" i="33"/>
  <c r="J25" i="33" s="1"/>
  <c r="K25" i="33" s="1"/>
  <c r="F25" i="33"/>
  <c r="E25" i="33"/>
  <c r="D25" i="33"/>
  <c r="C25" i="33"/>
  <c r="B25" i="33"/>
  <c r="I24" i="33"/>
  <c r="J24" i="33" s="1"/>
  <c r="K24" i="33" s="1"/>
  <c r="F24" i="33"/>
  <c r="E24" i="33"/>
  <c r="D24" i="33"/>
  <c r="C24" i="33"/>
  <c r="B24" i="33"/>
  <c r="I23" i="33"/>
  <c r="J23" i="33" s="1"/>
  <c r="K23" i="33" s="1"/>
  <c r="F23" i="33"/>
  <c r="E23" i="33"/>
  <c r="D23" i="33"/>
  <c r="C23" i="33"/>
  <c r="B23" i="33"/>
  <c r="I22" i="33"/>
  <c r="J22" i="33" s="1"/>
  <c r="K22" i="33" s="1"/>
  <c r="F22" i="33"/>
  <c r="E22" i="33"/>
  <c r="D22" i="33"/>
  <c r="C22" i="33"/>
  <c r="B22" i="33"/>
  <c r="I21" i="33"/>
  <c r="J21" i="33" s="1"/>
  <c r="K21" i="33" s="1"/>
  <c r="F21" i="33"/>
  <c r="E21" i="33"/>
  <c r="D21" i="33"/>
  <c r="C21" i="33"/>
  <c r="B21" i="33"/>
  <c r="I20" i="33"/>
  <c r="J20" i="33" s="1"/>
  <c r="K20" i="33" s="1"/>
  <c r="F20" i="33"/>
  <c r="E20" i="33"/>
  <c r="D20" i="33"/>
  <c r="C20" i="33"/>
  <c r="B20" i="33"/>
  <c r="I19" i="33"/>
  <c r="J19" i="33" s="1"/>
  <c r="K19" i="33" s="1"/>
  <c r="F19" i="33"/>
  <c r="E19" i="33"/>
  <c r="D19" i="33"/>
  <c r="C19" i="33"/>
  <c r="B19" i="33"/>
  <c r="I18" i="33"/>
  <c r="J18" i="33" s="1"/>
  <c r="K18" i="33" s="1"/>
  <c r="F18" i="33"/>
  <c r="E18" i="33"/>
  <c r="D18" i="33"/>
  <c r="C18" i="33"/>
  <c r="B18" i="33"/>
  <c r="I17" i="33"/>
  <c r="J17" i="33" s="1"/>
  <c r="K17" i="33" s="1"/>
  <c r="F17" i="33"/>
  <c r="E17" i="33"/>
  <c r="D17" i="33"/>
  <c r="C17" i="33"/>
  <c r="B17" i="33"/>
  <c r="I16" i="33"/>
  <c r="J16" i="33" s="1"/>
  <c r="K16" i="33" s="1"/>
  <c r="F16" i="33"/>
  <c r="E16" i="33"/>
  <c r="D16" i="33"/>
  <c r="C16" i="33"/>
  <c r="B16" i="33"/>
  <c r="I15" i="33"/>
  <c r="J15" i="33" s="1"/>
  <c r="K15" i="33" s="1"/>
  <c r="F15" i="33"/>
  <c r="E15" i="33"/>
  <c r="D15" i="33"/>
  <c r="C15" i="33"/>
  <c r="B15" i="33"/>
  <c r="I14" i="33"/>
  <c r="J14" i="33" s="1"/>
  <c r="K14" i="33" s="1"/>
  <c r="F14" i="33"/>
  <c r="E14" i="33"/>
  <c r="D14" i="33"/>
  <c r="C14" i="33"/>
  <c r="B14" i="33"/>
  <c r="I13" i="33"/>
  <c r="J13" i="33" s="1"/>
  <c r="K13" i="33" s="1"/>
  <c r="F13" i="33"/>
  <c r="E13" i="33"/>
  <c r="D13" i="33"/>
  <c r="C13" i="33"/>
  <c r="B13" i="33"/>
  <c r="I12" i="33"/>
  <c r="J12" i="33" s="1"/>
  <c r="K12" i="33" s="1"/>
  <c r="F12" i="33"/>
  <c r="E12" i="33"/>
  <c r="D12" i="33"/>
  <c r="C12" i="33"/>
  <c r="B12" i="33"/>
  <c r="I11" i="33"/>
  <c r="J11" i="33" s="1"/>
  <c r="K11" i="33" s="1"/>
  <c r="F11" i="33"/>
  <c r="E11" i="33"/>
  <c r="D11" i="33"/>
  <c r="C11" i="33"/>
  <c r="B11" i="33"/>
  <c r="I10" i="33"/>
  <c r="J10" i="33" s="1"/>
  <c r="K10" i="33" s="1"/>
  <c r="F10" i="33"/>
  <c r="E10" i="33"/>
  <c r="D10" i="33"/>
  <c r="C10" i="33"/>
  <c r="B10" i="33"/>
  <c r="I9" i="33"/>
  <c r="J9" i="33" s="1"/>
  <c r="K9" i="33" s="1"/>
  <c r="F9" i="33"/>
  <c r="E9" i="33"/>
  <c r="D9" i="33"/>
  <c r="C9" i="33"/>
  <c r="B9" i="33"/>
  <c r="I8" i="33"/>
  <c r="J8" i="33" s="1"/>
  <c r="K8" i="33" s="1"/>
  <c r="F8" i="33"/>
  <c r="E8" i="33"/>
  <c r="D8" i="33"/>
  <c r="C8" i="33"/>
  <c r="B8" i="33"/>
  <c r="I7" i="33"/>
  <c r="J7" i="33" s="1"/>
  <c r="K7" i="33" s="1"/>
  <c r="F7" i="33"/>
  <c r="E7" i="33"/>
  <c r="D7" i="33"/>
  <c r="C7" i="33"/>
  <c r="B7" i="33"/>
  <c r="I6" i="33"/>
  <c r="J6" i="33" s="1"/>
  <c r="K6" i="33" s="1"/>
  <c r="F6" i="33"/>
  <c r="E6" i="33"/>
  <c r="D6" i="33"/>
  <c r="C6" i="33"/>
  <c r="B6" i="33"/>
  <c r="I5" i="33"/>
  <c r="J5" i="33" s="1"/>
  <c r="K5" i="33" s="1"/>
  <c r="F5" i="33"/>
  <c r="E5" i="33"/>
  <c r="D5" i="33"/>
  <c r="C5" i="33"/>
  <c r="B5" i="33"/>
  <c r="AK114" i="32"/>
  <c r="C114" i="32"/>
  <c r="AK113" i="32"/>
  <c r="C113" i="32"/>
  <c r="AK112" i="32"/>
  <c r="C112" i="32"/>
  <c r="AK111" i="32"/>
  <c r="C111" i="32"/>
  <c r="AK110" i="32"/>
  <c r="C110" i="32"/>
  <c r="AK109" i="32"/>
  <c r="C109" i="32"/>
  <c r="AK108" i="32"/>
  <c r="C108" i="32"/>
  <c r="AK107" i="32"/>
  <c r="C107" i="32"/>
  <c r="AK106" i="32"/>
  <c r="C106" i="32"/>
  <c r="AK105" i="32"/>
  <c r="C105" i="32"/>
  <c r="AK104" i="32"/>
  <c r="C104" i="32"/>
  <c r="AK103" i="32"/>
  <c r="C103" i="32"/>
  <c r="AK102" i="32"/>
  <c r="C102" i="32"/>
  <c r="AK101" i="32"/>
  <c r="C101" i="32"/>
  <c r="AK100" i="32"/>
  <c r="C100" i="32"/>
  <c r="AK99" i="32"/>
  <c r="C99" i="32"/>
  <c r="AK98" i="32"/>
  <c r="C98" i="32"/>
  <c r="AK97" i="32"/>
  <c r="C97" i="32"/>
  <c r="AK96" i="32"/>
  <c r="C96" i="32"/>
  <c r="AK95" i="32"/>
  <c r="C95" i="32"/>
  <c r="AK94" i="32"/>
  <c r="C94" i="32"/>
  <c r="AK93" i="32"/>
  <c r="C93" i="32"/>
  <c r="AK92" i="32"/>
  <c r="C92" i="32"/>
  <c r="B92" i="32"/>
  <c r="AK91" i="32"/>
  <c r="C91" i="32"/>
  <c r="B91" i="32"/>
  <c r="AK90" i="32"/>
  <c r="C90" i="32"/>
  <c r="B90" i="32"/>
  <c r="AK89" i="32"/>
  <c r="C89" i="32"/>
  <c r="B89" i="32"/>
  <c r="AK88" i="32"/>
  <c r="C88" i="32"/>
  <c r="B88" i="32"/>
  <c r="AK87" i="32"/>
  <c r="C87" i="32"/>
  <c r="B87" i="32"/>
  <c r="AK86" i="32"/>
  <c r="C86" i="32"/>
  <c r="B86" i="32"/>
  <c r="AK85" i="32"/>
  <c r="C85" i="32"/>
  <c r="B85" i="32"/>
  <c r="AK84" i="32"/>
  <c r="C84" i="32"/>
  <c r="B84" i="32"/>
  <c r="AK83" i="32"/>
  <c r="C83" i="32"/>
  <c r="B83" i="32"/>
  <c r="AK82" i="32"/>
  <c r="C82" i="32"/>
  <c r="B82" i="32"/>
  <c r="AK81" i="32"/>
  <c r="C81" i="32"/>
  <c r="B81" i="32"/>
  <c r="AK80" i="32"/>
  <c r="C80" i="32"/>
  <c r="B80" i="32"/>
  <c r="AK79" i="32"/>
  <c r="C79" i="32"/>
  <c r="B79" i="32"/>
  <c r="AK78" i="32"/>
  <c r="C78" i="32"/>
  <c r="B78" i="32"/>
  <c r="AK77" i="32"/>
  <c r="C77" i="32"/>
  <c r="B77" i="32"/>
  <c r="AK76" i="32"/>
  <c r="C76" i="32"/>
  <c r="B76" i="32"/>
  <c r="AK75" i="32"/>
  <c r="C75" i="32"/>
  <c r="B75" i="32"/>
  <c r="AK74" i="32"/>
  <c r="C74" i="32"/>
  <c r="B74" i="32"/>
  <c r="AK73" i="32"/>
  <c r="C73" i="32"/>
  <c r="B73" i="32"/>
  <c r="AK72" i="32"/>
  <c r="C72" i="32"/>
  <c r="B72" i="32"/>
  <c r="AK71" i="32"/>
  <c r="C71" i="32"/>
  <c r="B71" i="32"/>
  <c r="AK70" i="32"/>
  <c r="C70" i="32"/>
  <c r="B70" i="32"/>
  <c r="AK69" i="32"/>
  <c r="C69" i="32"/>
  <c r="B69" i="32"/>
  <c r="AK68" i="32"/>
  <c r="C68" i="32"/>
  <c r="B68" i="32"/>
  <c r="AK67" i="32"/>
  <c r="C67" i="32"/>
  <c r="B67" i="32"/>
  <c r="AK66" i="32"/>
  <c r="C66" i="32"/>
  <c r="B66" i="32"/>
  <c r="AK65" i="32"/>
  <c r="C65" i="32"/>
  <c r="B65" i="32"/>
  <c r="AJ52" i="32"/>
  <c r="AI52" i="32"/>
  <c r="AH52" i="32"/>
  <c r="AG52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F52" i="32"/>
  <c r="E52" i="32"/>
  <c r="D52" i="32"/>
  <c r="C52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AJ49" i="32"/>
  <c r="AI49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AJ46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AJ45" i="32"/>
  <c r="AI45" i="32"/>
  <c r="AH45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C43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AJ32" i="32"/>
  <c r="AI32" i="32"/>
  <c r="AH32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AJ31" i="32"/>
  <c r="AI31" i="32"/>
  <c r="AH31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AJ30" i="32"/>
  <c r="AI30" i="32"/>
  <c r="AH30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J28" i="32"/>
  <c r="AI28" i="32"/>
  <c r="AH28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J27" i="32"/>
  <c r="AI27" i="32"/>
  <c r="AH27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J26" i="32"/>
  <c r="AI26" i="32"/>
  <c r="AH26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J25" i="32"/>
  <c r="AI25" i="32"/>
  <c r="AH25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J23" i="32"/>
  <c r="AI23" i="32"/>
  <c r="AH23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J22" i="32"/>
  <c r="AI22" i="32"/>
  <c r="AH22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E2" i="32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AG2" i="32" s="1"/>
  <c r="AH2" i="32" s="1"/>
  <c r="AI2" i="32" s="1"/>
  <c r="AJ2" i="32" s="1"/>
  <c r="M74" i="3"/>
  <c r="O74" i="3"/>
  <c r="P74" i="3" s="1"/>
  <c r="K64" i="33" l="1"/>
  <c r="M77" i="3"/>
  <c r="O77" i="3"/>
  <c r="P77" i="3" s="1"/>
  <c r="M71" i="3" l="1"/>
  <c r="O71" i="3"/>
  <c r="P71" i="3" s="1"/>
  <c r="M69" i="3" l="1"/>
  <c r="O69" i="3"/>
  <c r="P69" i="3" s="1"/>
  <c r="M67" i="3" l="1"/>
  <c r="O67" i="3"/>
  <c r="P67" i="3" s="1"/>
  <c r="F54" i="31" l="1"/>
  <c r="F53" i="31"/>
  <c r="F52" i="31"/>
  <c r="F51" i="31"/>
  <c r="F50" i="31"/>
  <c r="F49" i="31"/>
  <c r="F48" i="31"/>
  <c r="F47" i="31"/>
  <c r="I47" i="31"/>
  <c r="J47" i="31" s="1"/>
  <c r="K47" i="31" s="1"/>
  <c r="I48" i="31"/>
  <c r="J48" i="31" s="1"/>
  <c r="K48" i="31" s="1"/>
  <c r="I49" i="31"/>
  <c r="J49" i="31" s="1"/>
  <c r="K49" i="31" s="1"/>
  <c r="I50" i="31"/>
  <c r="J50" i="31" s="1"/>
  <c r="K50" i="31" s="1"/>
  <c r="I51" i="31"/>
  <c r="J51" i="31" s="1"/>
  <c r="K51" i="31" s="1"/>
  <c r="I52" i="31"/>
  <c r="J52" i="31" s="1"/>
  <c r="K52" i="31" s="1"/>
  <c r="I53" i="31"/>
  <c r="J53" i="31" s="1"/>
  <c r="K53" i="31" s="1"/>
  <c r="I54" i="31"/>
  <c r="J54" i="31" s="1"/>
  <c r="K54" i="31" s="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C52" i="31"/>
  <c r="D52" i="31"/>
  <c r="E52" i="31"/>
  <c r="B53" i="31"/>
  <c r="C53" i="31"/>
  <c r="D53" i="31"/>
  <c r="E53" i="31"/>
  <c r="B54" i="31"/>
  <c r="C54" i="31"/>
  <c r="D54" i="31"/>
  <c r="E54" i="31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43" i="30"/>
  <c r="V43" i="30"/>
  <c r="W43" i="30"/>
  <c r="X43" i="30"/>
  <c r="Y43" i="30"/>
  <c r="Z43" i="30"/>
  <c r="U44" i="30"/>
  <c r="V44" i="30"/>
  <c r="W44" i="30"/>
  <c r="X44" i="30"/>
  <c r="Y44" i="30"/>
  <c r="Z44" i="30"/>
  <c r="U45" i="30"/>
  <c r="V45" i="30"/>
  <c r="W45" i="30"/>
  <c r="X45" i="30"/>
  <c r="Y45" i="30"/>
  <c r="Z45" i="30"/>
  <c r="U46" i="30"/>
  <c r="V46" i="30"/>
  <c r="W46" i="30"/>
  <c r="X46" i="30"/>
  <c r="Y46" i="30"/>
  <c r="Z46" i="30"/>
  <c r="U47" i="30"/>
  <c r="V47" i="30"/>
  <c r="W47" i="30"/>
  <c r="X47" i="30"/>
  <c r="Y47" i="30"/>
  <c r="Z47" i="30"/>
  <c r="U48" i="30"/>
  <c r="V48" i="30"/>
  <c r="W48" i="30"/>
  <c r="X48" i="30"/>
  <c r="Y48" i="30"/>
  <c r="Z48" i="30"/>
  <c r="U49" i="30"/>
  <c r="V49" i="30"/>
  <c r="W49" i="30"/>
  <c r="X49" i="30"/>
  <c r="Y49" i="30"/>
  <c r="Z49" i="30"/>
  <c r="U50" i="30"/>
  <c r="V50" i="30"/>
  <c r="W50" i="30"/>
  <c r="X50" i="30"/>
  <c r="Y50" i="30"/>
  <c r="Z50" i="30"/>
  <c r="U51" i="30"/>
  <c r="V51" i="30"/>
  <c r="W51" i="30"/>
  <c r="X51" i="30"/>
  <c r="Y51" i="30"/>
  <c r="Z51" i="30"/>
  <c r="U52" i="30"/>
  <c r="V52" i="30"/>
  <c r="W52" i="30"/>
  <c r="X52" i="30"/>
  <c r="Y52" i="30"/>
  <c r="Z52" i="30"/>
  <c r="AA43" i="30"/>
  <c r="AB43" i="30"/>
  <c r="AC43" i="30"/>
  <c r="AK98" i="30"/>
  <c r="AK99" i="30"/>
  <c r="AK100" i="30"/>
  <c r="AK101" i="30"/>
  <c r="AK102" i="30"/>
  <c r="AK103" i="30"/>
  <c r="AK104" i="30"/>
  <c r="AK105" i="30"/>
  <c r="C98" i="30"/>
  <c r="C99" i="30"/>
  <c r="C100" i="30"/>
  <c r="C101" i="30"/>
  <c r="C102" i="30"/>
  <c r="C103" i="30"/>
  <c r="C104" i="30"/>
  <c r="C105" i="30"/>
  <c r="D45" i="30"/>
  <c r="E45" i="30"/>
  <c r="AA45" i="30"/>
  <c r="AB45" i="30"/>
  <c r="AC45" i="30"/>
  <c r="AD45" i="30"/>
  <c r="AE45" i="30"/>
  <c r="AF45" i="30"/>
  <c r="AG45" i="30"/>
  <c r="AH45" i="30"/>
  <c r="AI45" i="30"/>
  <c r="AJ45" i="30"/>
  <c r="D46" i="30"/>
  <c r="E46" i="30"/>
  <c r="AA46" i="30"/>
  <c r="AB46" i="30"/>
  <c r="AC46" i="30"/>
  <c r="AD46" i="30"/>
  <c r="AE46" i="30"/>
  <c r="AF46" i="30"/>
  <c r="AG46" i="30"/>
  <c r="AH46" i="30"/>
  <c r="AI46" i="30"/>
  <c r="AJ46" i="30"/>
  <c r="D47" i="30"/>
  <c r="E47" i="30"/>
  <c r="AA47" i="30"/>
  <c r="AB47" i="30"/>
  <c r="AC47" i="30"/>
  <c r="AD47" i="30"/>
  <c r="AE47" i="30"/>
  <c r="AF47" i="30"/>
  <c r="AG47" i="30"/>
  <c r="AH47" i="30"/>
  <c r="AI47" i="30"/>
  <c r="AJ47" i="30"/>
  <c r="D48" i="30"/>
  <c r="E48" i="30"/>
  <c r="AA48" i="30"/>
  <c r="AB48" i="30"/>
  <c r="AC48" i="30"/>
  <c r="AD48" i="30"/>
  <c r="AE48" i="30"/>
  <c r="AF48" i="30"/>
  <c r="AG48" i="30"/>
  <c r="AH48" i="30"/>
  <c r="AI48" i="30"/>
  <c r="AJ48" i="30"/>
  <c r="D49" i="30"/>
  <c r="E49" i="30"/>
  <c r="AA49" i="30"/>
  <c r="AB49" i="30"/>
  <c r="AC49" i="30"/>
  <c r="AD49" i="30"/>
  <c r="AE49" i="30"/>
  <c r="AF49" i="30"/>
  <c r="AG49" i="30"/>
  <c r="AH49" i="30"/>
  <c r="AI49" i="30"/>
  <c r="AJ49" i="30"/>
  <c r="D50" i="30"/>
  <c r="E50" i="30"/>
  <c r="AA50" i="30"/>
  <c r="AB50" i="30"/>
  <c r="AC50" i="30"/>
  <c r="AD50" i="30"/>
  <c r="AE50" i="30"/>
  <c r="AF50" i="30"/>
  <c r="AG50" i="30"/>
  <c r="AH50" i="30"/>
  <c r="AI50" i="30"/>
  <c r="AJ50" i="30"/>
  <c r="D51" i="30"/>
  <c r="E51" i="30"/>
  <c r="AA51" i="30"/>
  <c r="AB51" i="30"/>
  <c r="AC51" i="30"/>
  <c r="AD51" i="30"/>
  <c r="AE51" i="30"/>
  <c r="AF51" i="30"/>
  <c r="AG51" i="30"/>
  <c r="AH51" i="30"/>
  <c r="AI51" i="30"/>
  <c r="AJ51" i="30"/>
  <c r="D52" i="30"/>
  <c r="E52" i="30"/>
  <c r="AA52" i="30"/>
  <c r="AB52" i="30"/>
  <c r="AC52" i="30"/>
  <c r="AD52" i="30"/>
  <c r="AE52" i="30"/>
  <c r="AF52" i="30"/>
  <c r="AG52" i="30"/>
  <c r="AH52" i="30"/>
  <c r="AI52" i="30"/>
  <c r="AJ52" i="30"/>
  <c r="C45" i="30"/>
  <c r="C46" i="30"/>
  <c r="C47" i="30"/>
  <c r="C48" i="30"/>
  <c r="C49" i="30"/>
  <c r="C50" i="30"/>
  <c r="C51" i="30"/>
  <c r="C52" i="30"/>
  <c r="I46" i="31"/>
  <c r="J46" i="31" s="1"/>
  <c r="K46" i="31" s="1"/>
  <c r="F46" i="31"/>
  <c r="E46" i="31"/>
  <c r="D46" i="31"/>
  <c r="C46" i="31"/>
  <c r="B46" i="31"/>
  <c r="I45" i="31"/>
  <c r="J45" i="31" s="1"/>
  <c r="K45" i="31" s="1"/>
  <c r="F45" i="31"/>
  <c r="E45" i="31"/>
  <c r="D45" i="31"/>
  <c r="C45" i="31"/>
  <c r="B45" i="31"/>
  <c r="I44" i="31"/>
  <c r="J44" i="31" s="1"/>
  <c r="K44" i="31" s="1"/>
  <c r="F44" i="31"/>
  <c r="E44" i="31"/>
  <c r="D44" i="31"/>
  <c r="C44" i="31"/>
  <c r="B44" i="31"/>
  <c r="I43" i="31"/>
  <c r="J43" i="31" s="1"/>
  <c r="K43" i="31" s="1"/>
  <c r="F43" i="31"/>
  <c r="E43" i="31"/>
  <c r="D43" i="31"/>
  <c r="C43" i="31"/>
  <c r="B43" i="31"/>
  <c r="I42" i="31"/>
  <c r="J42" i="31" s="1"/>
  <c r="K42" i="31" s="1"/>
  <c r="F42" i="31"/>
  <c r="E42" i="31"/>
  <c r="D42" i="31"/>
  <c r="C42" i="31"/>
  <c r="B42" i="31"/>
  <c r="I41" i="31"/>
  <c r="J41" i="31" s="1"/>
  <c r="K41" i="31" s="1"/>
  <c r="F41" i="31"/>
  <c r="E41" i="31"/>
  <c r="D41" i="31"/>
  <c r="C41" i="31"/>
  <c r="B41" i="31"/>
  <c r="I40" i="31"/>
  <c r="J40" i="31" s="1"/>
  <c r="K40" i="31" s="1"/>
  <c r="F40" i="31"/>
  <c r="E40" i="31"/>
  <c r="D40" i="31"/>
  <c r="C40" i="31"/>
  <c r="B40" i="31"/>
  <c r="I39" i="31"/>
  <c r="J39" i="31" s="1"/>
  <c r="K39" i="31" s="1"/>
  <c r="F39" i="31"/>
  <c r="E39" i="31"/>
  <c r="D39" i="31"/>
  <c r="C39" i="31"/>
  <c r="B39" i="31"/>
  <c r="I38" i="31"/>
  <c r="J38" i="31" s="1"/>
  <c r="K38" i="31" s="1"/>
  <c r="F38" i="31"/>
  <c r="E38" i="31"/>
  <c r="D38" i="31"/>
  <c r="C38" i="31"/>
  <c r="B38" i="31"/>
  <c r="I37" i="31"/>
  <c r="J37" i="31" s="1"/>
  <c r="K37" i="31" s="1"/>
  <c r="F37" i="31"/>
  <c r="E37" i="31"/>
  <c r="D37" i="31"/>
  <c r="C37" i="31"/>
  <c r="B37" i="31"/>
  <c r="I36" i="31"/>
  <c r="J36" i="31" s="1"/>
  <c r="K36" i="31" s="1"/>
  <c r="F36" i="31"/>
  <c r="E36" i="31"/>
  <c r="D36" i="31"/>
  <c r="C36" i="31"/>
  <c r="B36" i="31"/>
  <c r="I35" i="31"/>
  <c r="J35" i="31" s="1"/>
  <c r="K35" i="31" s="1"/>
  <c r="F35" i="31"/>
  <c r="E35" i="31"/>
  <c r="D35" i="31"/>
  <c r="C35" i="31"/>
  <c r="B35" i="31"/>
  <c r="I34" i="31"/>
  <c r="J34" i="31" s="1"/>
  <c r="K34" i="31" s="1"/>
  <c r="F34" i="31"/>
  <c r="E34" i="31"/>
  <c r="D34" i="31"/>
  <c r="C34" i="31"/>
  <c r="B34" i="31"/>
  <c r="I33" i="31"/>
  <c r="J33" i="31" s="1"/>
  <c r="K33" i="31" s="1"/>
  <c r="F33" i="31"/>
  <c r="E33" i="31"/>
  <c r="D33" i="31"/>
  <c r="C33" i="31"/>
  <c r="B33" i="31"/>
  <c r="I32" i="31"/>
  <c r="J32" i="31" s="1"/>
  <c r="K32" i="31" s="1"/>
  <c r="F32" i="31"/>
  <c r="E32" i="31"/>
  <c r="D32" i="31"/>
  <c r="C32" i="31"/>
  <c r="B32" i="31"/>
  <c r="I31" i="31"/>
  <c r="J31" i="31" s="1"/>
  <c r="K31" i="31" s="1"/>
  <c r="F31" i="31"/>
  <c r="E31" i="31"/>
  <c r="D31" i="31"/>
  <c r="C31" i="31"/>
  <c r="B31" i="31"/>
  <c r="I30" i="31"/>
  <c r="J30" i="31" s="1"/>
  <c r="K30" i="31" s="1"/>
  <c r="F30" i="31"/>
  <c r="E30" i="31"/>
  <c r="D30" i="31"/>
  <c r="C30" i="31"/>
  <c r="B30" i="31"/>
  <c r="I29" i="31"/>
  <c r="J29" i="31" s="1"/>
  <c r="K29" i="31" s="1"/>
  <c r="F29" i="31"/>
  <c r="E29" i="31"/>
  <c r="D29" i="31"/>
  <c r="C29" i="31"/>
  <c r="B29" i="31"/>
  <c r="I28" i="31"/>
  <c r="J28" i="31" s="1"/>
  <c r="K28" i="31" s="1"/>
  <c r="F28" i="31"/>
  <c r="E28" i="31"/>
  <c r="D28" i="31"/>
  <c r="C28" i="31"/>
  <c r="B28" i="31"/>
  <c r="I27" i="31"/>
  <c r="J27" i="31" s="1"/>
  <c r="K27" i="31" s="1"/>
  <c r="F27" i="31"/>
  <c r="E27" i="31"/>
  <c r="D27" i="31"/>
  <c r="C27" i="31"/>
  <c r="B27" i="31"/>
  <c r="I26" i="31"/>
  <c r="J26" i="31" s="1"/>
  <c r="K26" i="31" s="1"/>
  <c r="F26" i="31"/>
  <c r="E26" i="31"/>
  <c r="D26" i="31"/>
  <c r="C26" i="31"/>
  <c r="B26" i="31"/>
  <c r="I25" i="31"/>
  <c r="J25" i="31" s="1"/>
  <c r="K25" i="31" s="1"/>
  <c r="F25" i="31"/>
  <c r="E25" i="31"/>
  <c r="D25" i="31"/>
  <c r="C25" i="31"/>
  <c r="B25" i="31"/>
  <c r="I24" i="31"/>
  <c r="J24" i="31" s="1"/>
  <c r="K24" i="31" s="1"/>
  <c r="F24" i="31"/>
  <c r="E24" i="31"/>
  <c r="D24" i="31"/>
  <c r="C24" i="31"/>
  <c r="B24" i="31"/>
  <c r="I23" i="31"/>
  <c r="J23" i="31" s="1"/>
  <c r="K23" i="31" s="1"/>
  <c r="F23" i="31"/>
  <c r="E23" i="31"/>
  <c r="D23" i="31"/>
  <c r="C23" i="31"/>
  <c r="B23" i="31"/>
  <c r="I22" i="31"/>
  <c r="J22" i="31" s="1"/>
  <c r="K22" i="31" s="1"/>
  <c r="F22" i="31"/>
  <c r="E22" i="31"/>
  <c r="D22" i="31"/>
  <c r="C22" i="31"/>
  <c r="B22" i="31"/>
  <c r="I21" i="31"/>
  <c r="J21" i="31" s="1"/>
  <c r="K21" i="31" s="1"/>
  <c r="F21" i="31"/>
  <c r="E21" i="31"/>
  <c r="D21" i="31"/>
  <c r="C21" i="31"/>
  <c r="B21" i="31"/>
  <c r="I20" i="31"/>
  <c r="J20" i="31" s="1"/>
  <c r="K20" i="31" s="1"/>
  <c r="F20" i="31"/>
  <c r="E20" i="31"/>
  <c r="D20" i="31"/>
  <c r="C20" i="31"/>
  <c r="B20" i="31"/>
  <c r="I19" i="31"/>
  <c r="J19" i="31" s="1"/>
  <c r="K19" i="31" s="1"/>
  <c r="F19" i="31"/>
  <c r="E19" i="31"/>
  <c r="D19" i="31"/>
  <c r="C19" i="31"/>
  <c r="B19" i="31"/>
  <c r="I18" i="31"/>
  <c r="J18" i="31" s="1"/>
  <c r="K18" i="31" s="1"/>
  <c r="F18" i="31"/>
  <c r="E18" i="31"/>
  <c r="D18" i="31"/>
  <c r="C18" i="31"/>
  <c r="B18" i="31"/>
  <c r="I17" i="31"/>
  <c r="J17" i="31" s="1"/>
  <c r="K17" i="31" s="1"/>
  <c r="F17" i="31"/>
  <c r="E17" i="31"/>
  <c r="D17" i="31"/>
  <c r="C17" i="31"/>
  <c r="B17" i="31"/>
  <c r="I16" i="31"/>
  <c r="J16" i="31" s="1"/>
  <c r="K16" i="31" s="1"/>
  <c r="F16" i="31"/>
  <c r="E16" i="31"/>
  <c r="D16" i="31"/>
  <c r="C16" i="31"/>
  <c r="B16" i="31"/>
  <c r="I15" i="31"/>
  <c r="J15" i="31" s="1"/>
  <c r="K15" i="31" s="1"/>
  <c r="F15" i="31"/>
  <c r="E15" i="31"/>
  <c r="D15" i="31"/>
  <c r="C15" i="31"/>
  <c r="B15" i="31"/>
  <c r="I14" i="31"/>
  <c r="J14" i="31" s="1"/>
  <c r="K14" i="31" s="1"/>
  <c r="F14" i="31"/>
  <c r="E14" i="31"/>
  <c r="D14" i="31"/>
  <c r="C14" i="31"/>
  <c r="B14" i="31"/>
  <c r="I13" i="31"/>
  <c r="J13" i="31" s="1"/>
  <c r="K13" i="31" s="1"/>
  <c r="F13" i="31"/>
  <c r="E13" i="31"/>
  <c r="D13" i="31"/>
  <c r="C13" i="31"/>
  <c r="B13" i="31"/>
  <c r="I12" i="31"/>
  <c r="J12" i="31" s="1"/>
  <c r="K12" i="31" s="1"/>
  <c r="F12" i="31"/>
  <c r="E12" i="31"/>
  <c r="D12" i="31"/>
  <c r="C12" i="31"/>
  <c r="B12" i="31"/>
  <c r="I11" i="31"/>
  <c r="J11" i="31" s="1"/>
  <c r="K11" i="31" s="1"/>
  <c r="F11" i="31"/>
  <c r="E11" i="31"/>
  <c r="D11" i="31"/>
  <c r="C11" i="31"/>
  <c r="B11" i="31"/>
  <c r="I10" i="31"/>
  <c r="J10" i="31" s="1"/>
  <c r="K10" i="31" s="1"/>
  <c r="F10" i="31"/>
  <c r="E10" i="31"/>
  <c r="D10" i="31"/>
  <c r="C10" i="31"/>
  <c r="B10" i="31"/>
  <c r="I9" i="31"/>
  <c r="J9" i="31" s="1"/>
  <c r="K9" i="31" s="1"/>
  <c r="F9" i="31"/>
  <c r="E9" i="31"/>
  <c r="D9" i="31"/>
  <c r="C9" i="31"/>
  <c r="B9" i="31"/>
  <c r="I8" i="31"/>
  <c r="J8" i="31" s="1"/>
  <c r="K8" i="31" s="1"/>
  <c r="F8" i="31"/>
  <c r="E8" i="31"/>
  <c r="D8" i="31"/>
  <c r="C8" i="31"/>
  <c r="B8" i="31"/>
  <c r="I7" i="31"/>
  <c r="J7" i="31" s="1"/>
  <c r="K7" i="31" s="1"/>
  <c r="F7" i="31"/>
  <c r="E7" i="31"/>
  <c r="D7" i="31"/>
  <c r="C7" i="31"/>
  <c r="B7" i="31"/>
  <c r="I6" i="31"/>
  <c r="J6" i="31" s="1"/>
  <c r="K6" i="31" s="1"/>
  <c r="F6" i="31"/>
  <c r="E6" i="31"/>
  <c r="D6" i="31"/>
  <c r="C6" i="31"/>
  <c r="B6" i="31"/>
  <c r="I5" i="31"/>
  <c r="J5" i="31" s="1"/>
  <c r="K5" i="31" s="1"/>
  <c r="F5" i="31"/>
  <c r="E5" i="31"/>
  <c r="D5" i="31"/>
  <c r="C5" i="31"/>
  <c r="B5" i="31"/>
  <c r="AK97" i="30"/>
  <c r="C97" i="30"/>
  <c r="AK96" i="30"/>
  <c r="C96" i="30"/>
  <c r="AK95" i="30"/>
  <c r="C95" i="30"/>
  <c r="AK94" i="30"/>
  <c r="C94" i="30"/>
  <c r="AK93" i="30"/>
  <c r="C93" i="30"/>
  <c r="AK92" i="30"/>
  <c r="C92" i="30"/>
  <c r="AK91" i="30"/>
  <c r="C91" i="30"/>
  <c r="AK90" i="30"/>
  <c r="C90" i="30"/>
  <c r="AK89" i="30"/>
  <c r="C89" i="30"/>
  <c r="AK88" i="30"/>
  <c r="C88" i="30"/>
  <c r="AK87" i="30"/>
  <c r="C87" i="30"/>
  <c r="AK86" i="30"/>
  <c r="C86" i="30"/>
  <c r="AK85" i="30"/>
  <c r="C85" i="30"/>
  <c r="AK84" i="30"/>
  <c r="C84" i="30"/>
  <c r="AK83" i="30"/>
  <c r="C83" i="30"/>
  <c r="B83" i="30"/>
  <c r="AK82" i="30"/>
  <c r="C82" i="30"/>
  <c r="B82" i="30"/>
  <c r="AK81" i="30"/>
  <c r="C81" i="30"/>
  <c r="B81" i="30"/>
  <c r="AK80" i="30"/>
  <c r="C80" i="30"/>
  <c r="B80" i="30"/>
  <c r="AK79" i="30"/>
  <c r="C79" i="30"/>
  <c r="B79" i="30"/>
  <c r="AK78" i="30"/>
  <c r="C78" i="30"/>
  <c r="B78" i="30"/>
  <c r="AK77" i="30"/>
  <c r="C77" i="30"/>
  <c r="B77" i="30"/>
  <c r="AK76" i="30"/>
  <c r="C76" i="30"/>
  <c r="B76" i="30"/>
  <c r="AK75" i="30"/>
  <c r="C75" i="30"/>
  <c r="B75" i="30"/>
  <c r="AK74" i="30"/>
  <c r="C74" i="30"/>
  <c r="B74" i="30"/>
  <c r="AK73" i="30"/>
  <c r="C73" i="30"/>
  <c r="B73" i="30"/>
  <c r="AK72" i="30"/>
  <c r="C72" i="30"/>
  <c r="B72" i="30"/>
  <c r="AK71" i="30"/>
  <c r="C71" i="30"/>
  <c r="B71" i="30"/>
  <c r="AK70" i="30"/>
  <c r="C70" i="30"/>
  <c r="B70" i="30"/>
  <c r="AK69" i="30"/>
  <c r="C69" i="30"/>
  <c r="B69" i="30"/>
  <c r="AK68" i="30"/>
  <c r="C68" i="30"/>
  <c r="B68" i="30"/>
  <c r="AK67" i="30"/>
  <c r="C67" i="30"/>
  <c r="B67" i="30"/>
  <c r="AK66" i="30"/>
  <c r="C66" i="30"/>
  <c r="B66" i="30"/>
  <c r="AK65" i="30"/>
  <c r="C65" i="30"/>
  <c r="B65" i="30"/>
  <c r="AK64" i="30"/>
  <c r="C64" i="30"/>
  <c r="B64" i="30"/>
  <c r="AK63" i="30"/>
  <c r="C63" i="30"/>
  <c r="B63" i="30"/>
  <c r="AK62" i="30"/>
  <c r="C62" i="30"/>
  <c r="B62" i="30"/>
  <c r="AK61" i="30"/>
  <c r="C61" i="30"/>
  <c r="B61" i="30"/>
  <c r="AK60" i="30"/>
  <c r="C60" i="30"/>
  <c r="B60" i="30"/>
  <c r="AK59" i="30"/>
  <c r="C59" i="30"/>
  <c r="B59" i="30"/>
  <c r="AK58" i="30"/>
  <c r="C58" i="30"/>
  <c r="B58" i="30"/>
  <c r="AK57" i="30"/>
  <c r="C57" i="30"/>
  <c r="B57" i="30"/>
  <c r="AK56" i="30"/>
  <c r="C56" i="30"/>
  <c r="B56" i="30"/>
  <c r="AJ44" i="30"/>
  <c r="AI44" i="30"/>
  <c r="AH44" i="30"/>
  <c r="AG44" i="30"/>
  <c r="AF44" i="30"/>
  <c r="AE44" i="30"/>
  <c r="AD44" i="30"/>
  <c r="AC44" i="30"/>
  <c r="AB44" i="30"/>
  <c r="AA44" i="30"/>
  <c r="E44" i="30"/>
  <c r="D44" i="30"/>
  <c r="C44" i="30"/>
  <c r="AH43" i="30"/>
  <c r="AG43" i="30"/>
  <c r="AF43" i="30"/>
  <c r="AE43" i="30"/>
  <c r="AD43" i="30"/>
  <c r="C43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E42" i="30"/>
  <c r="D42" i="30"/>
  <c r="C42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AJ5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J4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J3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E2" i="30"/>
  <c r="F2" i="30" s="1"/>
  <c r="G2" i="30" s="1"/>
  <c r="H2" i="30" s="1"/>
  <c r="I2" i="30" s="1"/>
  <c r="J2" i="30" s="1"/>
  <c r="K2" i="30" s="1"/>
  <c r="L2" i="30" s="1"/>
  <c r="M2" i="30" s="1"/>
  <c r="N2" i="30" s="1"/>
  <c r="O2" i="30" s="1"/>
  <c r="P2" i="30" s="1"/>
  <c r="Q2" i="30" s="1"/>
  <c r="R2" i="30" s="1"/>
  <c r="S2" i="30" s="1"/>
  <c r="T2" i="30" s="1"/>
  <c r="U2" i="30" s="1"/>
  <c r="V2" i="30" s="1"/>
  <c r="W2" i="30" s="1"/>
  <c r="X2" i="30" s="1"/>
  <c r="Y2" i="30" s="1"/>
  <c r="Z2" i="30" s="1"/>
  <c r="AA2" i="30" s="1"/>
  <c r="AB2" i="30" s="1"/>
  <c r="AC2" i="30" s="1"/>
  <c r="AD2" i="30" s="1"/>
  <c r="AE2" i="30" s="1"/>
  <c r="AF2" i="30" s="1"/>
  <c r="AG2" i="30" s="1"/>
  <c r="AH2" i="30" s="1"/>
  <c r="AI2" i="30" s="1"/>
  <c r="AJ2" i="30" s="1"/>
  <c r="K55" i="31" l="1"/>
  <c r="AD46" i="28" l="1"/>
  <c r="AD47" i="28"/>
  <c r="AE46" i="28"/>
  <c r="AF46" i="28"/>
  <c r="AG46" i="28"/>
  <c r="AH46" i="28"/>
  <c r="AK94" i="28" l="1"/>
  <c r="AK95" i="28"/>
  <c r="C46" i="28"/>
  <c r="C94" i="28"/>
  <c r="M53" i="3"/>
  <c r="O53" i="3"/>
  <c r="P53" i="3" s="1"/>
  <c r="M59" i="3" l="1"/>
  <c r="O59" i="3"/>
  <c r="P59" i="3" s="1"/>
  <c r="C42" i="29" l="1"/>
  <c r="D42" i="29"/>
  <c r="E42" i="29"/>
  <c r="F42" i="29"/>
  <c r="I42" i="29"/>
  <c r="J42" i="29" s="1"/>
  <c r="K42" i="29" s="1"/>
  <c r="C43" i="29"/>
  <c r="D43" i="29"/>
  <c r="E43" i="29"/>
  <c r="F43" i="29"/>
  <c r="I43" i="29"/>
  <c r="J43" i="29" s="1"/>
  <c r="K43" i="29" s="1"/>
  <c r="C44" i="29"/>
  <c r="D44" i="29"/>
  <c r="E44" i="29"/>
  <c r="F44" i="29"/>
  <c r="I44" i="29"/>
  <c r="J44" i="29" s="1"/>
  <c r="K44" i="29" s="1"/>
  <c r="C45" i="29"/>
  <c r="D45" i="29"/>
  <c r="E45" i="29"/>
  <c r="F45" i="29"/>
  <c r="I45" i="29"/>
  <c r="J45" i="29" s="1"/>
  <c r="K45" i="29" s="1"/>
  <c r="C46" i="29"/>
  <c r="D46" i="29"/>
  <c r="E46" i="29"/>
  <c r="F46" i="29"/>
  <c r="I46" i="29"/>
  <c r="J46" i="29" s="1"/>
  <c r="K46" i="29" s="1"/>
  <c r="C47" i="29"/>
  <c r="D47" i="29"/>
  <c r="E47" i="29"/>
  <c r="F47" i="29"/>
  <c r="I47" i="29"/>
  <c r="J47" i="29" s="1"/>
  <c r="K47" i="29" s="1"/>
  <c r="C48" i="29"/>
  <c r="D48" i="29"/>
  <c r="E48" i="29"/>
  <c r="F48" i="29"/>
  <c r="I48" i="29"/>
  <c r="J48" i="29" s="1"/>
  <c r="K48" i="29" s="1"/>
  <c r="C49" i="29"/>
  <c r="D49" i="29"/>
  <c r="E49" i="29"/>
  <c r="F49" i="29"/>
  <c r="I49" i="29"/>
  <c r="J49" i="29" s="1"/>
  <c r="K49" i="29" s="1"/>
  <c r="C39" i="29"/>
  <c r="D39" i="29"/>
  <c r="E39" i="29"/>
  <c r="F39" i="29"/>
  <c r="I39" i="29"/>
  <c r="J39" i="29" s="1"/>
  <c r="K39" i="29" s="1"/>
  <c r="C40" i="29"/>
  <c r="D40" i="29"/>
  <c r="E40" i="29"/>
  <c r="F40" i="29"/>
  <c r="I40" i="29"/>
  <c r="J40" i="29" s="1"/>
  <c r="K40" i="29" s="1"/>
  <c r="C41" i="29"/>
  <c r="D41" i="29"/>
  <c r="E41" i="29"/>
  <c r="F41" i="29"/>
  <c r="I41" i="29"/>
  <c r="J41" i="29" s="1"/>
  <c r="K41" i="29" s="1"/>
  <c r="B39" i="29"/>
  <c r="B40" i="29"/>
  <c r="B41" i="29"/>
  <c r="B42" i="29"/>
  <c r="B43" i="29"/>
  <c r="B44" i="29"/>
  <c r="B45" i="29"/>
  <c r="B46" i="29"/>
  <c r="B47" i="29"/>
  <c r="B48" i="29"/>
  <c r="B49" i="29"/>
  <c r="AK85" i="28"/>
  <c r="AK86" i="28"/>
  <c r="AK87" i="28"/>
  <c r="AK88" i="28"/>
  <c r="AK89" i="28"/>
  <c r="AK90" i="28"/>
  <c r="AK91" i="28"/>
  <c r="AK92" i="28"/>
  <c r="AK93" i="28"/>
  <c r="C85" i="28"/>
  <c r="C86" i="28"/>
  <c r="C87" i="28"/>
  <c r="C88" i="28"/>
  <c r="C89" i="28"/>
  <c r="C90" i="28"/>
  <c r="C91" i="28"/>
  <c r="C92" i="28"/>
  <c r="C93" i="28"/>
  <c r="C95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E47" i="28"/>
  <c r="AF47" i="28"/>
  <c r="AG47" i="28"/>
  <c r="AH47" i="28"/>
  <c r="AI47" i="28"/>
  <c r="AJ47" i="28"/>
  <c r="C37" i="28"/>
  <c r="C38" i="28"/>
  <c r="C39" i="28"/>
  <c r="C40" i="28"/>
  <c r="C41" i="28"/>
  <c r="C42" i="28"/>
  <c r="C43" i="28"/>
  <c r="C44" i="28"/>
  <c r="C45" i="28"/>
  <c r="C47" i="28"/>
  <c r="I38" i="29"/>
  <c r="J38" i="29" s="1"/>
  <c r="K38" i="29" s="1"/>
  <c r="F38" i="29"/>
  <c r="E38" i="29"/>
  <c r="D38" i="29"/>
  <c r="C38" i="29"/>
  <c r="B38" i="29"/>
  <c r="I37" i="29"/>
  <c r="J37" i="29" s="1"/>
  <c r="K37" i="29" s="1"/>
  <c r="F37" i="29"/>
  <c r="E37" i="29"/>
  <c r="D37" i="29"/>
  <c r="C37" i="29"/>
  <c r="B37" i="29"/>
  <c r="I36" i="29"/>
  <c r="J36" i="29" s="1"/>
  <c r="K36" i="29" s="1"/>
  <c r="F36" i="29"/>
  <c r="E36" i="29"/>
  <c r="D36" i="29"/>
  <c r="C36" i="29"/>
  <c r="B36" i="29"/>
  <c r="I35" i="29"/>
  <c r="J35" i="29" s="1"/>
  <c r="K35" i="29" s="1"/>
  <c r="F35" i="29"/>
  <c r="E35" i="29"/>
  <c r="D35" i="29"/>
  <c r="C35" i="29"/>
  <c r="B35" i="29"/>
  <c r="I34" i="29"/>
  <c r="J34" i="29" s="1"/>
  <c r="K34" i="29" s="1"/>
  <c r="F34" i="29"/>
  <c r="E34" i="29"/>
  <c r="D34" i="29"/>
  <c r="C34" i="29"/>
  <c r="B34" i="29"/>
  <c r="I33" i="29"/>
  <c r="J33" i="29" s="1"/>
  <c r="K33" i="29" s="1"/>
  <c r="F33" i="29"/>
  <c r="E33" i="29"/>
  <c r="D33" i="29"/>
  <c r="C33" i="29"/>
  <c r="B33" i="29"/>
  <c r="I32" i="29"/>
  <c r="J32" i="29" s="1"/>
  <c r="K32" i="29" s="1"/>
  <c r="F32" i="29"/>
  <c r="E32" i="29"/>
  <c r="D32" i="29"/>
  <c r="C32" i="29"/>
  <c r="B32" i="29"/>
  <c r="I31" i="29"/>
  <c r="J31" i="29" s="1"/>
  <c r="K31" i="29" s="1"/>
  <c r="F31" i="29"/>
  <c r="E31" i="29"/>
  <c r="D31" i="29"/>
  <c r="C31" i="29"/>
  <c r="B31" i="29"/>
  <c r="I30" i="29"/>
  <c r="J30" i="29" s="1"/>
  <c r="K30" i="29" s="1"/>
  <c r="F30" i="29"/>
  <c r="E30" i="29"/>
  <c r="D30" i="29"/>
  <c r="C30" i="29"/>
  <c r="B30" i="29"/>
  <c r="I29" i="29"/>
  <c r="J29" i="29" s="1"/>
  <c r="K29" i="29" s="1"/>
  <c r="F29" i="29"/>
  <c r="E29" i="29"/>
  <c r="D29" i="29"/>
  <c r="C29" i="29"/>
  <c r="B29" i="29"/>
  <c r="I28" i="29"/>
  <c r="J28" i="29" s="1"/>
  <c r="K28" i="29" s="1"/>
  <c r="F28" i="29"/>
  <c r="E28" i="29"/>
  <c r="D28" i="29"/>
  <c r="C28" i="29"/>
  <c r="B28" i="29"/>
  <c r="I27" i="29"/>
  <c r="J27" i="29" s="1"/>
  <c r="K27" i="29" s="1"/>
  <c r="F27" i="29"/>
  <c r="E27" i="29"/>
  <c r="D27" i="29"/>
  <c r="C27" i="29"/>
  <c r="B27" i="29"/>
  <c r="I26" i="29"/>
  <c r="J26" i="29" s="1"/>
  <c r="K26" i="29" s="1"/>
  <c r="F26" i="29"/>
  <c r="E26" i="29"/>
  <c r="D26" i="29"/>
  <c r="C26" i="29"/>
  <c r="B26" i="29"/>
  <c r="I25" i="29"/>
  <c r="J25" i="29" s="1"/>
  <c r="K25" i="29" s="1"/>
  <c r="F25" i="29"/>
  <c r="E25" i="29"/>
  <c r="D25" i="29"/>
  <c r="C25" i="29"/>
  <c r="B25" i="29"/>
  <c r="I24" i="29"/>
  <c r="J24" i="29" s="1"/>
  <c r="K24" i="29" s="1"/>
  <c r="F24" i="29"/>
  <c r="E24" i="29"/>
  <c r="D24" i="29"/>
  <c r="C24" i="29"/>
  <c r="B24" i="29"/>
  <c r="I23" i="29"/>
  <c r="J23" i="29" s="1"/>
  <c r="K23" i="29" s="1"/>
  <c r="F23" i="29"/>
  <c r="E23" i="29"/>
  <c r="D23" i="29"/>
  <c r="C23" i="29"/>
  <c r="B23" i="29"/>
  <c r="I22" i="29"/>
  <c r="J22" i="29" s="1"/>
  <c r="K22" i="29" s="1"/>
  <c r="F22" i="29"/>
  <c r="E22" i="29"/>
  <c r="D22" i="29"/>
  <c r="C22" i="29"/>
  <c r="B22" i="29"/>
  <c r="I21" i="29"/>
  <c r="J21" i="29" s="1"/>
  <c r="K21" i="29" s="1"/>
  <c r="F21" i="29"/>
  <c r="E21" i="29"/>
  <c r="D21" i="29"/>
  <c r="C21" i="29"/>
  <c r="B21" i="29"/>
  <c r="I20" i="29"/>
  <c r="J20" i="29" s="1"/>
  <c r="K20" i="29" s="1"/>
  <c r="F20" i="29"/>
  <c r="E20" i="29"/>
  <c r="D20" i="29"/>
  <c r="C20" i="29"/>
  <c r="B20" i="29"/>
  <c r="I19" i="29"/>
  <c r="J19" i="29" s="1"/>
  <c r="K19" i="29" s="1"/>
  <c r="F19" i="29"/>
  <c r="E19" i="29"/>
  <c r="D19" i="29"/>
  <c r="C19" i="29"/>
  <c r="B19" i="29"/>
  <c r="I18" i="29"/>
  <c r="J18" i="29" s="1"/>
  <c r="K18" i="29" s="1"/>
  <c r="F18" i="29"/>
  <c r="E18" i="29"/>
  <c r="D18" i="29"/>
  <c r="C18" i="29"/>
  <c r="B18" i="29"/>
  <c r="I17" i="29"/>
  <c r="J17" i="29" s="1"/>
  <c r="K17" i="29" s="1"/>
  <c r="F17" i="29"/>
  <c r="E17" i="29"/>
  <c r="D17" i="29"/>
  <c r="C17" i="29"/>
  <c r="B17" i="29"/>
  <c r="I16" i="29"/>
  <c r="J16" i="29" s="1"/>
  <c r="K16" i="29" s="1"/>
  <c r="F16" i="29"/>
  <c r="E16" i="29"/>
  <c r="D16" i="29"/>
  <c r="C16" i="29"/>
  <c r="B16" i="29"/>
  <c r="I15" i="29"/>
  <c r="J15" i="29" s="1"/>
  <c r="K15" i="29" s="1"/>
  <c r="F15" i="29"/>
  <c r="E15" i="29"/>
  <c r="D15" i="29"/>
  <c r="C15" i="29"/>
  <c r="B15" i="29"/>
  <c r="I14" i="29"/>
  <c r="J14" i="29" s="1"/>
  <c r="K14" i="29" s="1"/>
  <c r="F14" i="29"/>
  <c r="E14" i="29"/>
  <c r="D14" i="29"/>
  <c r="C14" i="29"/>
  <c r="B14" i="29"/>
  <c r="I13" i="29"/>
  <c r="J13" i="29" s="1"/>
  <c r="K13" i="29" s="1"/>
  <c r="F13" i="29"/>
  <c r="E13" i="29"/>
  <c r="D13" i="29"/>
  <c r="C13" i="29"/>
  <c r="B13" i="29"/>
  <c r="I12" i="29"/>
  <c r="J12" i="29" s="1"/>
  <c r="K12" i="29" s="1"/>
  <c r="F12" i="29"/>
  <c r="E12" i="29"/>
  <c r="D12" i="29"/>
  <c r="C12" i="29"/>
  <c r="B12" i="29"/>
  <c r="I11" i="29"/>
  <c r="J11" i="29" s="1"/>
  <c r="K11" i="29" s="1"/>
  <c r="F11" i="29"/>
  <c r="E11" i="29"/>
  <c r="D11" i="29"/>
  <c r="C11" i="29"/>
  <c r="B11" i="29"/>
  <c r="I10" i="29"/>
  <c r="J10" i="29" s="1"/>
  <c r="K10" i="29" s="1"/>
  <c r="F10" i="29"/>
  <c r="E10" i="29"/>
  <c r="D10" i="29"/>
  <c r="C10" i="29"/>
  <c r="B10" i="29"/>
  <c r="I9" i="29"/>
  <c r="J9" i="29" s="1"/>
  <c r="K9" i="29" s="1"/>
  <c r="F9" i="29"/>
  <c r="E9" i="29"/>
  <c r="D9" i="29"/>
  <c r="C9" i="29"/>
  <c r="B9" i="29"/>
  <c r="I8" i="29"/>
  <c r="J8" i="29" s="1"/>
  <c r="K8" i="29" s="1"/>
  <c r="F8" i="29"/>
  <c r="E8" i="29"/>
  <c r="D8" i="29"/>
  <c r="C8" i="29"/>
  <c r="B8" i="29"/>
  <c r="I7" i="29"/>
  <c r="J7" i="29" s="1"/>
  <c r="K7" i="29" s="1"/>
  <c r="F7" i="29"/>
  <c r="E7" i="29"/>
  <c r="D7" i="29"/>
  <c r="C7" i="29"/>
  <c r="B7" i="29"/>
  <c r="I6" i="29"/>
  <c r="J6" i="29" s="1"/>
  <c r="K6" i="29" s="1"/>
  <c r="F6" i="29"/>
  <c r="E6" i="29"/>
  <c r="D6" i="29"/>
  <c r="C6" i="29"/>
  <c r="B6" i="29"/>
  <c r="I5" i="29"/>
  <c r="J5" i="29" s="1"/>
  <c r="K5" i="29" s="1"/>
  <c r="F5" i="29"/>
  <c r="E5" i="29"/>
  <c r="D5" i="29"/>
  <c r="C5" i="29"/>
  <c r="B5" i="29"/>
  <c r="AK84" i="28"/>
  <c r="C84" i="28"/>
  <c r="AK83" i="28"/>
  <c r="C83" i="28"/>
  <c r="AK82" i="28"/>
  <c r="C82" i="28"/>
  <c r="AK81" i="28"/>
  <c r="C81" i="28"/>
  <c r="AK80" i="28"/>
  <c r="C80" i="28"/>
  <c r="B80" i="28"/>
  <c r="AK79" i="28"/>
  <c r="C79" i="28"/>
  <c r="B79" i="28"/>
  <c r="AK78" i="28"/>
  <c r="C78" i="28"/>
  <c r="B78" i="28"/>
  <c r="AK77" i="28"/>
  <c r="C77" i="28"/>
  <c r="B77" i="28"/>
  <c r="AK76" i="28"/>
  <c r="C76" i="28"/>
  <c r="B76" i="28"/>
  <c r="AK75" i="28"/>
  <c r="C75" i="28"/>
  <c r="B75" i="28"/>
  <c r="AK74" i="28"/>
  <c r="C74" i="28"/>
  <c r="B74" i="28"/>
  <c r="AK73" i="28"/>
  <c r="C73" i="28"/>
  <c r="B73" i="28"/>
  <c r="AK72" i="28"/>
  <c r="C72" i="28"/>
  <c r="B72" i="28"/>
  <c r="AK71" i="28"/>
  <c r="C71" i="28"/>
  <c r="B71" i="28"/>
  <c r="AK70" i="28"/>
  <c r="C70" i="28"/>
  <c r="B70" i="28"/>
  <c r="AK69" i="28"/>
  <c r="C69" i="28"/>
  <c r="B69" i="28"/>
  <c r="AK68" i="28"/>
  <c r="C68" i="28"/>
  <c r="B68" i="28"/>
  <c r="AK67" i="28"/>
  <c r="C67" i="28"/>
  <c r="B67" i="28"/>
  <c r="AK66" i="28"/>
  <c r="C66" i="28"/>
  <c r="B66" i="28"/>
  <c r="AK65" i="28"/>
  <c r="C65" i="28"/>
  <c r="B65" i="28"/>
  <c r="AK64" i="28"/>
  <c r="C64" i="28"/>
  <c r="B64" i="28"/>
  <c r="AK63" i="28"/>
  <c r="C63" i="28"/>
  <c r="B63" i="28"/>
  <c r="AK62" i="28"/>
  <c r="C62" i="28"/>
  <c r="B62" i="28"/>
  <c r="AK61" i="28"/>
  <c r="C61" i="28"/>
  <c r="B61" i="28"/>
  <c r="AK60" i="28"/>
  <c r="C60" i="28"/>
  <c r="B60" i="28"/>
  <c r="AK59" i="28"/>
  <c r="C59" i="28"/>
  <c r="B59" i="28"/>
  <c r="AK58" i="28"/>
  <c r="C58" i="28"/>
  <c r="B58" i="28"/>
  <c r="AK57" i="28"/>
  <c r="C57" i="28"/>
  <c r="B57" i="28"/>
  <c r="AK56" i="28"/>
  <c r="C56" i="28"/>
  <c r="B56" i="28"/>
  <c r="AK55" i="28"/>
  <c r="C55" i="28"/>
  <c r="B55" i="28"/>
  <c r="AK54" i="28"/>
  <c r="C54" i="28"/>
  <c r="B54" i="28"/>
  <c r="AK53" i="28"/>
  <c r="C53" i="28"/>
  <c r="B53" i="28"/>
  <c r="AK52" i="28"/>
  <c r="C52" i="28"/>
  <c r="B52" i="28"/>
  <c r="AK51" i="28"/>
  <c r="C51" i="28"/>
  <c r="B51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AJ32" i="28"/>
  <c r="AI32" i="28"/>
  <c r="AH32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J2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AG2" i="28" s="1"/>
  <c r="AH2" i="28" s="1"/>
  <c r="AI2" i="28" s="1"/>
  <c r="AJ2" i="28" s="1"/>
  <c r="M56" i="3" l="1"/>
  <c r="O56" i="3"/>
  <c r="P56" i="3" s="1"/>
  <c r="M54" i="3" l="1"/>
  <c r="O54" i="3"/>
  <c r="P54" i="3" s="1"/>
  <c r="M50" i="3" l="1"/>
  <c r="O50" i="3"/>
  <c r="P50" i="3" s="1"/>
  <c r="M52" i="3" l="1"/>
  <c r="O52" i="3"/>
  <c r="P52" i="3" s="1"/>
  <c r="B38" i="27" l="1"/>
  <c r="C38" i="27"/>
  <c r="D38" i="27"/>
  <c r="E38" i="27"/>
  <c r="F38" i="27"/>
  <c r="I38" i="27"/>
  <c r="J38" i="27" s="1"/>
  <c r="K38" i="27" s="1"/>
  <c r="B39" i="27"/>
  <c r="C39" i="27"/>
  <c r="D39" i="27"/>
  <c r="E39" i="27"/>
  <c r="F39" i="27"/>
  <c r="I39" i="27"/>
  <c r="J39" i="27" s="1"/>
  <c r="K39" i="27" s="1"/>
  <c r="B40" i="27"/>
  <c r="C40" i="27"/>
  <c r="D40" i="27"/>
  <c r="E40" i="27"/>
  <c r="F40" i="27"/>
  <c r="I40" i="27"/>
  <c r="J40" i="27" s="1"/>
  <c r="K40" i="27" s="1"/>
  <c r="B41" i="27"/>
  <c r="C41" i="27"/>
  <c r="D41" i="27"/>
  <c r="E41" i="27"/>
  <c r="F41" i="27"/>
  <c r="I41" i="27"/>
  <c r="J41" i="27" s="1"/>
  <c r="K41" i="27" s="1"/>
  <c r="AK74" i="26" l="1"/>
  <c r="AK75" i="26"/>
  <c r="AK76" i="26"/>
  <c r="AK77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C70" i="26"/>
  <c r="C71" i="26"/>
  <c r="C72" i="26"/>
  <c r="C73" i="26"/>
  <c r="C74" i="26"/>
  <c r="C75" i="26"/>
  <c r="C76" i="26"/>
  <c r="C77" i="26"/>
  <c r="C35" i="26"/>
  <c r="C36" i="26"/>
  <c r="C37" i="26"/>
  <c r="C38" i="26"/>
  <c r="I37" i="27" l="1"/>
  <c r="J37" i="27" s="1"/>
  <c r="K37" i="27" s="1"/>
  <c r="F37" i="27"/>
  <c r="E37" i="27"/>
  <c r="D37" i="27"/>
  <c r="C37" i="27"/>
  <c r="B37" i="27"/>
  <c r="I36" i="27"/>
  <c r="J36" i="27" s="1"/>
  <c r="K36" i="27" s="1"/>
  <c r="F36" i="27"/>
  <c r="E36" i="27"/>
  <c r="D36" i="27"/>
  <c r="C36" i="27"/>
  <c r="B36" i="27"/>
  <c r="I35" i="27"/>
  <c r="J35" i="27" s="1"/>
  <c r="K35" i="27" s="1"/>
  <c r="F35" i="27"/>
  <c r="E35" i="27"/>
  <c r="D35" i="27"/>
  <c r="C35" i="27"/>
  <c r="B35" i="27"/>
  <c r="I34" i="27"/>
  <c r="J34" i="27" s="1"/>
  <c r="K34" i="27" s="1"/>
  <c r="F34" i="27"/>
  <c r="E34" i="27"/>
  <c r="D34" i="27"/>
  <c r="C34" i="27"/>
  <c r="B34" i="27"/>
  <c r="I33" i="27"/>
  <c r="J33" i="27" s="1"/>
  <c r="K33" i="27" s="1"/>
  <c r="F33" i="27"/>
  <c r="E33" i="27"/>
  <c r="D33" i="27"/>
  <c r="C33" i="27"/>
  <c r="B33" i="27"/>
  <c r="I32" i="27"/>
  <c r="J32" i="27" s="1"/>
  <c r="K32" i="27" s="1"/>
  <c r="F32" i="27"/>
  <c r="E32" i="27"/>
  <c r="D32" i="27"/>
  <c r="C32" i="27"/>
  <c r="B32" i="27"/>
  <c r="I31" i="27"/>
  <c r="J31" i="27" s="1"/>
  <c r="K31" i="27" s="1"/>
  <c r="F31" i="27"/>
  <c r="E31" i="27"/>
  <c r="D31" i="27"/>
  <c r="C31" i="27"/>
  <c r="B31" i="27"/>
  <c r="I30" i="27"/>
  <c r="J30" i="27" s="1"/>
  <c r="K30" i="27" s="1"/>
  <c r="F30" i="27"/>
  <c r="E30" i="27"/>
  <c r="D30" i="27"/>
  <c r="C30" i="27"/>
  <c r="B30" i="27"/>
  <c r="I29" i="27"/>
  <c r="J29" i="27" s="1"/>
  <c r="K29" i="27" s="1"/>
  <c r="F29" i="27"/>
  <c r="E29" i="27"/>
  <c r="D29" i="27"/>
  <c r="C29" i="27"/>
  <c r="B29" i="27"/>
  <c r="I28" i="27"/>
  <c r="J28" i="27" s="1"/>
  <c r="K28" i="27" s="1"/>
  <c r="F28" i="27"/>
  <c r="E28" i="27"/>
  <c r="D28" i="27"/>
  <c r="C28" i="27"/>
  <c r="B28" i="27"/>
  <c r="I27" i="27"/>
  <c r="J27" i="27" s="1"/>
  <c r="K27" i="27" s="1"/>
  <c r="F27" i="27"/>
  <c r="E27" i="27"/>
  <c r="D27" i="27"/>
  <c r="C27" i="27"/>
  <c r="B27" i="27"/>
  <c r="I26" i="27"/>
  <c r="J26" i="27" s="1"/>
  <c r="K26" i="27" s="1"/>
  <c r="F26" i="27"/>
  <c r="E26" i="27"/>
  <c r="D26" i="27"/>
  <c r="C26" i="27"/>
  <c r="B26" i="27"/>
  <c r="I25" i="27"/>
  <c r="J25" i="27" s="1"/>
  <c r="K25" i="27" s="1"/>
  <c r="F25" i="27"/>
  <c r="E25" i="27"/>
  <c r="D25" i="27"/>
  <c r="C25" i="27"/>
  <c r="B25" i="27"/>
  <c r="I24" i="27"/>
  <c r="J24" i="27" s="1"/>
  <c r="K24" i="27" s="1"/>
  <c r="F24" i="27"/>
  <c r="E24" i="27"/>
  <c r="D24" i="27"/>
  <c r="C24" i="27"/>
  <c r="B24" i="27"/>
  <c r="I23" i="27"/>
  <c r="J23" i="27" s="1"/>
  <c r="K23" i="27" s="1"/>
  <c r="F23" i="27"/>
  <c r="E23" i="27"/>
  <c r="D23" i="27"/>
  <c r="C23" i="27"/>
  <c r="B23" i="27"/>
  <c r="I22" i="27"/>
  <c r="J22" i="27" s="1"/>
  <c r="K22" i="27" s="1"/>
  <c r="F22" i="27"/>
  <c r="E22" i="27"/>
  <c r="D22" i="27"/>
  <c r="C22" i="27"/>
  <c r="B22" i="27"/>
  <c r="I21" i="27"/>
  <c r="J21" i="27" s="1"/>
  <c r="K21" i="27" s="1"/>
  <c r="F21" i="27"/>
  <c r="E21" i="27"/>
  <c r="D21" i="27"/>
  <c r="C21" i="27"/>
  <c r="B21" i="27"/>
  <c r="I20" i="27"/>
  <c r="J20" i="27" s="1"/>
  <c r="K20" i="27" s="1"/>
  <c r="F20" i="27"/>
  <c r="E20" i="27"/>
  <c r="D20" i="27"/>
  <c r="C20" i="27"/>
  <c r="B20" i="27"/>
  <c r="I19" i="27"/>
  <c r="J19" i="27" s="1"/>
  <c r="K19" i="27" s="1"/>
  <c r="F19" i="27"/>
  <c r="E19" i="27"/>
  <c r="D19" i="27"/>
  <c r="C19" i="27"/>
  <c r="B19" i="27"/>
  <c r="I18" i="27"/>
  <c r="J18" i="27" s="1"/>
  <c r="K18" i="27" s="1"/>
  <c r="F18" i="27"/>
  <c r="E18" i="27"/>
  <c r="D18" i="27"/>
  <c r="C18" i="27"/>
  <c r="B18" i="27"/>
  <c r="I17" i="27"/>
  <c r="J17" i="27" s="1"/>
  <c r="K17" i="27" s="1"/>
  <c r="F17" i="27"/>
  <c r="E17" i="27"/>
  <c r="D17" i="27"/>
  <c r="C17" i="27"/>
  <c r="B17" i="27"/>
  <c r="I16" i="27"/>
  <c r="J16" i="27" s="1"/>
  <c r="K16" i="27" s="1"/>
  <c r="F16" i="27"/>
  <c r="E16" i="27"/>
  <c r="D16" i="27"/>
  <c r="C16" i="27"/>
  <c r="B16" i="27"/>
  <c r="I15" i="27"/>
  <c r="J15" i="27" s="1"/>
  <c r="K15" i="27" s="1"/>
  <c r="F15" i="27"/>
  <c r="E15" i="27"/>
  <c r="D15" i="27"/>
  <c r="C15" i="27"/>
  <c r="B15" i="27"/>
  <c r="I14" i="27"/>
  <c r="J14" i="27" s="1"/>
  <c r="K14" i="27" s="1"/>
  <c r="F14" i="27"/>
  <c r="E14" i="27"/>
  <c r="D14" i="27"/>
  <c r="C14" i="27"/>
  <c r="B14" i="27"/>
  <c r="I13" i="27"/>
  <c r="J13" i="27" s="1"/>
  <c r="K13" i="27" s="1"/>
  <c r="F13" i="27"/>
  <c r="E13" i="27"/>
  <c r="D13" i="27"/>
  <c r="C13" i="27"/>
  <c r="B13" i="27"/>
  <c r="I12" i="27"/>
  <c r="J12" i="27" s="1"/>
  <c r="K12" i="27" s="1"/>
  <c r="F12" i="27"/>
  <c r="E12" i="27"/>
  <c r="D12" i="27"/>
  <c r="C12" i="27"/>
  <c r="B12" i="27"/>
  <c r="I11" i="27"/>
  <c r="J11" i="27" s="1"/>
  <c r="K11" i="27" s="1"/>
  <c r="F11" i="27"/>
  <c r="E11" i="27"/>
  <c r="D11" i="27"/>
  <c r="C11" i="27"/>
  <c r="B11" i="27"/>
  <c r="I10" i="27"/>
  <c r="J10" i="27" s="1"/>
  <c r="K10" i="27" s="1"/>
  <c r="F10" i="27"/>
  <c r="E10" i="27"/>
  <c r="D10" i="27"/>
  <c r="C10" i="27"/>
  <c r="B10" i="27"/>
  <c r="I9" i="27"/>
  <c r="J9" i="27" s="1"/>
  <c r="K9" i="27" s="1"/>
  <c r="F9" i="27"/>
  <c r="E9" i="27"/>
  <c r="D9" i="27"/>
  <c r="C9" i="27"/>
  <c r="B9" i="27"/>
  <c r="I8" i="27"/>
  <c r="J8" i="27" s="1"/>
  <c r="K8" i="27" s="1"/>
  <c r="F8" i="27"/>
  <c r="E8" i="27"/>
  <c r="D8" i="27"/>
  <c r="C8" i="27"/>
  <c r="B8" i="27"/>
  <c r="I7" i="27"/>
  <c r="J7" i="27" s="1"/>
  <c r="K7" i="27" s="1"/>
  <c r="F7" i="27"/>
  <c r="E7" i="27"/>
  <c r="D7" i="27"/>
  <c r="C7" i="27"/>
  <c r="B7" i="27"/>
  <c r="I6" i="27"/>
  <c r="J6" i="27" s="1"/>
  <c r="K6" i="27" s="1"/>
  <c r="F6" i="27"/>
  <c r="E6" i="27"/>
  <c r="D6" i="27"/>
  <c r="C6" i="27"/>
  <c r="B6" i="27"/>
  <c r="I5" i="27"/>
  <c r="J5" i="27" s="1"/>
  <c r="K5" i="27" s="1"/>
  <c r="F5" i="27"/>
  <c r="E5" i="27"/>
  <c r="D5" i="27"/>
  <c r="C5" i="27"/>
  <c r="B5" i="27"/>
  <c r="AK73" i="26"/>
  <c r="B73" i="26"/>
  <c r="AK72" i="26"/>
  <c r="B72" i="26"/>
  <c r="AK71" i="26"/>
  <c r="B71" i="26"/>
  <c r="AK70" i="26"/>
  <c r="B70" i="26"/>
  <c r="AK69" i="26"/>
  <c r="C69" i="26"/>
  <c r="B69" i="26"/>
  <c r="AK68" i="26"/>
  <c r="C68" i="26"/>
  <c r="B68" i="26"/>
  <c r="AK67" i="26"/>
  <c r="C67" i="26"/>
  <c r="B67" i="26"/>
  <c r="AK66" i="26"/>
  <c r="C66" i="26"/>
  <c r="B66" i="26"/>
  <c r="AK65" i="26"/>
  <c r="C65" i="26"/>
  <c r="B65" i="26"/>
  <c r="AK64" i="26"/>
  <c r="C64" i="26"/>
  <c r="B64" i="26"/>
  <c r="AK63" i="26"/>
  <c r="C63" i="26"/>
  <c r="B63" i="26"/>
  <c r="AK62" i="26"/>
  <c r="C62" i="26"/>
  <c r="B62" i="26"/>
  <c r="AK61" i="26"/>
  <c r="C61" i="26"/>
  <c r="B61" i="26"/>
  <c r="AK60" i="26"/>
  <c r="C60" i="26"/>
  <c r="B60" i="26"/>
  <c r="AK59" i="26"/>
  <c r="C59" i="26"/>
  <c r="B59" i="26"/>
  <c r="AK58" i="26"/>
  <c r="C58" i="26"/>
  <c r="B58" i="26"/>
  <c r="AK57" i="26"/>
  <c r="C57" i="26"/>
  <c r="B57" i="26"/>
  <c r="AK56" i="26"/>
  <c r="C56" i="26"/>
  <c r="B56" i="26"/>
  <c r="AK55" i="26"/>
  <c r="C55" i="26"/>
  <c r="B55" i="26"/>
  <c r="AK54" i="26"/>
  <c r="C54" i="26"/>
  <c r="B54" i="26"/>
  <c r="AK53" i="26"/>
  <c r="C53" i="26"/>
  <c r="B53" i="26"/>
  <c r="AK52" i="26"/>
  <c r="C52" i="26"/>
  <c r="B52" i="26"/>
  <c r="AK51" i="26"/>
  <c r="C51" i="26"/>
  <c r="B51" i="26"/>
  <c r="AK50" i="26"/>
  <c r="C50" i="26"/>
  <c r="B50" i="26"/>
  <c r="AK49" i="26"/>
  <c r="C49" i="26"/>
  <c r="B49" i="26"/>
  <c r="AK48" i="26"/>
  <c r="C48" i="26"/>
  <c r="B48" i="26"/>
  <c r="AK47" i="26"/>
  <c r="C47" i="26"/>
  <c r="B47" i="26"/>
  <c r="AK46" i="26"/>
  <c r="C46" i="26"/>
  <c r="B46" i="26"/>
  <c r="AK45" i="26"/>
  <c r="C45" i="26"/>
  <c r="B45" i="26"/>
  <c r="AK44" i="26"/>
  <c r="C44" i="26"/>
  <c r="B44" i="26"/>
  <c r="AK43" i="26"/>
  <c r="C43" i="26"/>
  <c r="B43" i="26"/>
  <c r="AK42" i="26"/>
  <c r="C42" i="26"/>
  <c r="B42" i="26"/>
  <c r="AJ34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J26" i="26"/>
  <c r="AI26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J21" i="26"/>
  <c r="AI21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J20" i="26"/>
  <c r="AI20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J19" i="26"/>
  <c r="AI19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E2" i="26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Q2" i="26" s="1"/>
  <c r="R2" i="26" s="1"/>
  <c r="S2" i="26" s="1"/>
  <c r="T2" i="26" s="1"/>
  <c r="U2" i="26" s="1"/>
  <c r="V2" i="26" s="1"/>
  <c r="W2" i="26" s="1"/>
  <c r="X2" i="26" s="1"/>
  <c r="Y2" i="26" s="1"/>
  <c r="Z2" i="26" s="1"/>
  <c r="AA2" i="26" s="1"/>
  <c r="AB2" i="26" s="1"/>
  <c r="AC2" i="26" s="1"/>
  <c r="AD2" i="26" s="1"/>
  <c r="AE2" i="26" s="1"/>
  <c r="AF2" i="26" s="1"/>
  <c r="AG2" i="26" s="1"/>
  <c r="AH2" i="26" s="1"/>
  <c r="AI2" i="26" s="1"/>
  <c r="AJ2" i="26" s="1"/>
  <c r="M46" i="3"/>
  <c r="O46" i="3"/>
  <c r="P46" i="3" s="1"/>
  <c r="K42" i="27" l="1"/>
  <c r="M44" i="3" l="1"/>
  <c r="O44" i="3"/>
  <c r="P44" i="3" s="1"/>
  <c r="M48" i="3"/>
  <c r="O48" i="3"/>
  <c r="P48" i="3" s="1"/>
  <c r="M43" i="3" l="1"/>
  <c r="O43" i="3"/>
  <c r="P43" i="3" s="1"/>
  <c r="F35" i="25" l="1"/>
  <c r="I35" i="25"/>
  <c r="J35" i="25" s="1"/>
  <c r="K35" i="25" s="1"/>
  <c r="F36" i="25"/>
  <c r="I36" i="25"/>
  <c r="J36" i="25" s="1"/>
  <c r="K36" i="25" s="1"/>
  <c r="F37" i="25"/>
  <c r="I37" i="25"/>
  <c r="J37" i="25" s="1"/>
  <c r="K37" i="25" s="1"/>
  <c r="F38" i="25"/>
  <c r="I38" i="25"/>
  <c r="J38" i="25" s="1"/>
  <c r="K38" i="25" s="1"/>
  <c r="B35" i="25"/>
  <c r="C35" i="25"/>
  <c r="D35" i="25"/>
  <c r="E35" i="25"/>
  <c r="B36" i="25"/>
  <c r="C36" i="25"/>
  <c r="D36" i="25"/>
  <c r="E36" i="25"/>
  <c r="B37" i="25"/>
  <c r="C37" i="25"/>
  <c r="D37" i="25"/>
  <c r="E37" i="25"/>
  <c r="B38" i="25"/>
  <c r="C38" i="25"/>
  <c r="D38" i="25"/>
  <c r="E38" i="25"/>
  <c r="AK68" i="24"/>
  <c r="AK69" i="24"/>
  <c r="AK70" i="24"/>
  <c r="AK71" i="24"/>
  <c r="B68" i="24"/>
  <c r="C68" i="24"/>
  <c r="B69" i="24"/>
  <c r="C69" i="24"/>
  <c r="B70" i="24"/>
  <c r="C70" i="24"/>
  <c r="B71" i="24"/>
  <c r="C71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B32" i="24"/>
  <c r="C32" i="24"/>
  <c r="B33" i="24"/>
  <c r="C33" i="24"/>
  <c r="B34" i="24"/>
  <c r="C34" i="24"/>
  <c r="B35" i="24"/>
  <c r="C35" i="24"/>
  <c r="I34" i="25" l="1"/>
  <c r="J34" i="25" s="1"/>
  <c r="K34" i="25" s="1"/>
  <c r="F34" i="25"/>
  <c r="E34" i="25"/>
  <c r="D34" i="25"/>
  <c r="C34" i="25"/>
  <c r="B34" i="25"/>
  <c r="I33" i="25"/>
  <c r="J33" i="25" s="1"/>
  <c r="K33" i="25" s="1"/>
  <c r="F33" i="25"/>
  <c r="E33" i="25"/>
  <c r="D33" i="25"/>
  <c r="C33" i="25"/>
  <c r="B33" i="25"/>
  <c r="I32" i="25"/>
  <c r="J32" i="25" s="1"/>
  <c r="K32" i="25" s="1"/>
  <c r="F32" i="25"/>
  <c r="E32" i="25"/>
  <c r="D32" i="25"/>
  <c r="C32" i="25"/>
  <c r="B32" i="25"/>
  <c r="I31" i="25"/>
  <c r="J31" i="25" s="1"/>
  <c r="K31" i="25" s="1"/>
  <c r="F31" i="25"/>
  <c r="E31" i="25"/>
  <c r="D31" i="25"/>
  <c r="C31" i="25"/>
  <c r="B31" i="25"/>
  <c r="I30" i="25"/>
  <c r="J30" i="25" s="1"/>
  <c r="K30" i="25" s="1"/>
  <c r="F30" i="25"/>
  <c r="E30" i="25"/>
  <c r="D30" i="25"/>
  <c r="C30" i="25"/>
  <c r="B30" i="25"/>
  <c r="I29" i="25"/>
  <c r="J29" i="25" s="1"/>
  <c r="K29" i="25" s="1"/>
  <c r="F29" i="25"/>
  <c r="E29" i="25"/>
  <c r="D29" i="25"/>
  <c r="C29" i="25"/>
  <c r="B29" i="25"/>
  <c r="I28" i="25"/>
  <c r="J28" i="25" s="1"/>
  <c r="K28" i="25" s="1"/>
  <c r="F28" i="25"/>
  <c r="E28" i="25"/>
  <c r="D28" i="25"/>
  <c r="C28" i="25"/>
  <c r="B28" i="25"/>
  <c r="I27" i="25"/>
  <c r="J27" i="25" s="1"/>
  <c r="K27" i="25" s="1"/>
  <c r="F27" i="25"/>
  <c r="E27" i="25"/>
  <c r="D27" i="25"/>
  <c r="C27" i="25"/>
  <c r="B27" i="25"/>
  <c r="I26" i="25"/>
  <c r="J26" i="25" s="1"/>
  <c r="K26" i="25" s="1"/>
  <c r="F26" i="25"/>
  <c r="E26" i="25"/>
  <c r="D26" i="25"/>
  <c r="C26" i="25"/>
  <c r="B26" i="25"/>
  <c r="I25" i="25"/>
  <c r="J25" i="25" s="1"/>
  <c r="K25" i="25" s="1"/>
  <c r="F25" i="25"/>
  <c r="E25" i="25"/>
  <c r="D25" i="25"/>
  <c r="C25" i="25"/>
  <c r="B25" i="25"/>
  <c r="I24" i="25"/>
  <c r="J24" i="25" s="1"/>
  <c r="K24" i="25" s="1"/>
  <c r="F24" i="25"/>
  <c r="E24" i="25"/>
  <c r="D24" i="25"/>
  <c r="C24" i="25"/>
  <c r="B24" i="25"/>
  <c r="I23" i="25"/>
  <c r="J23" i="25" s="1"/>
  <c r="K23" i="25" s="1"/>
  <c r="F23" i="25"/>
  <c r="E23" i="25"/>
  <c r="D23" i="25"/>
  <c r="C23" i="25"/>
  <c r="B23" i="25"/>
  <c r="I22" i="25"/>
  <c r="J22" i="25" s="1"/>
  <c r="K22" i="25" s="1"/>
  <c r="F22" i="25"/>
  <c r="E22" i="25"/>
  <c r="D22" i="25"/>
  <c r="C22" i="25"/>
  <c r="B22" i="25"/>
  <c r="I21" i="25"/>
  <c r="J21" i="25" s="1"/>
  <c r="K21" i="25" s="1"/>
  <c r="F21" i="25"/>
  <c r="E21" i="25"/>
  <c r="D21" i="25"/>
  <c r="C21" i="25"/>
  <c r="B21" i="25"/>
  <c r="I20" i="25"/>
  <c r="J20" i="25" s="1"/>
  <c r="K20" i="25" s="1"/>
  <c r="F20" i="25"/>
  <c r="E20" i="25"/>
  <c r="D20" i="25"/>
  <c r="C20" i="25"/>
  <c r="B20" i="25"/>
  <c r="I19" i="25"/>
  <c r="J19" i="25" s="1"/>
  <c r="K19" i="25" s="1"/>
  <c r="F19" i="25"/>
  <c r="E19" i="25"/>
  <c r="D19" i="25"/>
  <c r="C19" i="25"/>
  <c r="B19" i="25"/>
  <c r="I18" i="25"/>
  <c r="J18" i="25" s="1"/>
  <c r="K18" i="25" s="1"/>
  <c r="F18" i="25"/>
  <c r="E18" i="25"/>
  <c r="D18" i="25"/>
  <c r="C18" i="25"/>
  <c r="B18" i="25"/>
  <c r="I17" i="25"/>
  <c r="J17" i="25" s="1"/>
  <c r="K17" i="25" s="1"/>
  <c r="F17" i="25"/>
  <c r="E17" i="25"/>
  <c r="D17" i="25"/>
  <c r="C17" i="25"/>
  <c r="B17" i="25"/>
  <c r="I16" i="25"/>
  <c r="J16" i="25" s="1"/>
  <c r="K16" i="25" s="1"/>
  <c r="F16" i="25"/>
  <c r="E16" i="25"/>
  <c r="D16" i="25"/>
  <c r="C16" i="25"/>
  <c r="B16" i="25"/>
  <c r="I15" i="25"/>
  <c r="J15" i="25" s="1"/>
  <c r="K15" i="25" s="1"/>
  <c r="F15" i="25"/>
  <c r="E15" i="25"/>
  <c r="D15" i="25"/>
  <c r="C15" i="25"/>
  <c r="B15" i="25"/>
  <c r="I14" i="25"/>
  <c r="J14" i="25" s="1"/>
  <c r="K14" i="25" s="1"/>
  <c r="F14" i="25"/>
  <c r="E14" i="25"/>
  <c r="D14" i="25"/>
  <c r="C14" i="25"/>
  <c r="B14" i="25"/>
  <c r="I13" i="25"/>
  <c r="J13" i="25" s="1"/>
  <c r="K13" i="25" s="1"/>
  <c r="F13" i="25"/>
  <c r="E13" i="25"/>
  <c r="D13" i="25"/>
  <c r="C13" i="25"/>
  <c r="B13" i="25"/>
  <c r="I12" i="25"/>
  <c r="J12" i="25" s="1"/>
  <c r="K12" i="25" s="1"/>
  <c r="F12" i="25"/>
  <c r="E12" i="25"/>
  <c r="D12" i="25"/>
  <c r="C12" i="25"/>
  <c r="B12" i="25"/>
  <c r="I11" i="25"/>
  <c r="J11" i="25" s="1"/>
  <c r="K11" i="25" s="1"/>
  <c r="F11" i="25"/>
  <c r="E11" i="25"/>
  <c r="D11" i="25"/>
  <c r="C11" i="25"/>
  <c r="B11" i="25"/>
  <c r="I10" i="25"/>
  <c r="J10" i="25" s="1"/>
  <c r="K10" i="25" s="1"/>
  <c r="F10" i="25"/>
  <c r="E10" i="25"/>
  <c r="D10" i="25"/>
  <c r="C10" i="25"/>
  <c r="B10" i="25"/>
  <c r="I9" i="25"/>
  <c r="J9" i="25" s="1"/>
  <c r="K9" i="25" s="1"/>
  <c r="F9" i="25"/>
  <c r="E9" i="25"/>
  <c r="D9" i="25"/>
  <c r="C9" i="25"/>
  <c r="B9" i="25"/>
  <c r="I8" i="25"/>
  <c r="J8" i="25" s="1"/>
  <c r="K8" i="25" s="1"/>
  <c r="F8" i="25"/>
  <c r="E8" i="25"/>
  <c r="D8" i="25"/>
  <c r="C8" i="25"/>
  <c r="B8" i="25"/>
  <c r="I7" i="25"/>
  <c r="J7" i="25" s="1"/>
  <c r="K7" i="25" s="1"/>
  <c r="F7" i="25"/>
  <c r="E7" i="25"/>
  <c r="D7" i="25"/>
  <c r="C7" i="25"/>
  <c r="B7" i="25"/>
  <c r="I6" i="25"/>
  <c r="J6" i="25" s="1"/>
  <c r="K6" i="25" s="1"/>
  <c r="F6" i="25"/>
  <c r="E6" i="25"/>
  <c r="D6" i="25"/>
  <c r="C6" i="25"/>
  <c r="B6" i="25"/>
  <c r="I5" i="25"/>
  <c r="J5" i="25" s="1"/>
  <c r="K5" i="25" s="1"/>
  <c r="F5" i="25"/>
  <c r="E5" i="25"/>
  <c r="D5" i="25"/>
  <c r="C5" i="25"/>
  <c r="B5" i="25"/>
  <c r="AK67" i="24"/>
  <c r="C67" i="24"/>
  <c r="B67" i="24"/>
  <c r="AK66" i="24"/>
  <c r="C66" i="24"/>
  <c r="B66" i="24"/>
  <c r="AK65" i="24"/>
  <c r="C65" i="24"/>
  <c r="B65" i="24"/>
  <c r="AK64" i="24"/>
  <c r="C64" i="24"/>
  <c r="B64" i="24"/>
  <c r="AK63" i="24"/>
  <c r="C63" i="24"/>
  <c r="B63" i="24"/>
  <c r="AK62" i="24"/>
  <c r="C62" i="24"/>
  <c r="B62" i="24"/>
  <c r="AK61" i="24"/>
  <c r="C61" i="24"/>
  <c r="B61" i="24"/>
  <c r="AK60" i="24"/>
  <c r="C60" i="24"/>
  <c r="B60" i="24"/>
  <c r="AK59" i="24"/>
  <c r="C59" i="24"/>
  <c r="B59" i="24"/>
  <c r="AK58" i="24"/>
  <c r="C58" i="24"/>
  <c r="B58" i="24"/>
  <c r="AK57" i="24"/>
  <c r="C57" i="24"/>
  <c r="B57" i="24"/>
  <c r="AK56" i="24"/>
  <c r="C56" i="24"/>
  <c r="B56" i="24"/>
  <c r="AK55" i="24"/>
  <c r="C55" i="24"/>
  <c r="B55" i="24"/>
  <c r="AK54" i="24"/>
  <c r="C54" i="24"/>
  <c r="B54" i="24"/>
  <c r="AK53" i="24"/>
  <c r="C53" i="24"/>
  <c r="B53" i="24"/>
  <c r="AK52" i="24"/>
  <c r="C52" i="24"/>
  <c r="B52" i="24"/>
  <c r="AK51" i="24"/>
  <c r="C51" i="24"/>
  <c r="B51" i="24"/>
  <c r="AK50" i="24"/>
  <c r="C50" i="24"/>
  <c r="B50" i="24"/>
  <c r="AK49" i="24"/>
  <c r="C49" i="24"/>
  <c r="B49" i="24"/>
  <c r="AK48" i="24"/>
  <c r="C48" i="24"/>
  <c r="B48" i="24"/>
  <c r="AK47" i="24"/>
  <c r="C47" i="24"/>
  <c r="B47" i="24"/>
  <c r="AK46" i="24"/>
  <c r="C46" i="24"/>
  <c r="B46" i="24"/>
  <c r="AK45" i="24"/>
  <c r="C45" i="24"/>
  <c r="B45" i="24"/>
  <c r="AK44" i="24"/>
  <c r="C44" i="24"/>
  <c r="B44" i="24"/>
  <c r="AK43" i="24"/>
  <c r="C43" i="24"/>
  <c r="B43" i="24"/>
  <c r="AK42" i="24"/>
  <c r="C42" i="24"/>
  <c r="B42" i="24"/>
  <c r="AK41" i="24"/>
  <c r="C41" i="24"/>
  <c r="B41" i="24"/>
  <c r="AK40" i="24"/>
  <c r="C40" i="24"/>
  <c r="B40" i="24"/>
  <c r="AK39" i="24"/>
  <c r="C39" i="24"/>
  <c r="B39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E2" i="24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AI2" i="24" s="1"/>
  <c r="AJ2" i="24" s="1"/>
  <c r="M39" i="3"/>
  <c r="O39" i="3"/>
  <c r="P39" i="3" s="1"/>
  <c r="M40" i="3"/>
  <c r="O40" i="3"/>
  <c r="P40" i="3" s="1"/>
  <c r="M38" i="3" l="1"/>
  <c r="O38" i="3"/>
  <c r="P38" i="3" s="1"/>
  <c r="I29" i="23" l="1"/>
  <c r="E26" i="23" l="1"/>
  <c r="E19" i="23"/>
  <c r="J29" i="23"/>
  <c r="K29" i="23" s="1"/>
  <c r="I30" i="23"/>
  <c r="J30" i="23" s="1"/>
  <c r="K30" i="23" s="1"/>
  <c r="I31" i="23"/>
  <c r="J31" i="23" s="1"/>
  <c r="K31" i="23" s="1"/>
  <c r="I32" i="23"/>
  <c r="J32" i="23" s="1"/>
  <c r="K32" i="23" s="1"/>
  <c r="I33" i="23"/>
  <c r="J33" i="23" s="1"/>
  <c r="K33" i="23" s="1"/>
  <c r="I34" i="23"/>
  <c r="J34" i="23" s="1"/>
  <c r="K34" i="23" s="1"/>
  <c r="F29" i="23"/>
  <c r="F30" i="23"/>
  <c r="F31" i="23"/>
  <c r="F32" i="23"/>
  <c r="F33" i="23"/>
  <c r="F34" i="23"/>
  <c r="B29" i="23"/>
  <c r="C29" i="23"/>
  <c r="D29" i="23"/>
  <c r="E29" i="23"/>
  <c r="B30" i="23"/>
  <c r="C30" i="23"/>
  <c r="D30" i="23"/>
  <c r="E30" i="23"/>
  <c r="B31" i="23"/>
  <c r="C31" i="23"/>
  <c r="D31" i="23"/>
  <c r="E31" i="23"/>
  <c r="B32" i="23"/>
  <c r="C32" i="23"/>
  <c r="D32" i="23"/>
  <c r="E32" i="23"/>
  <c r="B33" i="23"/>
  <c r="C33" i="23"/>
  <c r="D33" i="23"/>
  <c r="E33" i="23"/>
  <c r="B34" i="23"/>
  <c r="C34" i="23"/>
  <c r="D34" i="23"/>
  <c r="E34" i="23"/>
  <c r="AD11" i="22"/>
  <c r="AE11" i="22"/>
  <c r="AF11" i="22"/>
  <c r="AG11" i="22"/>
  <c r="AD12" i="22"/>
  <c r="AE12" i="22"/>
  <c r="AF12" i="22"/>
  <c r="AG12" i="22"/>
  <c r="AD13" i="22"/>
  <c r="AE13" i="22"/>
  <c r="AF13" i="22"/>
  <c r="AG13" i="22"/>
  <c r="AD14" i="22"/>
  <c r="AE14" i="22"/>
  <c r="AF14" i="22"/>
  <c r="AG14" i="22"/>
  <c r="AD15" i="22"/>
  <c r="AE15" i="22"/>
  <c r="AF15" i="22"/>
  <c r="AG15" i="22"/>
  <c r="AD16" i="22"/>
  <c r="AE16" i="22"/>
  <c r="AF16" i="22"/>
  <c r="AG16" i="22"/>
  <c r="AD17" i="22"/>
  <c r="AE17" i="22"/>
  <c r="AF17" i="22"/>
  <c r="AG17" i="22"/>
  <c r="AD18" i="22"/>
  <c r="AE18" i="22"/>
  <c r="AF18" i="22"/>
  <c r="AG18" i="22"/>
  <c r="AD19" i="22"/>
  <c r="AE19" i="22"/>
  <c r="AF19" i="22"/>
  <c r="AG19" i="22"/>
  <c r="AD20" i="22"/>
  <c r="AE20" i="22"/>
  <c r="AF20" i="22"/>
  <c r="AG20" i="22"/>
  <c r="AD21" i="22"/>
  <c r="AE21" i="22"/>
  <c r="AF21" i="22"/>
  <c r="AG21" i="22"/>
  <c r="AD22" i="22"/>
  <c r="AE22" i="22"/>
  <c r="AF22" i="22"/>
  <c r="AG22" i="22"/>
  <c r="AD23" i="22"/>
  <c r="AE23" i="22"/>
  <c r="AF23" i="22"/>
  <c r="AG23" i="22"/>
  <c r="AD24" i="22"/>
  <c r="AE24" i="22"/>
  <c r="AF24" i="22"/>
  <c r="AG24" i="22"/>
  <c r="AD25" i="22"/>
  <c r="AE25" i="22"/>
  <c r="AF25" i="22"/>
  <c r="AG25" i="22"/>
  <c r="AD26" i="22"/>
  <c r="AE26" i="22"/>
  <c r="AF26" i="22"/>
  <c r="AG26" i="22"/>
  <c r="AD27" i="22"/>
  <c r="AE27" i="22"/>
  <c r="AF27" i="22"/>
  <c r="AG27" i="22"/>
  <c r="AD28" i="22"/>
  <c r="AE28" i="22"/>
  <c r="AF28" i="22"/>
  <c r="AG28" i="22"/>
  <c r="AD29" i="22"/>
  <c r="AE29" i="22"/>
  <c r="AF29" i="22"/>
  <c r="AG29" i="22"/>
  <c r="AD30" i="22"/>
  <c r="AE30" i="22"/>
  <c r="AF30" i="22"/>
  <c r="AG30" i="22"/>
  <c r="AD31" i="22"/>
  <c r="AE31" i="22"/>
  <c r="AF31" i="22"/>
  <c r="AG31" i="22"/>
  <c r="AD32" i="22"/>
  <c r="AE32" i="22"/>
  <c r="AF32" i="22"/>
  <c r="AG32" i="22"/>
  <c r="W10" i="22"/>
  <c r="X10" i="22"/>
  <c r="Y10" i="22"/>
  <c r="Z10" i="22"/>
  <c r="AA10" i="22"/>
  <c r="W11" i="22"/>
  <c r="X11" i="22"/>
  <c r="Y11" i="22"/>
  <c r="Z11" i="22"/>
  <c r="AA11" i="22"/>
  <c r="W12" i="22"/>
  <c r="X12" i="22"/>
  <c r="Y12" i="22"/>
  <c r="Z12" i="22"/>
  <c r="AA12" i="22"/>
  <c r="W13" i="22"/>
  <c r="X13" i="22"/>
  <c r="Y13" i="22"/>
  <c r="Z13" i="22"/>
  <c r="AA13" i="22"/>
  <c r="W14" i="22"/>
  <c r="X14" i="22"/>
  <c r="Y14" i="22"/>
  <c r="Z14" i="22"/>
  <c r="AA14" i="22"/>
  <c r="W15" i="22"/>
  <c r="X15" i="22"/>
  <c r="Y15" i="22"/>
  <c r="Z15" i="22"/>
  <c r="AA15" i="22"/>
  <c r="W16" i="22"/>
  <c r="X16" i="22"/>
  <c r="Y16" i="22"/>
  <c r="Z16" i="22"/>
  <c r="AA16" i="22"/>
  <c r="W17" i="22"/>
  <c r="X17" i="22"/>
  <c r="Y17" i="22"/>
  <c r="Z17" i="22"/>
  <c r="AA17" i="22"/>
  <c r="W18" i="22"/>
  <c r="X18" i="22"/>
  <c r="Y18" i="22"/>
  <c r="Z18" i="22"/>
  <c r="AA18" i="22"/>
  <c r="W19" i="22"/>
  <c r="X19" i="22"/>
  <c r="Y19" i="22"/>
  <c r="Z19" i="22"/>
  <c r="AA19" i="22"/>
  <c r="W20" i="22"/>
  <c r="X20" i="22"/>
  <c r="Y20" i="22"/>
  <c r="Z20" i="22"/>
  <c r="AA20" i="22"/>
  <c r="W21" i="22"/>
  <c r="X21" i="22"/>
  <c r="Y21" i="22"/>
  <c r="Z21" i="22"/>
  <c r="AA21" i="22"/>
  <c r="W22" i="22"/>
  <c r="X22" i="22"/>
  <c r="Y22" i="22"/>
  <c r="Z22" i="22"/>
  <c r="AA22" i="22"/>
  <c r="W23" i="22"/>
  <c r="X23" i="22"/>
  <c r="Y23" i="22"/>
  <c r="Z23" i="22"/>
  <c r="AA23" i="22"/>
  <c r="W24" i="22"/>
  <c r="X24" i="22"/>
  <c r="Y24" i="22"/>
  <c r="Z24" i="22"/>
  <c r="AA24" i="22"/>
  <c r="W25" i="22"/>
  <c r="X25" i="22"/>
  <c r="Y25" i="22"/>
  <c r="Z25" i="22"/>
  <c r="AA25" i="22"/>
  <c r="W26" i="22"/>
  <c r="X26" i="22"/>
  <c r="Y26" i="22"/>
  <c r="Z26" i="22"/>
  <c r="AA26" i="22"/>
  <c r="W27" i="22"/>
  <c r="X27" i="22"/>
  <c r="Y27" i="22"/>
  <c r="Z27" i="22"/>
  <c r="AA27" i="22"/>
  <c r="W28" i="22"/>
  <c r="X28" i="22"/>
  <c r="Y28" i="22"/>
  <c r="Z28" i="22"/>
  <c r="AA28" i="22"/>
  <c r="W29" i="22"/>
  <c r="X29" i="22"/>
  <c r="Y29" i="22"/>
  <c r="Z29" i="22"/>
  <c r="AA29" i="22"/>
  <c r="W30" i="22"/>
  <c r="X30" i="22"/>
  <c r="Y30" i="22"/>
  <c r="Z30" i="22"/>
  <c r="AA30" i="22"/>
  <c r="W31" i="22"/>
  <c r="X31" i="22"/>
  <c r="Y31" i="22"/>
  <c r="Z31" i="22"/>
  <c r="AA31" i="22"/>
  <c r="W32" i="22"/>
  <c r="X32" i="22"/>
  <c r="Y32" i="22"/>
  <c r="Z32" i="22"/>
  <c r="AA32" i="22"/>
  <c r="P11" i="22"/>
  <c r="Q11" i="22"/>
  <c r="R11" i="22"/>
  <c r="S11" i="22"/>
  <c r="T11" i="22"/>
  <c r="P12" i="22"/>
  <c r="Q12" i="22"/>
  <c r="R12" i="22"/>
  <c r="S12" i="22"/>
  <c r="T12" i="22"/>
  <c r="P13" i="22"/>
  <c r="Q13" i="22"/>
  <c r="R13" i="22"/>
  <c r="S13" i="22"/>
  <c r="T13" i="22"/>
  <c r="P14" i="22"/>
  <c r="Q14" i="22"/>
  <c r="R14" i="22"/>
  <c r="S14" i="22"/>
  <c r="T14" i="22"/>
  <c r="P15" i="22"/>
  <c r="Q15" i="22"/>
  <c r="R15" i="22"/>
  <c r="S15" i="22"/>
  <c r="T15" i="22"/>
  <c r="P16" i="22"/>
  <c r="Q16" i="22"/>
  <c r="R16" i="22"/>
  <c r="S16" i="22"/>
  <c r="T16" i="22"/>
  <c r="P17" i="22"/>
  <c r="Q17" i="22"/>
  <c r="R17" i="22"/>
  <c r="S17" i="22"/>
  <c r="T17" i="22"/>
  <c r="P18" i="22"/>
  <c r="Q18" i="22"/>
  <c r="R18" i="22"/>
  <c r="S18" i="22"/>
  <c r="T18" i="22"/>
  <c r="P19" i="22"/>
  <c r="Q19" i="22"/>
  <c r="R19" i="22"/>
  <c r="S19" i="22"/>
  <c r="T19" i="22"/>
  <c r="P20" i="22"/>
  <c r="Q20" i="22"/>
  <c r="R20" i="22"/>
  <c r="S20" i="22"/>
  <c r="T20" i="22"/>
  <c r="P21" i="22"/>
  <c r="Q21" i="22"/>
  <c r="R21" i="22"/>
  <c r="S21" i="22"/>
  <c r="T21" i="22"/>
  <c r="P22" i="22"/>
  <c r="Q22" i="22"/>
  <c r="R22" i="22"/>
  <c r="S22" i="22"/>
  <c r="T22" i="22"/>
  <c r="P23" i="22"/>
  <c r="Q23" i="22"/>
  <c r="R23" i="22"/>
  <c r="S23" i="22"/>
  <c r="T23" i="22"/>
  <c r="P24" i="22"/>
  <c r="Q24" i="22"/>
  <c r="R24" i="22"/>
  <c r="S24" i="22"/>
  <c r="T24" i="22"/>
  <c r="P25" i="22"/>
  <c r="Q25" i="22"/>
  <c r="R25" i="22"/>
  <c r="S25" i="22"/>
  <c r="T25" i="22"/>
  <c r="P26" i="22"/>
  <c r="Q26" i="22"/>
  <c r="R26" i="22"/>
  <c r="S26" i="22"/>
  <c r="T26" i="22"/>
  <c r="P27" i="22"/>
  <c r="Q27" i="22"/>
  <c r="R27" i="22"/>
  <c r="S27" i="22"/>
  <c r="T27" i="22"/>
  <c r="P28" i="22"/>
  <c r="Q28" i="22"/>
  <c r="R28" i="22"/>
  <c r="S28" i="22"/>
  <c r="T28" i="22"/>
  <c r="P29" i="22"/>
  <c r="Q29" i="22"/>
  <c r="R29" i="22"/>
  <c r="S29" i="22"/>
  <c r="T29" i="22"/>
  <c r="P30" i="22"/>
  <c r="Q30" i="22"/>
  <c r="R30" i="22"/>
  <c r="S30" i="22"/>
  <c r="T30" i="22"/>
  <c r="P31" i="22"/>
  <c r="Q31" i="22"/>
  <c r="R31" i="22"/>
  <c r="S31" i="22"/>
  <c r="T31" i="22"/>
  <c r="P32" i="22"/>
  <c r="Q32" i="22"/>
  <c r="R32" i="22"/>
  <c r="S32" i="22"/>
  <c r="T32" i="22"/>
  <c r="I7" i="22"/>
  <c r="J7" i="22"/>
  <c r="K7" i="22"/>
  <c r="L7" i="22"/>
  <c r="M7" i="22"/>
  <c r="I8" i="22"/>
  <c r="J8" i="22"/>
  <c r="K8" i="22"/>
  <c r="L8" i="22"/>
  <c r="M8" i="22"/>
  <c r="I9" i="22"/>
  <c r="J9" i="22"/>
  <c r="K9" i="22"/>
  <c r="L9" i="22"/>
  <c r="M9" i="22"/>
  <c r="I10" i="22"/>
  <c r="J10" i="22"/>
  <c r="K10" i="22"/>
  <c r="L10" i="22"/>
  <c r="M10" i="22"/>
  <c r="I11" i="22"/>
  <c r="J11" i="22"/>
  <c r="K11" i="22"/>
  <c r="L11" i="22"/>
  <c r="M11" i="22"/>
  <c r="I12" i="22"/>
  <c r="J12" i="22"/>
  <c r="K12" i="22"/>
  <c r="L12" i="22"/>
  <c r="M12" i="22"/>
  <c r="I13" i="22"/>
  <c r="J13" i="22"/>
  <c r="K13" i="22"/>
  <c r="L13" i="22"/>
  <c r="M13" i="22"/>
  <c r="I14" i="22"/>
  <c r="J14" i="22"/>
  <c r="K14" i="22"/>
  <c r="L14" i="22"/>
  <c r="M14" i="22"/>
  <c r="I15" i="22"/>
  <c r="J15" i="22"/>
  <c r="K15" i="22"/>
  <c r="L15" i="22"/>
  <c r="M15" i="22"/>
  <c r="I16" i="22"/>
  <c r="J16" i="22"/>
  <c r="K16" i="22"/>
  <c r="L16" i="22"/>
  <c r="M16" i="22"/>
  <c r="I17" i="22"/>
  <c r="J17" i="22"/>
  <c r="K17" i="22"/>
  <c r="L17" i="22"/>
  <c r="M17" i="22"/>
  <c r="I18" i="22"/>
  <c r="J18" i="22"/>
  <c r="K18" i="22"/>
  <c r="L18" i="22"/>
  <c r="M18" i="22"/>
  <c r="I19" i="22"/>
  <c r="J19" i="22"/>
  <c r="K19" i="22"/>
  <c r="L19" i="22"/>
  <c r="M19" i="22"/>
  <c r="I20" i="22"/>
  <c r="J20" i="22"/>
  <c r="K20" i="22"/>
  <c r="L20" i="22"/>
  <c r="M20" i="22"/>
  <c r="I21" i="22"/>
  <c r="J21" i="22"/>
  <c r="K21" i="22"/>
  <c r="L21" i="22"/>
  <c r="M21" i="22"/>
  <c r="I22" i="22"/>
  <c r="J22" i="22"/>
  <c r="K22" i="22"/>
  <c r="L22" i="22"/>
  <c r="M22" i="22"/>
  <c r="I23" i="22"/>
  <c r="J23" i="22"/>
  <c r="K23" i="22"/>
  <c r="L23" i="22"/>
  <c r="M23" i="22"/>
  <c r="I24" i="22"/>
  <c r="J24" i="22"/>
  <c r="K24" i="22"/>
  <c r="L24" i="22"/>
  <c r="M24" i="22"/>
  <c r="I25" i="22"/>
  <c r="J25" i="22"/>
  <c r="K25" i="22"/>
  <c r="L25" i="22"/>
  <c r="M25" i="22"/>
  <c r="I26" i="22"/>
  <c r="J26" i="22"/>
  <c r="K26" i="22"/>
  <c r="L26" i="22"/>
  <c r="M26" i="22"/>
  <c r="I27" i="22"/>
  <c r="J27" i="22"/>
  <c r="K27" i="22"/>
  <c r="L27" i="22"/>
  <c r="M27" i="22"/>
  <c r="I28" i="22"/>
  <c r="J28" i="22"/>
  <c r="K28" i="22"/>
  <c r="L28" i="22"/>
  <c r="M28" i="22"/>
  <c r="I29" i="22"/>
  <c r="J29" i="22"/>
  <c r="K29" i="22"/>
  <c r="L29" i="22"/>
  <c r="M29" i="22"/>
  <c r="I30" i="22"/>
  <c r="J30" i="22"/>
  <c r="K30" i="22"/>
  <c r="L30" i="22"/>
  <c r="M30" i="22"/>
  <c r="I31" i="22"/>
  <c r="J31" i="22"/>
  <c r="K31" i="22"/>
  <c r="L31" i="22"/>
  <c r="M31" i="22"/>
  <c r="I32" i="22"/>
  <c r="J32" i="22"/>
  <c r="K32" i="22"/>
  <c r="L32" i="22"/>
  <c r="M32" i="22"/>
  <c r="D5" i="22"/>
  <c r="E5" i="22"/>
  <c r="F5" i="22"/>
  <c r="D6" i="22"/>
  <c r="E6" i="22"/>
  <c r="F6" i="22"/>
  <c r="D7" i="22"/>
  <c r="E7" i="22"/>
  <c r="F7" i="22"/>
  <c r="D8" i="22"/>
  <c r="E8" i="22"/>
  <c r="F8" i="22"/>
  <c r="D9" i="22"/>
  <c r="E9" i="22"/>
  <c r="F9" i="22"/>
  <c r="D10" i="22"/>
  <c r="E10" i="22"/>
  <c r="F10" i="22"/>
  <c r="D11" i="22"/>
  <c r="E11" i="22"/>
  <c r="F11" i="22"/>
  <c r="D12" i="22"/>
  <c r="E12" i="22"/>
  <c r="F12" i="22"/>
  <c r="D13" i="22"/>
  <c r="E13" i="22"/>
  <c r="F13" i="22"/>
  <c r="D14" i="22"/>
  <c r="E14" i="22"/>
  <c r="F14" i="22"/>
  <c r="D15" i="22"/>
  <c r="E15" i="22"/>
  <c r="F15" i="22"/>
  <c r="D16" i="22"/>
  <c r="E16" i="22"/>
  <c r="F16" i="22"/>
  <c r="D17" i="22"/>
  <c r="E17" i="22"/>
  <c r="F17" i="22"/>
  <c r="D18" i="22"/>
  <c r="E18" i="22"/>
  <c r="F18" i="22"/>
  <c r="D19" i="22"/>
  <c r="E19" i="22"/>
  <c r="F19" i="22"/>
  <c r="D20" i="22"/>
  <c r="E20" i="22"/>
  <c r="F20" i="22"/>
  <c r="D21" i="22"/>
  <c r="E21" i="22"/>
  <c r="F21" i="22"/>
  <c r="D22" i="22"/>
  <c r="E22" i="22"/>
  <c r="F22" i="22"/>
  <c r="D23" i="22"/>
  <c r="E23" i="22"/>
  <c r="F23" i="22"/>
  <c r="D24" i="22"/>
  <c r="E24" i="22"/>
  <c r="F24" i="22"/>
  <c r="D25" i="22"/>
  <c r="E25" i="22"/>
  <c r="F25" i="22"/>
  <c r="D26" i="22"/>
  <c r="E26" i="22"/>
  <c r="F26" i="22"/>
  <c r="D27" i="22"/>
  <c r="E27" i="22"/>
  <c r="F27" i="22"/>
  <c r="D28" i="22"/>
  <c r="E28" i="22"/>
  <c r="F28" i="22"/>
  <c r="D29" i="22"/>
  <c r="E29" i="22"/>
  <c r="F29" i="22"/>
  <c r="D30" i="22"/>
  <c r="E30" i="22"/>
  <c r="F30" i="22"/>
  <c r="D31" i="22"/>
  <c r="E31" i="22"/>
  <c r="F31" i="22"/>
  <c r="D32" i="22"/>
  <c r="E32" i="22"/>
  <c r="F32" i="22"/>
  <c r="AK60" i="22"/>
  <c r="AK61" i="22"/>
  <c r="AK62" i="22"/>
  <c r="AK63" i="22"/>
  <c r="AK64" i="22"/>
  <c r="AK65" i="22"/>
  <c r="J5" i="22"/>
  <c r="K5" i="22"/>
  <c r="L5" i="22"/>
  <c r="J6" i="22"/>
  <c r="K6" i="22"/>
  <c r="L6" i="22"/>
  <c r="G25" i="22"/>
  <c r="H25" i="22"/>
  <c r="N25" i="22"/>
  <c r="O25" i="22"/>
  <c r="U25" i="22"/>
  <c r="V25" i="22"/>
  <c r="AB25" i="22"/>
  <c r="AC25" i="22"/>
  <c r="AH25" i="22"/>
  <c r="AI25" i="22"/>
  <c r="AJ25" i="22"/>
  <c r="G26" i="22"/>
  <c r="H26" i="22"/>
  <c r="N26" i="22"/>
  <c r="O26" i="22"/>
  <c r="U26" i="22"/>
  <c r="V26" i="22"/>
  <c r="AB26" i="22"/>
  <c r="AC26" i="22"/>
  <c r="AH26" i="22"/>
  <c r="AI26" i="22"/>
  <c r="AJ26" i="22"/>
  <c r="G27" i="22"/>
  <c r="H27" i="22"/>
  <c r="N27" i="22"/>
  <c r="O27" i="22"/>
  <c r="U27" i="22"/>
  <c r="V27" i="22"/>
  <c r="AB27" i="22"/>
  <c r="AC27" i="22"/>
  <c r="AH27" i="22"/>
  <c r="AI27" i="22"/>
  <c r="AJ27" i="22"/>
  <c r="G28" i="22"/>
  <c r="H28" i="22"/>
  <c r="N28" i="22"/>
  <c r="O28" i="22"/>
  <c r="U28" i="22"/>
  <c r="V28" i="22"/>
  <c r="AB28" i="22"/>
  <c r="AC28" i="22"/>
  <c r="AH28" i="22"/>
  <c r="AI28" i="22"/>
  <c r="AJ28" i="22"/>
  <c r="G29" i="22"/>
  <c r="H29" i="22"/>
  <c r="N29" i="22"/>
  <c r="O29" i="22"/>
  <c r="U29" i="22"/>
  <c r="V29" i="22"/>
  <c r="AB29" i="22"/>
  <c r="AC29" i="22"/>
  <c r="AH29" i="22"/>
  <c r="AI29" i="22"/>
  <c r="AJ29" i="22"/>
  <c r="G30" i="22"/>
  <c r="H30" i="22"/>
  <c r="N30" i="22"/>
  <c r="O30" i="22"/>
  <c r="U30" i="22"/>
  <c r="V30" i="22"/>
  <c r="AB30" i="22"/>
  <c r="AC30" i="22"/>
  <c r="AH30" i="22"/>
  <c r="AI30" i="22"/>
  <c r="AJ30" i="22"/>
  <c r="G31" i="22"/>
  <c r="H31" i="22"/>
  <c r="N31" i="22"/>
  <c r="O31" i="22"/>
  <c r="U31" i="22"/>
  <c r="V31" i="22"/>
  <c r="AB31" i="22"/>
  <c r="AC31" i="22"/>
  <c r="AH31" i="22"/>
  <c r="AI31" i="22"/>
  <c r="AJ31" i="22"/>
  <c r="G32" i="22"/>
  <c r="H32" i="22"/>
  <c r="N32" i="22"/>
  <c r="O32" i="22"/>
  <c r="U32" i="22"/>
  <c r="V32" i="22"/>
  <c r="AB32" i="22"/>
  <c r="AC32" i="22"/>
  <c r="AH32" i="22"/>
  <c r="AI32" i="22"/>
  <c r="AJ32" i="22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B27" i="22"/>
  <c r="C27" i="22"/>
  <c r="B28" i="22"/>
  <c r="C28" i="22"/>
  <c r="B29" i="22"/>
  <c r="C29" i="22"/>
  <c r="B30" i="22"/>
  <c r="C30" i="22"/>
  <c r="B31" i="22"/>
  <c r="C31" i="22"/>
  <c r="B32" i="22"/>
  <c r="C32" i="22"/>
  <c r="B60" i="22"/>
  <c r="C60" i="22"/>
  <c r="B61" i="22"/>
  <c r="C61" i="22"/>
  <c r="B62" i="22"/>
  <c r="C62" i="22"/>
  <c r="B63" i="22"/>
  <c r="C63" i="22"/>
  <c r="B64" i="22"/>
  <c r="C64" i="22"/>
  <c r="B65" i="22"/>
  <c r="C65" i="22"/>
  <c r="I28" i="23"/>
  <c r="J28" i="23" s="1"/>
  <c r="K28" i="23" s="1"/>
  <c r="F28" i="23"/>
  <c r="E28" i="23"/>
  <c r="D28" i="23"/>
  <c r="C28" i="23"/>
  <c r="B28" i="23"/>
  <c r="I27" i="23"/>
  <c r="J27" i="23" s="1"/>
  <c r="K27" i="23" s="1"/>
  <c r="F27" i="23"/>
  <c r="E27" i="23"/>
  <c r="D27" i="23"/>
  <c r="C27" i="23"/>
  <c r="B27" i="23"/>
  <c r="I26" i="23"/>
  <c r="J26" i="23" s="1"/>
  <c r="K26" i="23" s="1"/>
  <c r="F26" i="23"/>
  <c r="D26" i="23"/>
  <c r="C26" i="23"/>
  <c r="B26" i="23"/>
  <c r="I25" i="23"/>
  <c r="J25" i="23" s="1"/>
  <c r="K25" i="23" s="1"/>
  <c r="F25" i="23"/>
  <c r="E25" i="23"/>
  <c r="D25" i="23"/>
  <c r="C25" i="23"/>
  <c r="B25" i="23"/>
  <c r="I24" i="23"/>
  <c r="J24" i="23" s="1"/>
  <c r="K24" i="23" s="1"/>
  <c r="F24" i="23"/>
  <c r="E24" i="23"/>
  <c r="D24" i="23"/>
  <c r="C24" i="23"/>
  <c r="B24" i="23"/>
  <c r="I23" i="23"/>
  <c r="J23" i="23" s="1"/>
  <c r="K23" i="23" s="1"/>
  <c r="F23" i="23"/>
  <c r="E23" i="23"/>
  <c r="D23" i="23"/>
  <c r="C23" i="23"/>
  <c r="B23" i="23"/>
  <c r="I22" i="23"/>
  <c r="J22" i="23" s="1"/>
  <c r="K22" i="23" s="1"/>
  <c r="F22" i="23"/>
  <c r="E22" i="23"/>
  <c r="D22" i="23"/>
  <c r="C22" i="23"/>
  <c r="B22" i="23"/>
  <c r="I21" i="23"/>
  <c r="J21" i="23" s="1"/>
  <c r="K21" i="23" s="1"/>
  <c r="F21" i="23"/>
  <c r="E21" i="23"/>
  <c r="D21" i="23"/>
  <c r="C21" i="23"/>
  <c r="B21" i="23"/>
  <c r="I20" i="23"/>
  <c r="J20" i="23" s="1"/>
  <c r="K20" i="23" s="1"/>
  <c r="F20" i="23"/>
  <c r="E20" i="23"/>
  <c r="D20" i="23"/>
  <c r="C20" i="23"/>
  <c r="B20" i="23"/>
  <c r="I19" i="23"/>
  <c r="J19" i="23" s="1"/>
  <c r="K19" i="23" s="1"/>
  <c r="F19" i="23"/>
  <c r="D19" i="23"/>
  <c r="C19" i="23"/>
  <c r="B19" i="23"/>
  <c r="I18" i="23"/>
  <c r="J18" i="23" s="1"/>
  <c r="K18" i="23" s="1"/>
  <c r="F18" i="23"/>
  <c r="E18" i="23"/>
  <c r="D18" i="23"/>
  <c r="C18" i="23"/>
  <c r="B18" i="23"/>
  <c r="I17" i="23"/>
  <c r="J17" i="23" s="1"/>
  <c r="K17" i="23" s="1"/>
  <c r="F17" i="23"/>
  <c r="E17" i="23"/>
  <c r="D17" i="23"/>
  <c r="C17" i="23"/>
  <c r="B17" i="23"/>
  <c r="I16" i="23"/>
  <c r="J16" i="23" s="1"/>
  <c r="K16" i="23" s="1"/>
  <c r="F16" i="23"/>
  <c r="E16" i="23"/>
  <c r="D16" i="23"/>
  <c r="C16" i="23"/>
  <c r="B16" i="23"/>
  <c r="I15" i="23"/>
  <c r="J15" i="23" s="1"/>
  <c r="K15" i="23" s="1"/>
  <c r="F15" i="23"/>
  <c r="E15" i="23"/>
  <c r="D15" i="23"/>
  <c r="C15" i="23"/>
  <c r="B15" i="23"/>
  <c r="I14" i="23"/>
  <c r="J14" i="23" s="1"/>
  <c r="K14" i="23" s="1"/>
  <c r="F14" i="23"/>
  <c r="E14" i="23"/>
  <c r="D14" i="23"/>
  <c r="C14" i="23"/>
  <c r="B14" i="23"/>
  <c r="I13" i="23"/>
  <c r="J13" i="23" s="1"/>
  <c r="K13" i="23" s="1"/>
  <c r="F13" i="23"/>
  <c r="E13" i="23"/>
  <c r="D13" i="23"/>
  <c r="C13" i="23"/>
  <c r="B13" i="23"/>
  <c r="I12" i="23"/>
  <c r="J12" i="23" s="1"/>
  <c r="K12" i="23" s="1"/>
  <c r="F12" i="23"/>
  <c r="E12" i="23"/>
  <c r="D12" i="23"/>
  <c r="C12" i="23"/>
  <c r="B12" i="23"/>
  <c r="I11" i="23"/>
  <c r="J11" i="23" s="1"/>
  <c r="K11" i="23" s="1"/>
  <c r="F11" i="23"/>
  <c r="E11" i="23"/>
  <c r="D11" i="23"/>
  <c r="C11" i="23"/>
  <c r="B11" i="23"/>
  <c r="I10" i="23"/>
  <c r="J10" i="23" s="1"/>
  <c r="K10" i="23" s="1"/>
  <c r="F10" i="23"/>
  <c r="E10" i="23"/>
  <c r="D10" i="23"/>
  <c r="C10" i="23"/>
  <c r="B10" i="23"/>
  <c r="I9" i="23"/>
  <c r="J9" i="23" s="1"/>
  <c r="K9" i="23" s="1"/>
  <c r="F9" i="23"/>
  <c r="E9" i="23"/>
  <c r="D9" i="23"/>
  <c r="C9" i="23"/>
  <c r="B9" i="23"/>
  <c r="I8" i="23"/>
  <c r="J8" i="23" s="1"/>
  <c r="K8" i="23" s="1"/>
  <c r="F8" i="23"/>
  <c r="E8" i="23"/>
  <c r="D8" i="23"/>
  <c r="C8" i="23"/>
  <c r="B8" i="23"/>
  <c r="I7" i="23"/>
  <c r="J7" i="23" s="1"/>
  <c r="K7" i="23" s="1"/>
  <c r="F7" i="23"/>
  <c r="E7" i="23"/>
  <c r="D7" i="23"/>
  <c r="C7" i="23"/>
  <c r="B7" i="23"/>
  <c r="I6" i="23"/>
  <c r="J6" i="23" s="1"/>
  <c r="K6" i="23" s="1"/>
  <c r="F6" i="23"/>
  <c r="E6" i="23"/>
  <c r="D6" i="23"/>
  <c r="C6" i="23"/>
  <c r="B6" i="23"/>
  <c r="I5" i="23"/>
  <c r="J5" i="23" s="1"/>
  <c r="K5" i="23" s="1"/>
  <c r="F5" i="23"/>
  <c r="E5" i="23"/>
  <c r="D5" i="23"/>
  <c r="C5" i="23"/>
  <c r="B5" i="23"/>
  <c r="AK59" i="22"/>
  <c r="C59" i="22"/>
  <c r="B59" i="22"/>
  <c r="AK58" i="22"/>
  <c r="C58" i="22"/>
  <c r="B58" i="22"/>
  <c r="AK57" i="22"/>
  <c r="C57" i="22"/>
  <c r="B57" i="22"/>
  <c r="AK56" i="22"/>
  <c r="C56" i="22"/>
  <c r="B56" i="22"/>
  <c r="AK55" i="22"/>
  <c r="C55" i="22"/>
  <c r="B55" i="22"/>
  <c r="AK54" i="22"/>
  <c r="C54" i="22"/>
  <c r="B54" i="22"/>
  <c r="AK53" i="22"/>
  <c r="C53" i="22"/>
  <c r="B53" i="22"/>
  <c r="AK52" i="22"/>
  <c r="C52" i="22"/>
  <c r="B52" i="22"/>
  <c r="AK51" i="22"/>
  <c r="C51" i="22"/>
  <c r="B51" i="22"/>
  <c r="AK50" i="22"/>
  <c r="C50" i="22"/>
  <c r="B50" i="22"/>
  <c r="AK49" i="22"/>
  <c r="C49" i="22"/>
  <c r="B49" i="22"/>
  <c r="AK48" i="22"/>
  <c r="C48" i="22"/>
  <c r="B48" i="22"/>
  <c r="AK47" i="22"/>
  <c r="C47" i="22"/>
  <c r="B47" i="22"/>
  <c r="AK46" i="22"/>
  <c r="C46" i="22"/>
  <c r="B46" i="22"/>
  <c r="AK45" i="22"/>
  <c r="C45" i="22"/>
  <c r="B45" i="22"/>
  <c r="AK44" i="22"/>
  <c r="C44" i="22"/>
  <c r="B44" i="22"/>
  <c r="AK43" i="22"/>
  <c r="C43" i="22"/>
  <c r="B43" i="22"/>
  <c r="AK42" i="22"/>
  <c r="C42" i="22"/>
  <c r="B42" i="22"/>
  <c r="AK41" i="22"/>
  <c r="C41" i="22"/>
  <c r="B41" i="22"/>
  <c r="AK40" i="22"/>
  <c r="C40" i="22"/>
  <c r="B40" i="22"/>
  <c r="AK39" i="22"/>
  <c r="C39" i="22"/>
  <c r="B39" i="22"/>
  <c r="AK38" i="22"/>
  <c r="C38" i="22"/>
  <c r="B38" i="22"/>
  <c r="AK37" i="22"/>
  <c r="C37" i="22"/>
  <c r="B37" i="22"/>
  <c r="AK36" i="22"/>
  <c r="C36" i="22"/>
  <c r="B36" i="22"/>
  <c r="C26" i="22"/>
  <c r="B26" i="22"/>
  <c r="C25" i="22"/>
  <c r="B25" i="22"/>
  <c r="AJ24" i="22"/>
  <c r="AI24" i="22"/>
  <c r="AH24" i="22"/>
  <c r="AC24" i="22"/>
  <c r="AB24" i="22"/>
  <c r="V24" i="22"/>
  <c r="U24" i="22"/>
  <c r="O24" i="22"/>
  <c r="N24" i="22"/>
  <c r="H24" i="22"/>
  <c r="G24" i="22"/>
  <c r="C24" i="22"/>
  <c r="B24" i="22"/>
  <c r="AJ23" i="22"/>
  <c r="AI23" i="22"/>
  <c r="AH23" i="22"/>
  <c r="AC23" i="22"/>
  <c r="AB23" i="22"/>
  <c r="V23" i="22"/>
  <c r="U23" i="22"/>
  <c r="O23" i="22"/>
  <c r="N23" i="22"/>
  <c r="H23" i="22"/>
  <c r="G23" i="22"/>
  <c r="C23" i="22"/>
  <c r="B23" i="22"/>
  <c r="AJ22" i="22"/>
  <c r="AI22" i="22"/>
  <c r="AH22" i="22"/>
  <c r="AC22" i="22"/>
  <c r="AB22" i="22"/>
  <c r="V22" i="22"/>
  <c r="U22" i="22"/>
  <c r="O22" i="22"/>
  <c r="N22" i="22"/>
  <c r="H22" i="22"/>
  <c r="G22" i="22"/>
  <c r="C22" i="22"/>
  <c r="B22" i="22"/>
  <c r="AJ21" i="22"/>
  <c r="AI21" i="22"/>
  <c r="AH21" i="22"/>
  <c r="AC21" i="22"/>
  <c r="AB21" i="22"/>
  <c r="V21" i="22"/>
  <c r="U21" i="22"/>
  <c r="O21" i="22"/>
  <c r="N21" i="22"/>
  <c r="H21" i="22"/>
  <c r="G21" i="22"/>
  <c r="C21" i="22"/>
  <c r="B21" i="22"/>
  <c r="AJ20" i="22"/>
  <c r="AI20" i="22"/>
  <c r="AH20" i="22"/>
  <c r="AC20" i="22"/>
  <c r="AB20" i="22"/>
  <c r="V20" i="22"/>
  <c r="U20" i="22"/>
  <c r="O20" i="22"/>
  <c r="N20" i="22"/>
  <c r="H20" i="22"/>
  <c r="G20" i="22"/>
  <c r="C20" i="22"/>
  <c r="B20" i="22"/>
  <c r="AJ19" i="22"/>
  <c r="AI19" i="22"/>
  <c r="AH19" i="22"/>
  <c r="AC19" i="22"/>
  <c r="AB19" i="22"/>
  <c r="V19" i="22"/>
  <c r="U19" i="22"/>
  <c r="O19" i="22"/>
  <c r="N19" i="22"/>
  <c r="H19" i="22"/>
  <c r="G19" i="22"/>
  <c r="C19" i="22"/>
  <c r="B19" i="22"/>
  <c r="AJ18" i="22"/>
  <c r="AI18" i="22"/>
  <c r="AH18" i="22"/>
  <c r="AC18" i="22"/>
  <c r="AB18" i="22"/>
  <c r="V18" i="22"/>
  <c r="U18" i="22"/>
  <c r="O18" i="22"/>
  <c r="N18" i="22"/>
  <c r="H18" i="22"/>
  <c r="G18" i="22"/>
  <c r="C18" i="22"/>
  <c r="B18" i="22"/>
  <c r="AJ17" i="22"/>
  <c r="AI17" i="22"/>
  <c r="AH17" i="22"/>
  <c r="AC17" i="22"/>
  <c r="AB17" i="22"/>
  <c r="V17" i="22"/>
  <c r="U17" i="22"/>
  <c r="O17" i="22"/>
  <c r="N17" i="22"/>
  <c r="H17" i="22"/>
  <c r="G17" i="22"/>
  <c r="C17" i="22"/>
  <c r="B17" i="22"/>
  <c r="AJ16" i="22"/>
  <c r="AI16" i="22"/>
  <c r="AH16" i="22"/>
  <c r="AC16" i="22"/>
  <c r="AB16" i="22"/>
  <c r="V16" i="22"/>
  <c r="U16" i="22"/>
  <c r="O16" i="22"/>
  <c r="N16" i="22"/>
  <c r="H16" i="22"/>
  <c r="G16" i="22"/>
  <c r="C16" i="22"/>
  <c r="B16" i="22"/>
  <c r="AJ15" i="22"/>
  <c r="AI15" i="22"/>
  <c r="AH15" i="22"/>
  <c r="AC15" i="22"/>
  <c r="AB15" i="22"/>
  <c r="V15" i="22"/>
  <c r="U15" i="22"/>
  <c r="O15" i="22"/>
  <c r="N15" i="22"/>
  <c r="H15" i="22"/>
  <c r="G15" i="22"/>
  <c r="C15" i="22"/>
  <c r="B15" i="22"/>
  <c r="AJ14" i="22"/>
  <c r="AI14" i="22"/>
  <c r="AH14" i="22"/>
  <c r="AC14" i="22"/>
  <c r="AB14" i="22"/>
  <c r="V14" i="22"/>
  <c r="U14" i="22"/>
  <c r="O14" i="22"/>
  <c r="N14" i="22"/>
  <c r="H14" i="22"/>
  <c r="G14" i="22"/>
  <c r="C14" i="22"/>
  <c r="B14" i="22"/>
  <c r="AJ13" i="22"/>
  <c r="AI13" i="22"/>
  <c r="AH13" i="22"/>
  <c r="AC13" i="22"/>
  <c r="AB13" i="22"/>
  <c r="V13" i="22"/>
  <c r="U13" i="22"/>
  <c r="O13" i="22"/>
  <c r="N13" i="22"/>
  <c r="H13" i="22"/>
  <c r="G13" i="22"/>
  <c r="C13" i="22"/>
  <c r="B13" i="22"/>
  <c r="AJ12" i="22"/>
  <c r="AI12" i="22"/>
  <c r="AH12" i="22"/>
  <c r="AC12" i="22"/>
  <c r="AB12" i="22"/>
  <c r="V12" i="22"/>
  <c r="U12" i="22"/>
  <c r="O12" i="22"/>
  <c r="N12" i="22"/>
  <c r="H12" i="22"/>
  <c r="G12" i="22"/>
  <c r="C12" i="22"/>
  <c r="B12" i="22"/>
  <c r="AJ11" i="22"/>
  <c r="AI11" i="22"/>
  <c r="AH11" i="22"/>
  <c r="AC11" i="22"/>
  <c r="AB11" i="22"/>
  <c r="V11" i="22"/>
  <c r="U11" i="22"/>
  <c r="O11" i="22"/>
  <c r="N11" i="22"/>
  <c r="H11" i="22"/>
  <c r="G11" i="22"/>
  <c r="C11" i="22"/>
  <c r="B11" i="22"/>
  <c r="AJ10" i="22"/>
  <c r="AI10" i="22"/>
  <c r="AH10" i="22"/>
  <c r="AG10" i="22"/>
  <c r="AF10" i="22"/>
  <c r="AE10" i="22"/>
  <c r="AD10" i="22"/>
  <c r="AC10" i="22"/>
  <c r="AB10" i="22"/>
  <c r="V10" i="22"/>
  <c r="U10" i="22"/>
  <c r="T10" i="22"/>
  <c r="S10" i="22"/>
  <c r="R10" i="22"/>
  <c r="Q10" i="22"/>
  <c r="P10" i="22"/>
  <c r="O10" i="22"/>
  <c r="N10" i="22"/>
  <c r="H10" i="22"/>
  <c r="G10" i="22"/>
  <c r="C10" i="22"/>
  <c r="B10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H9" i="22"/>
  <c r="G9" i="22"/>
  <c r="C9" i="22"/>
  <c r="B9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H8" i="22"/>
  <c r="G8" i="22"/>
  <c r="C8" i="22"/>
  <c r="B8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H7" i="22"/>
  <c r="G7" i="22"/>
  <c r="C7" i="22"/>
  <c r="B7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I6" i="22"/>
  <c r="H6" i="22"/>
  <c r="G6" i="22"/>
  <c r="C6" i="22"/>
  <c r="B6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I5" i="22"/>
  <c r="H5" i="22"/>
  <c r="G5" i="22"/>
  <c r="C5" i="22"/>
  <c r="B5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2" i="22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AG2" i="22" s="1"/>
  <c r="AH2" i="22" s="1"/>
  <c r="AI2" i="22" s="1"/>
  <c r="AJ2" i="22" s="1"/>
  <c r="B18" i="21"/>
  <c r="C18" i="21"/>
  <c r="D18" i="21"/>
  <c r="E18" i="21"/>
  <c r="F18" i="21"/>
  <c r="I18" i="21"/>
  <c r="J18" i="21" s="1"/>
  <c r="K18" i="21" s="1"/>
  <c r="B19" i="21"/>
  <c r="C19" i="21"/>
  <c r="D19" i="21"/>
  <c r="E19" i="21"/>
  <c r="F19" i="21"/>
  <c r="I19" i="21"/>
  <c r="J19" i="21" s="1"/>
  <c r="K19" i="21" s="1"/>
  <c r="B20" i="21"/>
  <c r="C20" i="21"/>
  <c r="D20" i="21"/>
  <c r="E20" i="21"/>
  <c r="F20" i="21"/>
  <c r="I20" i="21"/>
  <c r="J20" i="21" s="1"/>
  <c r="K20" i="21" s="1"/>
  <c r="B21" i="21"/>
  <c r="C21" i="21"/>
  <c r="D21" i="21"/>
  <c r="E21" i="21"/>
  <c r="F21" i="21"/>
  <c r="I21" i="21"/>
  <c r="J21" i="21" s="1"/>
  <c r="K21" i="21" s="1"/>
  <c r="B22" i="21"/>
  <c r="C22" i="21"/>
  <c r="D22" i="21"/>
  <c r="E22" i="21"/>
  <c r="F22" i="21"/>
  <c r="I22" i="21"/>
  <c r="J22" i="21" s="1"/>
  <c r="K22" i="21" s="1"/>
  <c r="B23" i="21"/>
  <c r="C23" i="21"/>
  <c r="D23" i="21"/>
  <c r="E23" i="21"/>
  <c r="F23" i="21"/>
  <c r="I23" i="21"/>
  <c r="J23" i="21" s="1"/>
  <c r="K23" i="21" s="1"/>
  <c r="B24" i="21"/>
  <c r="C24" i="21"/>
  <c r="D24" i="21"/>
  <c r="E24" i="21"/>
  <c r="F24" i="21"/>
  <c r="I24" i="21"/>
  <c r="J24" i="21" s="1"/>
  <c r="K24" i="21" s="1"/>
  <c r="B25" i="21"/>
  <c r="C25" i="21"/>
  <c r="D25" i="21"/>
  <c r="E25" i="21"/>
  <c r="F25" i="21"/>
  <c r="I25" i="21"/>
  <c r="J25" i="21" s="1"/>
  <c r="K25" i="21" s="1"/>
  <c r="B26" i="21"/>
  <c r="C26" i="21"/>
  <c r="D26" i="21"/>
  <c r="E26" i="21"/>
  <c r="F26" i="21"/>
  <c r="I26" i="21"/>
  <c r="J26" i="21" s="1"/>
  <c r="K26" i="21" s="1"/>
  <c r="B27" i="21"/>
  <c r="C27" i="21"/>
  <c r="D27" i="21"/>
  <c r="E27" i="21"/>
  <c r="F27" i="21"/>
  <c r="I27" i="21"/>
  <c r="J27" i="21" s="1"/>
  <c r="K27" i="21" s="1"/>
  <c r="B28" i="21"/>
  <c r="C28" i="21"/>
  <c r="D28" i="21"/>
  <c r="E28" i="21"/>
  <c r="F28" i="21"/>
  <c r="I28" i="21"/>
  <c r="J28" i="21" s="1"/>
  <c r="K28" i="21" s="1"/>
  <c r="E19" i="20"/>
  <c r="E20" i="20"/>
  <c r="E21" i="20"/>
  <c r="E22" i="20"/>
  <c r="E23" i="20"/>
  <c r="E24" i="20"/>
  <c r="E25" i="20"/>
  <c r="E26" i="20"/>
  <c r="Z22" i="20"/>
  <c r="AA22" i="20"/>
  <c r="AB22" i="20"/>
  <c r="Z23" i="20"/>
  <c r="AA23" i="20"/>
  <c r="AB23" i="20"/>
  <c r="Z24" i="20"/>
  <c r="AA24" i="20"/>
  <c r="AB24" i="20"/>
  <c r="Z25" i="20"/>
  <c r="AA25" i="20"/>
  <c r="AB25" i="20"/>
  <c r="Z26" i="20"/>
  <c r="AA26" i="20"/>
  <c r="AB26" i="20"/>
  <c r="AK43" i="20"/>
  <c r="AK44" i="20"/>
  <c r="AK45" i="20"/>
  <c r="AK46" i="20"/>
  <c r="AK47" i="20"/>
  <c r="AK48" i="20"/>
  <c r="AK49" i="20"/>
  <c r="AK50" i="20"/>
  <c r="AK51" i="20"/>
  <c r="AK52" i="20"/>
  <c r="AK53" i="20"/>
  <c r="Z20" i="20"/>
  <c r="AA20" i="20"/>
  <c r="AB20" i="20"/>
  <c r="AC20" i="20"/>
  <c r="AD20" i="20"/>
  <c r="AE20" i="20"/>
  <c r="Z21" i="20"/>
  <c r="AA21" i="20"/>
  <c r="AB21" i="20"/>
  <c r="AC21" i="20"/>
  <c r="AD21" i="20"/>
  <c r="AE21" i="20"/>
  <c r="AC22" i="20"/>
  <c r="AD22" i="20"/>
  <c r="AE22" i="20"/>
  <c r="AC23" i="20"/>
  <c r="AD23" i="20"/>
  <c r="AE23" i="20"/>
  <c r="AC24" i="20"/>
  <c r="AD24" i="20"/>
  <c r="AE24" i="20"/>
  <c r="AC25" i="20"/>
  <c r="AD25" i="20"/>
  <c r="AE25" i="20"/>
  <c r="AC26" i="20"/>
  <c r="AD26" i="20"/>
  <c r="AE26" i="20"/>
  <c r="G14" i="20"/>
  <c r="H14" i="20"/>
  <c r="I14" i="20"/>
  <c r="J14" i="20"/>
  <c r="G15" i="20"/>
  <c r="H15" i="20"/>
  <c r="I15" i="20"/>
  <c r="J15" i="20"/>
  <c r="G16" i="20"/>
  <c r="H16" i="20"/>
  <c r="I16" i="20"/>
  <c r="J16" i="20"/>
  <c r="G17" i="20"/>
  <c r="H17" i="20"/>
  <c r="I17" i="20"/>
  <c r="J17" i="20"/>
  <c r="G18" i="20"/>
  <c r="H18" i="20"/>
  <c r="I18" i="20"/>
  <c r="J18" i="20"/>
  <c r="G19" i="20"/>
  <c r="H19" i="20"/>
  <c r="I19" i="20"/>
  <c r="J19" i="20"/>
  <c r="G20" i="20"/>
  <c r="H20" i="20"/>
  <c r="I20" i="20"/>
  <c r="J20" i="20"/>
  <c r="G21" i="20"/>
  <c r="H21" i="20"/>
  <c r="I21" i="20"/>
  <c r="J21" i="20"/>
  <c r="G22" i="20"/>
  <c r="H22" i="20"/>
  <c r="I22" i="20"/>
  <c r="J22" i="20"/>
  <c r="G23" i="20"/>
  <c r="H23" i="20"/>
  <c r="I23" i="20"/>
  <c r="J23" i="20"/>
  <c r="G24" i="20"/>
  <c r="H24" i="20"/>
  <c r="I24" i="20"/>
  <c r="J24" i="20"/>
  <c r="G25" i="20"/>
  <c r="H25" i="20"/>
  <c r="I25" i="20"/>
  <c r="J25" i="20"/>
  <c r="G26" i="20"/>
  <c r="H26" i="20"/>
  <c r="I26" i="20"/>
  <c r="J26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B43" i="20"/>
  <c r="C43" i="20"/>
  <c r="B44" i="20"/>
  <c r="C44" i="20"/>
  <c r="B45" i="20"/>
  <c r="C45" i="20"/>
  <c r="B46" i="20"/>
  <c r="C46" i="20"/>
  <c r="B47" i="20"/>
  <c r="C47" i="20"/>
  <c r="B48" i="20"/>
  <c r="C48" i="20"/>
  <c r="B49" i="20"/>
  <c r="C49" i="20"/>
  <c r="B50" i="20"/>
  <c r="C50" i="20"/>
  <c r="B51" i="20"/>
  <c r="C51" i="20"/>
  <c r="B52" i="20"/>
  <c r="C52" i="20"/>
  <c r="B53" i="20"/>
  <c r="C53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AF20" i="20"/>
  <c r="AG20" i="20"/>
  <c r="AH20" i="20"/>
  <c r="AI20" i="20"/>
  <c r="AJ20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AF21" i="20"/>
  <c r="AG21" i="20"/>
  <c r="AH21" i="20"/>
  <c r="AI21" i="20"/>
  <c r="AJ21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AF22" i="20"/>
  <c r="AG22" i="20"/>
  <c r="AH22" i="20"/>
  <c r="AI22" i="20"/>
  <c r="AJ22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AF23" i="20"/>
  <c r="AG23" i="20"/>
  <c r="AH23" i="20"/>
  <c r="AI23" i="20"/>
  <c r="AJ23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AF24" i="20"/>
  <c r="AG24" i="20"/>
  <c r="AH24" i="20"/>
  <c r="AI24" i="20"/>
  <c r="AJ24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AF25" i="20"/>
  <c r="AG25" i="20"/>
  <c r="AH25" i="20"/>
  <c r="AI25" i="20"/>
  <c r="AJ25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AF26" i="20"/>
  <c r="AG26" i="20"/>
  <c r="AH26" i="20"/>
  <c r="AI26" i="20"/>
  <c r="AJ26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I17" i="21"/>
  <c r="J17" i="21" s="1"/>
  <c r="K17" i="21" s="1"/>
  <c r="F17" i="21"/>
  <c r="E17" i="21"/>
  <c r="D17" i="21"/>
  <c r="C17" i="21"/>
  <c r="B17" i="21"/>
  <c r="I16" i="21"/>
  <c r="J16" i="21" s="1"/>
  <c r="K16" i="21" s="1"/>
  <c r="F16" i="21"/>
  <c r="E16" i="21"/>
  <c r="D16" i="21"/>
  <c r="C16" i="21"/>
  <c r="B16" i="21"/>
  <c r="I15" i="21"/>
  <c r="J15" i="21" s="1"/>
  <c r="K15" i="21" s="1"/>
  <c r="F15" i="21"/>
  <c r="E15" i="21"/>
  <c r="D15" i="21"/>
  <c r="C15" i="21"/>
  <c r="B15" i="21"/>
  <c r="I14" i="21"/>
  <c r="J14" i="21" s="1"/>
  <c r="K14" i="21" s="1"/>
  <c r="F14" i="21"/>
  <c r="E14" i="21"/>
  <c r="D14" i="21"/>
  <c r="C14" i="21"/>
  <c r="B14" i="21"/>
  <c r="I13" i="21"/>
  <c r="J13" i="21" s="1"/>
  <c r="K13" i="21" s="1"/>
  <c r="F13" i="21"/>
  <c r="E13" i="21"/>
  <c r="D13" i="21"/>
  <c r="C13" i="21"/>
  <c r="B13" i="21"/>
  <c r="I12" i="21"/>
  <c r="J12" i="21" s="1"/>
  <c r="K12" i="21" s="1"/>
  <c r="F12" i="21"/>
  <c r="E12" i="21"/>
  <c r="D12" i="21"/>
  <c r="C12" i="21"/>
  <c r="B12" i="21"/>
  <c r="I11" i="21"/>
  <c r="J11" i="21" s="1"/>
  <c r="K11" i="21" s="1"/>
  <c r="F11" i="21"/>
  <c r="E11" i="21"/>
  <c r="D11" i="21"/>
  <c r="C11" i="21"/>
  <c r="B11" i="21"/>
  <c r="I10" i="21"/>
  <c r="J10" i="21" s="1"/>
  <c r="K10" i="21" s="1"/>
  <c r="F10" i="21"/>
  <c r="E10" i="21"/>
  <c r="D10" i="21"/>
  <c r="C10" i="21"/>
  <c r="B10" i="21"/>
  <c r="I9" i="21"/>
  <c r="J9" i="21" s="1"/>
  <c r="K9" i="21" s="1"/>
  <c r="F9" i="21"/>
  <c r="E9" i="21"/>
  <c r="D9" i="21"/>
  <c r="C9" i="21"/>
  <c r="B9" i="21"/>
  <c r="I8" i="21"/>
  <c r="J8" i="21" s="1"/>
  <c r="K8" i="21" s="1"/>
  <c r="F8" i="21"/>
  <c r="E8" i="21"/>
  <c r="D8" i="21"/>
  <c r="C8" i="21"/>
  <c r="B8" i="21"/>
  <c r="I7" i="21"/>
  <c r="J7" i="21" s="1"/>
  <c r="K7" i="21" s="1"/>
  <c r="F7" i="21"/>
  <c r="E7" i="21"/>
  <c r="D7" i="21"/>
  <c r="C7" i="21"/>
  <c r="B7" i="21"/>
  <c r="I6" i="21"/>
  <c r="J6" i="21" s="1"/>
  <c r="K6" i="21" s="1"/>
  <c r="F6" i="21"/>
  <c r="E6" i="21"/>
  <c r="D6" i="21"/>
  <c r="C6" i="21"/>
  <c r="B6" i="21"/>
  <c r="I5" i="21"/>
  <c r="J5" i="21" s="1"/>
  <c r="K5" i="21" s="1"/>
  <c r="F5" i="21"/>
  <c r="E5" i="21"/>
  <c r="D5" i="21"/>
  <c r="C5" i="21"/>
  <c r="B5" i="21"/>
  <c r="AK42" i="20"/>
  <c r="C42" i="20"/>
  <c r="B42" i="20"/>
  <c r="AK41" i="20"/>
  <c r="C41" i="20"/>
  <c r="B41" i="20"/>
  <c r="AK40" i="20"/>
  <c r="C40" i="20"/>
  <c r="B40" i="20"/>
  <c r="AK39" i="20"/>
  <c r="C39" i="20"/>
  <c r="B39" i="20"/>
  <c r="AK38" i="20"/>
  <c r="C38" i="20"/>
  <c r="B38" i="20"/>
  <c r="AK37" i="20"/>
  <c r="C37" i="20"/>
  <c r="B37" i="20"/>
  <c r="AK36" i="20"/>
  <c r="C36" i="20"/>
  <c r="B36" i="20"/>
  <c r="AK35" i="20"/>
  <c r="C35" i="20"/>
  <c r="B35" i="20"/>
  <c r="AK34" i="20"/>
  <c r="C34" i="20"/>
  <c r="B34" i="20"/>
  <c r="AK33" i="20"/>
  <c r="C33" i="20"/>
  <c r="B33" i="20"/>
  <c r="AK32" i="20"/>
  <c r="C32" i="20"/>
  <c r="B32" i="20"/>
  <c r="AK31" i="20"/>
  <c r="C31" i="20"/>
  <c r="B31" i="20"/>
  <c r="AK30" i="20"/>
  <c r="C30" i="20"/>
  <c r="B30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C15" i="20"/>
  <c r="B15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C14" i="20"/>
  <c r="B14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J13" i="20"/>
  <c r="I13" i="20"/>
  <c r="H13" i="20"/>
  <c r="G13" i="20"/>
  <c r="C13" i="20"/>
  <c r="B13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J12" i="20"/>
  <c r="I12" i="20"/>
  <c r="H12" i="20"/>
  <c r="G12" i="20"/>
  <c r="C12" i="20"/>
  <c r="B12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J11" i="20"/>
  <c r="I11" i="20"/>
  <c r="H11" i="20"/>
  <c r="G11" i="20"/>
  <c r="C11" i="20"/>
  <c r="B11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J10" i="20"/>
  <c r="I10" i="20"/>
  <c r="H10" i="20"/>
  <c r="G10" i="20"/>
  <c r="F10" i="20"/>
  <c r="C10" i="20"/>
  <c r="B10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J9" i="20"/>
  <c r="I9" i="20"/>
  <c r="H9" i="20"/>
  <c r="G9" i="20"/>
  <c r="F9" i="20"/>
  <c r="C9" i="20"/>
  <c r="B9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J8" i="20"/>
  <c r="I8" i="20"/>
  <c r="H8" i="20"/>
  <c r="G8" i="20"/>
  <c r="F8" i="20"/>
  <c r="C8" i="20"/>
  <c r="B8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C7" i="20"/>
  <c r="B7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D6" i="20"/>
  <c r="C6" i="20"/>
  <c r="B6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D5" i="20"/>
  <c r="C5" i="20"/>
  <c r="B5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D4" i="20"/>
  <c r="C4" i="20"/>
  <c r="B4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M37" i="3" l="1"/>
  <c r="O37" i="3"/>
  <c r="P37" i="3" s="1"/>
  <c r="M36" i="3"/>
  <c r="O36" i="3"/>
  <c r="P36" i="3" s="1"/>
  <c r="M34" i="3" l="1"/>
  <c r="O34" i="3"/>
  <c r="P34" i="3" s="1"/>
  <c r="M31" i="3" l="1"/>
  <c r="O31" i="3"/>
  <c r="P31" i="3" s="1"/>
  <c r="E6" i="16" l="1"/>
  <c r="M30" i="3" l="1"/>
  <c r="O30" i="3"/>
  <c r="P30" i="3" s="1"/>
  <c r="M24" i="3" l="1"/>
  <c r="O24" i="3"/>
  <c r="P24" i="3" s="1"/>
  <c r="B18" i="16" l="1"/>
  <c r="C18" i="16"/>
  <c r="D18" i="16"/>
  <c r="E18" i="16"/>
  <c r="F18" i="16"/>
  <c r="I18" i="16"/>
  <c r="J18" i="16" s="1"/>
  <c r="K18" i="16" s="1"/>
  <c r="AK33" i="15"/>
  <c r="C33" i="15"/>
  <c r="B33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6" i="15"/>
  <c r="P16" i="15"/>
  <c r="O16" i="15"/>
  <c r="N16" i="15"/>
  <c r="M16" i="15"/>
  <c r="J16" i="15"/>
  <c r="I16" i="15"/>
  <c r="H16" i="15"/>
  <c r="G16" i="15"/>
  <c r="F16" i="15"/>
  <c r="C16" i="15"/>
  <c r="Q15" i="15"/>
  <c r="P15" i="15"/>
  <c r="O15" i="15"/>
  <c r="N15" i="15"/>
  <c r="M15" i="15"/>
  <c r="J15" i="15"/>
  <c r="I15" i="15"/>
  <c r="H15" i="15"/>
  <c r="G15" i="15"/>
  <c r="F15" i="15"/>
  <c r="C15" i="15"/>
  <c r="Q14" i="15"/>
  <c r="P14" i="15"/>
  <c r="O14" i="15"/>
  <c r="N14" i="15"/>
  <c r="M14" i="15"/>
  <c r="J14" i="15"/>
  <c r="I14" i="15"/>
  <c r="H14" i="15"/>
  <c r="G14" i="15"/>
  <c r="F14" i="15"/>
  <c r="C14" i="15"/>
  <c r="Q13" i="15"/>
  <c r="P13" i="15"/>
  <c r="O13" i="15"/>
  <c r="N13" i="15"/>
  <c r="M13" i="15"/>
  <c r="J13" i="15"/>
  <c r="I13" i="15"/>
  <c r="H13" i="15"/>
  <c r="G13" i="15"/>
  <c r="F13" i="15"/>
  <c r="C13" i="15"/>
  <c r="Q12" i="15"/>
  <c r="P12" i="15"/>
  <c r="O12" i="15"/>
  <c r="N12" i="15"/>
  <c r="M12" i="15"/>
  <c r="J12" i="15"/>
  <c r="I12" i="15"/>
  <c r="H12" i="15"/>
  <c r="G12" i="15"/>
  <c r="F12" i="15"/>
  <c r="C12" i="15"/>
  <c r="B16" i="15"/>
  <c r="M22" i="3" l="1"/>
  <c r="O22" i="3"/>
  <c r="P22" i="3" s="1"/>
  <c r="T7" i="19" l="1"/>
  <c r="T4" i="19"/>
  <c r="T3" i="19"/>
  <c r="E17" i="19"/>
  <c r="E6" i="19"/>
  <c r="E7" i="19"/>
  <c r="E8" i="19"/>
  <c r="E9" i="19"/>
  <c r="E10" i="19"/>
  <c r="E11" i="19"/>
  <c r="E12" i="19"/>
  <c r="E13" i="19"/>
  <c r="E14" i="19"/>
  <c r="E15" i="19"/>
  <c r="E16" i="19"/>
  <c r="E4" i="19"/>
  <c r="E5" i="19"/>
  <c r="E3" i="19"/>
  <c r="Q16" i="19"/>
  <c r="T16" i="19"/>
  <c r="T18" i="19" s="1"/>
  <c r="N16" i="19"/>
  <c r="K16" i="19"/>
  <c r="H16" i="19"/>
  <c r="T5" i="19"/>
  <c r="T6" i="19"/>
  <c r="T10" i="19"/>
  <c r="T11" i="19"/>
  <c r="T12" i="19"/>
  <c r="T13" i="19"/>
  <c r="T14" i="19"/>
  <c r="T15" i="19"/>
  <c r="T17" i="19"/>
  <c r="T9" i="19"/>
  <c r="T8" i="19"/>
  <c r="Q4" i="19"/>
  <c r="Q5" i="19"/>
  <c r="Q6" i="19"/>
  <c r="Q7" i="19"/>
  <c r="Q8" i="19"/>
  <c r="Q9" i="19"/>
  <c r="Q10" i="19"/>
  <c r="Q11" i="19"/>
  <c r="Q12" i="19"/>
  <c r="Q13" i="19"/>
  <c r="Q14" i="19"/>
  <c r="Q15" i="19"/>
  <c r="Q17" i="19"/>
  <c r="Q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7" i="19"/>
  <c r="N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7" i="19"/>
  <c r="K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3" i="19"/>
  <c r="B14" i="16" l="1"/>
  <c r="C14" i="16"/>
  <c r="D14" i="16"/>
  <c r="E14" i="16"/>
  <c r="F14" i="16"/>
  <c r="I14" i="16"/>
  <c r="J14" i="16" s="1"/>
  <c r="K14" i="16" s="1"/>
  <c r="B15" i="16"/>
  <c r="C15" i="16"/>
  <c r="D15" i="16"/>
  <c r="E15" i="16"/>
  <c r="F15" i="16"/>
  <c r="I15" i="16"/>
  <c r="J15" i="16" s="1"/>
  <c r="K15" i="16" s="1"/>
  <c r="B16" i="16"/>
  <c r="C16" i="16"/>
  <c r="D16" i="16"/>
  <c r="E16" i="16"/>
  <c r="F16" i="16"/>
  <c r="I16" i="16"/>
  <c r="J16" i="16" s="1"/>
  <c r="K16" i="16" s="1"/>
  <c r="B17" i="16"/>
  <c r="C17" i="16"/>
  <c r="D17" i="16"/>
  <c r="E17" i="16"/>
  <c r="F17" i="16"/>
  <c r="I17" i="16"/>
  <c r="J17" i="16" s="1"/>
  <c r="K17" i="16" s="1"/>
  <c r="M5" i="15"/>
  <c r="N5" i="15"/>
  <c r="O5" i="15"/>
  <c r="M6" i="15"/>
  <c r="N6" i="15"/>
  <c r="O6" i="15"/>
  <c r="M7" i="15"/>
  <c r="N7" i="15"/>
  <c r="O7" i="15"/>
  <c r="M8" i="15"/>
  <c r="N8" i="15"/>
  <c r="O8" i="15"/>
  <c r="M9" i="15"/>
  <c r="N9" i="15"/>
  <c r="O9" i="15"/>
  <c r="M10" i="15"/>
  <c r="N10" i="15"/>
  <c r="O10" i="15"/>
  <c r="M11" i="15"/>
  <c r="N11" i="15"/>
  <c r="O11" i="15"/>
  <c r="F9" i="15"/>
  <c r="G9" i="15"/>
  <c r="H9" i="15"/>
  <c r="I9" i="15"/>
  <c r="J9" i="15"/>
  <c r="F10" i="15"/>
  <c r="G10" i="15"/>
  <c r="H10" i="15"/>
  <c r="I10" i="15"/>
  <c r="J10" i="15"/>
  <c r="F11" i="15"/>
  <c r="G11" i="15"/>
  <c r="H11" i="15"/>
  <c r="I11" i="15"/>
  <c r="J11" i="15"/>
  <c r="AB5" i="15"/>
  <c r="AC5" i="15"/>
  <c r="AB6" i="15"/>
  <c r="AC6" i="15"/>
  <c r="AB7" i="15"/>
  <c r="AC7" i="15"/>
  <c r="AB8" i="15"/>
  <c r="AC8" i="15"/>
  <c r="AB9" i="15"/>
  <c r="AC9" i="15"/>
  <c r="AB10" i="15"/>
  <c r="AC10" i="15"/>
  <c r="AB11" i="15"/>
  <c r="AC11" i="15"/>
  <c r="AB12" i="15"/>
  <c r="AC12" i="15"/>
  <c r="U4" i="15"/>
  <c r="V4" i="15"/>
  <c r="U5" i="15"/>
  <c r="V5" i="15"/>
  <c r="U6" i="15"/>
  <c r="V6" i="15"/>
  <c r="U7" i="15"/>
  <c r="V7" i="15"/>
  <c r="U8" i="15"/>
  <c r="V8" i="15"/>
  <c r="U9" i="15"/>
  <c r="V9" i="15"/>
  <c r="U10" i="15"/>
  <c r="V10" i="15"/>
  <c r="U11" i="15"/>
  <c r="V11" i="15"/>
  <c r="U12" i="15"/>
  <c r="V12" i="15"/>
  <c r="AK29" i="15"/>
  <c r="AK30" i="15"/>
  <c r="AK31" i="15"/>
  <c r="AK32" i="15"/>
  <c r="B29" i="15"/>
  <c r="C29" i="15"/>
  <c r="B30" i="15"/>
  <c r="C30" i="15"/>
  <c r="B31" i="15"/>
  <c r="C31" i="15"/>
  <c r="B32" i="15"/>
  <c r="C32" i="15"/>
  <c r="R12" i="15"/>
  <c r="S12" i="15"/>
  <c r="T12" i="15"/>
  <c r="W12" i="15"/>
  <c r="X12" i="15"/>
  <c r="Y12" i="15"/>
  <c r="Z12" i="15"/>
  <c r="AA12" i="15"/>
  <c r="AD12" i="15"/>
  <c r="AE12" i="15"/>
  <c r="AF12" i="15"/>
  <c r="AG12" i="15"/>
  <c r="AH12" i="15"/>
  <c r="AI12" i="15"/>
  <c r="AJ12" i="15"/>
  <c r="B12" i="15"/>
  <c r="B13" i="15"/>
  <c r="B14" i="15"/>
  <c r="B15" i="15"/>
  <c r="I13" i="16"/>
  <c r="J13" i="16" s="1"/>
  <c r="K13" i="16" s="1"/>
  <c r="F13" i="16"/>
  <c r="E13" i="16"/>
  <c r="D13" i="16"/>
  <c r="C13" i="16"/>
  <c r="B13" i="16"/>
  <c r="I12" i="16"/>
  <c r="J12" i="16" s="1"/>
  <c r="K12" i="16" s="1"/>
  <c r="F12" i="16"/>
  <c r="E12" i="16"/>
  <c r="D12" i="16"/>
  <c r="C12" i="16"/>
  <c r="B12" i="16"/>
  <c r="I11" i="16"/>
  <c r="J11" i="16" s="1"/>
  <c r="K11" i="16" s="1"/>
  <c r="F11" i="16"/>
  <c r="E11" i="16"/>
  <c r="D11" i="16"/>
  <c r="C11" i="16"/>
  <c r="B11" i="16"/>
  <c r="I10" i="16"/>
  <c r="J10" i="16" s="1"/>
  <c r="K10" i="16" s="1"/>
  <c r="F10" i="16"/>
  <c r="E10" i="16"/>
  <c r="D10" i="16"/>
  <c r="C10" i="16"/>
  <c r="B10" i="16"/>
  <c r="I9" i="16"/>
  <c r="J9" i="16" s="1"/>
  <c r="K9" i="16" s="1"/>
  <c r="F9" i="16"/>
  <c r="E9" i="16"/>
  <c r="D9" i="16"/>
  <c r="C9" i="16"/>
  <c r="B9" i="16"/>
  <c r="I8" i="16"/>
  <c r="J8" i="16" s="1"/>
  <c r="K8" i="16" s="1"/>
  <c r="F8" i="16"/>
  <c r="E8" i="16"/>
  <c r="D8" i="16"/>
  <c r="C8" i="16"/>
  <c r="B8" i="16"/>
  <c r="I7" i="16"/>
  <c r="J7" i="16" s="1"/>
  <c r="K7" i="16" s="1"/>
  <c r="F7" i="16"/>
  <c r="E7" i="16"/>
  <c r="D7" i="16"/>
  <c r="C7" i="16"/>
  <c r="B7" i="16"/>
  <c r="I6" i="16"/>
  <c r="J6" i="16" s="1"/>
  <c r="K6" i="16" s="1"/>
  <c r="F6" i="16"/>
  <c r="D6" i="16"/>
  <c r="C6" i="16"/>
  <c r="B6" i="16"/>
  <c r="I5" i="16"/>
  <c r="J5" i="16" s="1"/>
  <c r="K5" i="16" s="1"/>
  <c r="F5" i="16"/>
  <c r="E5" i="16"/>
  <c r="D5" i="16"/>
  <c r="C5" i="16"/>
  <c r="B5" i="16"/>
  <c r="AK28" i="15"/>
  <c r="C28" i="15"/>
  <c r="B28" i="15"/>
  <c r="AK27" i="15"/>
  <c r="C27" i="15"/>
  <c r="B27" i="15"/>
  <c r="AK26" i="15"/>
  <c r="C26" i="15"/>
  <c r="B26" i="15"/>
  <c r="AK25" i="15"/>
  <c r="C25" i="15"/>
  <c r="B25" i="15"/>
  <c r="AK24" i="15"/>
  <c r="C24" i="15"/>
  <c r="B24" i="15"/>
  <c r="AK23" i="15"/>
  <c r="C23" i="15"/>
  <c r="B23" i="15"/>
  <c r="AK22" i="15"/>
  <c r="C22" i="15"/>
  <c r="B22" i="15"/>
  <c r="AK21" i="15"/>
  <c r="C21" i="15"/>
  <c r="B21" i="15"/>
  <c r="AK20" i="15"/>
  <c r="C20" i="15"/>
  <c r="B20" i="15"/>
  <c r="AJ11" i="15"/>
  <c r="AI11" i="15"/>
  <c r="AH11" i="15"/>
  <c r="AG11" i="15"/>
  <c r="AF11" i="15"/>
  <c r="AE11" i="15"/>
  <c r="AD11" i="15"/>
  <c r="AA11" i="15"/>
  <c r="Z11" i="15"/>
  <c r="Y11" i="15"/>
  <c r="X11" i="15"/>
  <c r="W11" i="15"/>
  <c r="T11" i="15"/>
  <c r="S11" i="15"/>
  <c r="R11" i="15"/>
  <c r="Q11" i="15"/>
  <c r="P11" i="15"/>
  <c r="C11" i="15"/>
  <c r="B11" i="15"/>
  <c r="AJ10" i="15"/>
  <c r="AI10" i="15"/>
  <c r="AH10" i="15"/>
  <c r="AG10" i="15"/>
  <c r="AF10" i="15"/>
  <c r="AE10" i="15"/>
  <c r="AD10" i="15"/>
  <c r="AA10" i="15"/>
  <c r="Z10" i="15"/>
  <c r="Y10" i="15"/>
  <c r="X10" i="15"/>
  <c r="W10" i="15"/>
  <c r="T10" i="15"/>
  <c r="S10" i="15"/>
  <c r="R10" i="15"/>
  <c r="Q10" i="15"/>
  <c r="P10" i="15"/>
  <c r="C10" i="15"/>
  <c r="B10" i="15"/>
  <c r="AJ9" i="15"/>
  <c r="AI9" i="15"/>
  <c r="AH9" i="15"/>
  <c r="AG9" i="15"/>
  <c r="AF9" i="15"/>
  <c r="AE9" i="15"/>
  <c r="AD9" i="15"/>
  <c r="AA9" i="15"/>
  <c r="Z9" i="15"/>
  <c r="Y9" i="15"/>
  <c r="X9" i="15"/>
  <c r="W9" i="15"/>
  <c r="T9" i="15"/>
  <c r="S9" i="15"/>
  <c r="R9" i="15"/>
  <c r="Q9" i="15"/>
  <c r="P9" i="15"/>
  <c r="C9" i="15"/>
  <c r="B9" i="15"/>
  <c r="AJ8" i="15"/>
  <c r="AI8" i="15"/>
  <c r="AH8" i="15"/>
  <c r="AG8" i="15"/>
  <c r="AF8" i="15"/>
  <c r="AE8" i="15"/>
  <c r="AD8" i="15"/>
  <c r="AA8" i="15"/>
  <c r="Z8" i="15"/>
  <c r="Y8" i="15"/>
  <c r="X8" i="15"/>
  <c r="W8" i="15"/>
  <c r="T8" i="15"/>
  <c r="S8" i="15"/>
  <c r="R8" i="15"/>
  <c r="Q8" i="15"/>
  <c r="P8" i="15"/>
  <c r="L8" i="15"/>
  <c r="K8" i="15"/>
  <c r="J8" i="15"/>
  <c r="I8" i="15"/>
  <c r="H8" i="15"/>
  <c r="G8" i="15"/>
  <c r="F8" i="15"/>
  <c r="E8" i="15"/>
  <c r="D8" i="15"/>
  <c r="C8" i="15"/>
  <c r="B8" i="15"/>
  <c r="AJ7" i="15"/>
  <c r="AI7" i="15"/>
  <c r="AH7" i="15"/>
  <c r="AG7" i="15"/>
  <c r="AF7" i="15"/>
  <c r="AE7" i="15"/>
  <c r="AD7" i="15"/>
  <c r="AA7" i="15"/>
  <c r="Z7" i="15"/>
  <c r="Y7" i="15"/>
  <c r="X7" i="15"/>
  <c r="W7" i="15"/>
  <c r="T7" i="15"/>
  <c r="S7" i="15"/>
  <c r="R7" i="15"/>
  <c r="Q7" i="15"/>
  <c r="P7" i="15"/>
  <c r="L7" i="15"/>
  <c r="K7" i="15"/>
  <c r="J7" i="15"/>
  <c r="I7" i="15"/>
  <c r="H7" i="15"/>
  <c r="G7" i="15"/>
  <c r="F7" i="15"/>
  <c r="E7" i="15"/>
  <c r="D7" i="15"/>
  <c r="C7" i="15"/>
  <c r="B7" i="15"/>
  <c r="AJ6" i="15"/>
  <c r="AI6" i="15"/>
  <c r="AH6" i="15"/>
  <c r="AG6" i="15"/>
  <c r="AF6" i="15"/>
  <c r="AE6" i="15"/>
  <c r="AD6" i="15"/>
  <c r="AA6" i="15"/>
  <c r="Z6" i="15"/>
  <c r="Y6" i="15"/>
  <c r="X6" i="15"/>
  <c r="W6" i="15"/>
  <c r="T6" i="15"/>
  <c r="S6" i="15"/>
  <c r="R6" i="15"/>
  <c r="Q6" i="15"/>
  <c r="P6" i="15"/>
  <c r="L6" i="15"/>
  <c r="K6" i="15"/>
  <c r="J6" i="15"/>
  <c r="I6" i="15"/>
  <c r="H6" i="15"/>
  <c r="G6" i="15"/>
  <c r="F6" i="15"/>
  <c r="E6" i="15"/>
  <c r="D6" i="15"/>
  <c r="C6" i="15"/>
  <c r="B6" i="15"/>
  <c r="AJ5" i="15"/>
  <c r="AI5" i="15"/>
  <c r="AH5" i="15"/>
  <c r="AG5" i="15"/>
  <c r="AF5" i="15"/>
  <c r="AE5" i="15"/>
  <c r="AD5" i="15"/>
  <c r="AA5" i="15"/>
  <c r="Z5" i="15"/>
  <c r="Y5" i="15"/>
  <c r="X5" i="15"/>
  <c r="W5" i="15"/>
  <c r="T5" i="15"/>
  <c r="S5" i="15"/>
  <c r="R5" i="15"/>
  <c r="Q5" i="15"/>
  <c r="P5" i="15"/>
  <c r="L5" i="15"/>
  <c r="K5" i="15"/>
  <c r="J5" i="15"/>
  <c r="I5" i="15"/>
  <c r="H5" i="15"/>
  <c r="G5" i="15"/>
  <c r="F5" i="15"/>
  <c r="E5" i="15"/>
  <c r="D5" i="15"/>
  <c r="C5" i="15"/>
  <c r="B5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E2" i="15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P19" i="3" l="1"/>
  <c r="O5" i="3"/>
  <c r="P5" i="3" s="1"/>
  <c r="O6" i="3"/>
  <c r="P6" i="3" s="1"/>
  <c r="O8" i="3"/>
  <c r="P8" i="3" s="1"/>
  <c r="O9" i="3"/>
  <c r="P9" i="3" s="1"/>
  <c r="O7" i="3"/>
  <c r="P7" i="3" s="1"/>
  <c r="O14" i="3"/>
  <c r="P14" i="3" s="1"/>
  <c r="O16" i="3"/>
  <c r="P16" i="3" s="1"/>
  <c r="M19" i="3" l="1"/>
  <c r="AD11" i="13" l="1"/>
  <c r="AE11" i="13"/>
  <c r="AF11" i="13"/>
  <c r="AG11" i="13"/>
  <c r="AH11" i="13"/>
  <c r="AI11" i="13"/>
  <c r="AJ11" i="13"/>
  <c r="AD12" i="13"/>
  <c r="AE12" i="13"/>
  <c r="AF12" i="13"/>
  <c r="AG12" i="13"/>
  <c r="AH12" i="13"/>
  <c r="AI12" i="13"/>
  <c r="AJ12" i="13"/>
  <c r="AD13" i="13"/>
  <c r="AE13" i="13"/>
  <c r="AF13" i="13"/>
  <c r="AG13" i="13"/>
  <c r="AH13" i="13"/>
  <c r="AI13" i="13"/>
  <c r="AJ13" i="13"/>
  <c r="W10" i="13"/>
  <c r="X10" i="13"/>
  <c r="Y10" i="13"/>
  <c r="Z10" i="13"/>
  <c r="AA10" i="13"/>
  <c r="W11" i="13"/>
  <c r="X11" i="13"/>
  <c r="Y11" i="13"/>
  <c r="Z11" i="13"/>
  <c r="AA11" i="13"/>
  <c r="W12" i="13"/>
  <c r="X12" i="13"/>
  <c r="Y12" i="13"/>
  <c r="Z12" i="13"/>
  <c r="AA12" i="13"/>
  <c r="W13" i="13"/>
  <c r="X13" i="13"/>
  <c r="Y13" i="13"/>
  <c r="Z13" i="13"/>
  <c r="AA13" i="13"/>
  <c r="Q10" i="13"/>
  <c r="R10" i="13"/>
  <c r="S10" i="13"/>
  <c r="T10" i="13"/>
  <c r="Q11" i="13"/>
  <c r="R11" i="13"/>
  <c r="S11" i="13"/>
  <c r="T11" i="13"/>
  <c r="Q12" i="13"/>
  <c r="R12" i="13"/>
  <c r="S12" i="13"/>
  <c r="T12" i="13"/>
  <c r="Q13" i="13"/>
  <c r="R13" i="13"/>
  <c r="S13" i="13"/>
  <c r="T13" i="13"/>
  <c r="P11" i="13"/>
  <c r="P12" i="13"/>
  <c r="P13" i="13"/>
  <c r="L4" i="13"/>
  <c r="B11" i="14"/>
  <c r="C11" i="14"/>
  <c r="D11" i="14"/>
  <c r="E11" i="14"/>
  <c r="F11" i="14"/>
  <c r="I11" i="14"/>
  <c r="J11" i="14" s="1"/>
  <c r="K11" i="14" s="1"/>
  <c r="E12" i="14"/>
  <c r="F6" i="14"/>
  <c r="F7" i="14"/>
  <c r="F8" i="14"/>
  <c r="F9" i="14"/>
  <c r="F10" i="14"/>
  <c r="I13" i="14"/>
  <c r="J13" i="14" s="1"/>
  <c r="K13" i="14" s="1"/>
  <c r="I14" i="14"/>
  <c r="J14" i="14" s="1"/>
  <c r="K14" i="14" s="1"/>
  <c r="I15" i="14"/>
  <c r="J15" i="14" s="1"/>
  <c r="K15" i="14" s="1"/>
  <c r="F13" i="14"/>
  <c r="F14" i="14"/>
  <c r="F15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AK25" i="13"/>
  <c r="AK26" i="13"/>
  <c r="AK27" i="13"/>
  <c r="C25" i="13"/>
  <c r="C26" i="13"/>
  <c r="C27" i="13"/>
  <c r="B25" i="13"/>
  <c r="B26" i="13"/>
  <c r="B27" i="13"/>
  <c r="C11" i="13"/>
  <c r="C12" i="13"/>
  <c r="C13" i="13"/>
  <c r="B11" i="13"/>
  <c r="B12" i="13"/>
  <c r="B13" i="13"/>
  <c r="I12" i="14"/>
  <c r="J12" i="14" s="1"/>
  <c r="K12" i="14" s="1"/>
  <c r="F12" i="14"/>
  <c r="D12" i="14"/>
  <c r="C12" i="14"/>
  <c r="B12" i="14"/>
  <c r="I10" i="14"/>
  <c r="J10" i="14" s="1"/>
  <c r="K10" i="14" s="1"/>
  <c r="E10" i="14"/>
  <c r="D10" i="14"/>
  <c r="C10" i="14"/>
  <c r="B10" i="14"/>
  <c r="I9" i="14"/>
  <c r="J9" i="14" s="1"/>
  <c r="K9" i="14" s="1"/>
  <c r="E9" i="14"/>
  <c r="D9" i="14"/>
  <c r="C9" i="14"/>
  <c r="B9" i="14"/>
  <c r="I8" i="14"/>
  <c r="J8" i="14" s="1"/>
  <c r="K8" i="14" s="1"/>
  <c r="E8" i="14"/>
  <c r="D8" i="14"/>
  <c r="C8" i="14"/>
  <c r="B8" i="14"/>
  <c r="I7" i="14"/>
  <c r="J7" i="14" s="1"/>
  <c r="K7" i="14" s="1"/>
  <c r="E7" i="14"/>
  <c r="D7" i="14"/>
  <c r="C7" i="14"/>
  <c r="B7" i="14"/>
  <c r="I6" i="14"/>
  <c r="J6" i="14" s="1"/>
  <c r="K6" i="14" s="1"/>
  <c r="E6" i="14"/>
  <c r="D6" i="14"/>
  <c r="C6" i="14"/>
  <c r="B6" i="14"/>
  <c r="I5" i="14"/>
  <c r="J5" i="14" s="1"/>
  <c r="K5" i="14" s="1"/>
  <c r="F5" i="14"/>
  <c r="E5" i="14"/>
  <c r="D5" i="14"/>
  <c r="C5" i="14"/>
  <c r="B5" i="14"/>
  <c r="AK24" i="13"/>
  <c r="C24" i="13"/>
  <c r="B24" i="13"/>
  <c r="AK23" i="13"/>
  <c r="C23" i="13"/>
  <c r="B23" i="13"/>
  <c r="AK22" i="13"/>
  <c r="C22" i="13"/>
  <c r="B22" i="13"/>
  <c r="AK21" i="13"/>
  <c r="C21" i="13"/>
  <c r="B21" i="13"/>
  <c r="AK20" i="13"/>
  <c r="C20" i="13"/>
  <c r="B20" i="13"/>
  <c r="AK19" i="13"/>
  <c r="C19" i="13"/>
  <c r="B19" i="13"/>
  <c r="AK18" i="13"/>
  <c r="C18" i="13"/>
  <c r="B18" i="13"/>
  <c r="AK17" i="13"/>
  <c r="C17" i="13"/>
  <c r="B17" i="13"/>
  <c r="AJ10" i="13"/>
  <c r="AI10" i="13"/>
  <c r="AH10" i="13"/>
  <c r="AG10" i="13"/>
  <c r="AF10" i="13"/>
  <c r="AE10" i="13"/>
  <c r="AD10" i="13"/>
  <c r="AC10" i="13"/>
  <c r="AB10" i="13"/>
  <c r="V10" i="13"/>
  <c r="U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K4" i="13"/>
  <c r="J4" i="13"/>
  <c r="I4" i="13"/>
  <c r="H4" i="13"/>
  <c r="G4" i="13"/>
  <c r="F4" i="13"/>
  <c r="E4" i="13"/>
  <c r="D4" i="13"/>
  <c r="C4" i="13"/>
  <c r="B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M16" i="3" l="1"/>
  <c r="M5" i="3" l="1"/>
  <c r="M6" i="3"/>
  <c r="M8" i="3"/>
  <c r="M9" i="3"/>
  <c r="M7" i="3"/>
  <c r="M14" i="3"/>
  <c r="F12" i="11" l="1"/>
  <c r="I12" i="11"/>
  <c r="J12" i="11" s="1"/>
  <c r="K12" i="11" s="1"/>
  <c r="E12" i="11"/>
  <c r="D12" i="11"/>
  <c r="C12" i="11"/>
  <c r="B12" i="11"/>
  <c r="I11" i="11"/>
  <c r="J11" i="11" s="1"/>
  <c r="K11" i="11" s="1"/>
  <c r="F11" i="11"/>
  <c r="E11" i="11"/>
  <c r="D11" i="11"/>
  <c r="C11" i="11"/>
  <c r="B11" i="11"/>
  <c r="I10" i="11"/>
  <c r="J10" i="11" s="1"/>
  <c r="K10" i="11" s="1"/>
  <c r="F10" i="11"/>
  <c r="E10" i="11"/>
  <c r="D10" i="11"/>
  <c r="C10" i="11"/>
  <c r="B10" i="11"/>
  <c r="I9" i="11"/>
  <c r="J9" i="11" s="1"/>
  <c r="K9" i="11" s="1"/>
  <c r="F9" i="11"/>
  <c r="E9" i="11"/>
  <c r="D9" i="11"/>
  <c r="C9" i="11"/>
  <c r="B9" i="11"/>
  <c r="I8" i="11"/>
  <c r="J8" i="11" s="1"/>
  <c r="K8" i="11" s="1"/>
  <c r="F8" i="11"/>
  <c r="E8" i="11"/>
  <c r="D8" i="11"/>
  <c r="C8" i="11"/>
  <c r="B8" i="11"/>
  <c r="I7" i="11"/>
  <c r="J7" i="11" s="1"/>
  <c r="K7" i="11" s="1"/>
  <c r="F7" i="11"/>
  <c r="E7" i="11"/>
  <c r="D7" i="11"/>
  <c r="C7" i="11"/>
  <c r="B7" i="11"/>
  <c r="I6" i="11"/>
  <c r="J6" i="11" s="1"/>
  <c r="K6" i="11" s="1"/>
  <c r="F6" i="11"/>
  <c r="E6" i="11"/>
  <c r="D6" i="11"/>
  <c r="C6" i="11"/>
  <c r="B6" i="11"/>
  <c r="I5" i="11"/>
  <c r="J5" i="11" s="1"/>
  <c r="K5" i="11" s="1"/>
  <c r="F5" i="11"/>
  <c r="E5" i="11"/>
  <c r="D5" i="11"/>
  <c r="C5" i="11"/>
  <c r="B5" i="11"/>
  <c r="AK21" i="10"/>
  <c r="C21" i="10"/>
  <c r="B21" i="10"/>
  <c r="AK20" i="10"/>
  <c r="C20" i="10"/>
  <c r="B20" i="10"/>
  <c r="AK19" i="10"/>
  <c r="C19" i="10"/>
  <c r="B19" i="10"/>
  <c r="AK18" i="10"/>
  <c r="C18" i="10"/>
  <c r="B18" i="10"/>
  <c r="AK17" i="10"/>
  <c r="C17" i="10"/>
  <c r="B17" i="10"/>
  <c r="AK16" i="10"/>
  <c r="C16" i="10"/>
  <c r="B16" i="10"/>
  <c r="AK15" i="10"/>
  <c r="C15" i="10"/>
  <c r="B15" i="10"/>
  <c r="AK14" i="10"/>
  <c r="C14" i="10"/>
  <c r="B14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K13" i="11" l="1"/>
  <c r="H8" i="8"/>
  <c r="H9" i="8"/>
  <c r="H10" i="8"/>
  <c r="Z4" i="8"/>
  <c r="AA4" i="8"/>
  <c r="AB4" i="8"/>
  <c r="AC4" i="8"/>
  <c r="AD4" i="8"/>
  <c r="AE4" i="8"/>
  <c r="AF4" i="8"/>
  <c r="AG4" i="8"/>
  <c r="AH4" i="8"/>
  <c r="AI4" i="8"/>
  <c r="AJ4" i="8"/>
  <c r="Z5" i="8"/>
  <c r="AA5" i="8"/>
  <c r="AB5" i="8"/>
  <c r="AC5" i="8"/>
  <c r="AD5" i="8"/>
  <c r="AE5" i="8"/>
  <c r="AF5" i="8"/>
  <c r="AG5" i="8"/>
  <c r="AH5" i="8"/>
  <c r="AI5" i="8"/>
  <c r="AJ5" i="8"/>
  <c r="Z6" i="8"/>
  <c r="AA6" i="8"/>
  <c r="AB6" i="8"/>
  <c r="AC6" i="8"/>
  <c r="AD6" i="8"/>
  <c r="AE6" i="8"/>
  <c r="AF6" i="8"/>
  <c r="AG6" i="8"/>
  <c r="AH6" i="8"/>
  <c r="AI6" i="8"/>
  <c r="AJ6" i="8"/>
  <c r="Z7" i="8"/>
  <c r="AA7" i="8"/>
  <c r="AB7" i="8"/>
  <c r="AC7" i="8"/>
  <c r="AD7" i="8"/>
  <c r="AE7" i="8"/>
  <c r="AF7" i="8"/>
  <c r="AG7" i="8"/>
  <c r="AH7" i="8"/>
  <c r="AI7" i="8"/>
  <c r="AJ7" i="8"/>
  <c r="Z8" i="8"/>
  <c r="AA8" i="8"/>
  <c r="AB8" i="8"/>
  <c r="AC8" i="8"/>
  <c r="AD8" i="8"/>
  <c r="AE8" i="8"/>
  <c r="AF8" i="8"/>
  <c r="AG8" i="8"/>
  <c r="AH8" i="8"/>
  <c r="AI8" i="8"/>
  <c r="AJ8" i="8"/>
  <c r="Z9" i="8"/>
  <c r="AA9" i="8"/>
  <c r="AB9" i="8"/>
  <c r="AC9" i="8"/>
  <c r="AD9" i="8"/>
  <c r="AE9" i="8"/>
  <c r="AF9" i="8"/>
  <c r="AG9" i="8"/>
  <c r="AH9" i="8"/>
  <c r="AI9" i="8"/>
  <c r="AJ9" i="8"/>
  <c r="Z10" i="8"/>
  <c r="AA10" i="8"/>
  <c r="AB10" i="8"/>
  <c r="AC10" i="8"/>
  <c r="AD10" i="8"/>
  <c r="AE10" i="8"/>
  <c r="AF10" i="8"/>
  <c r="AG10" i="8"/>
  <c r="AH10" i="8"/>
  <c r="AI10" i="8"/>
  <c r="AJ10" i="8"/>
  <c r="S4" i="8"/>
  <c r="T4" i="8"/>
  <c r="U4" i="8"/>
  <c r="V4" i="8"/>
  <c r="W4" i="8"/>
  <c r="X4" i="8"/>
  <c r="Y4" i="8"/>
  <c r="S5" i="8"/>
  <c r="T5" i="8"/>
  <c r="U5" i="8"/>
  <c r="V5" i="8"/>
  <c r="W5" i="8"/>
  <c r="X5" i="8"/>
  <c r="Y5" i="8"/>
  <c r="S6" i="8"/>
  <c r="T6" i="8"/>
  <c r="U6" i="8"/>
  <c r="V6" i="8"/>
  <c r="W6" i="8"/>
  <c r="X6" i="8"/>
  <c r="Y6" i="8"/>
  <c r="S7" i="8"/>
  <c r="T7" i="8"/>
  <c r="U7" i="8"/>
  <c r="V7" i="8"/>
  <c r="W7" i="8"/>
  <c r="X7" i="8"/>
  <c r="Y7" i="8"/>
  <c r="S8" i="8"/>
  <c r="T8" i="8"/>
  <c r="U8" i="8"/>
  <c r="V8" i="8"/>
  <c r="W8" i="8"/>
  <c r="X8" i="8"/>
  <c r="Y8" i="8"/>
  <c r="S9" i="8"/>
  <c r="T9" i="8"/>
  <c r="U9" i="8"/>
  <c r="V9" i="8"/>
  <c r="W9" i="8"/>
  <c r="X9" i="8"/>
  <c r="Y9" i="8"/>
  <c r="S10" i="8"/>
  <c r="T10" i="8"/>
  <c r="U10" i="8"/>
  <c r="V10" i="8"/>
  <c r="W10" i="8"/>
  <c r="X10" i="8"/>
  <c r="Y10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Q5" i="8"/>
  <c r="R5" i="8"/>
  <c r="J6" i="8"/>
  <c r="K6" i="8"/>
  <c r="L6" i="8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M10" i="8"/>
  <c r="N10" i="8"/>
  <c r="O10" i="8"/>
  <c r="P10" i="8"/>
  <c r="Q10" i="8"/>
  <c r="R10" i="8"/>
  <c r="I4" i="8"/>
  <c r="I5" i="8"/>
  <c r="I6" i="8"/>
  <c r="I7" i="8"/>
  <c r="I8" i="8"/>
  <c r="I9" i="8"/>
  <c r="I10" i="8"/>
  <c r="H6" i="8"/>
  <c r="H7" i="8"/>
  <c r="C10" i="8"/>
  <c r="B10" i="8"/>
  <c r="B9" i="8"/>
  <c r="C9" i="8"/>
  <c r="AK21" i="8" l="1"/>
  <c r="AK20" i="8"/>
  <c r="AK19" i="8"/>
  <c r="AK18" i="8"/>
  <c r="AK17" i="8"/>
  <c r="AK16" i="8"/>
  <c r="AK15" i="8"/>
  <c r="AK14" i="8"/>
  <c r="I12" i="9"/>
  <c r="J12" i="9" s="1"/>
  <c r="K12" i="9" s="1"/>
  <c r="F12" i="9"/>
  <c r="E12" i="9"/>
  <c r="D12" i="9"/>
  <c r="C12" i="9"/>
  <c r="B12" i="9"/>
  <c r="C20" i="8"/>
  <c r="B20" i="8"/>
  <c r="I11" i="9"/>
  <c r="J11" i="9" s="1"/>
  <c r="K11" i="9" s="1"/>
  <c r="F11" i="9"/>
  <c r="E11" i="9"/>
  <c r="D11" i="9"/>
  <c r="C11" i="9"/>
  <c r="B11" i="9"/>
  <c r="I10" i="9"/>
  <c r="J10" i="9" s="1"/>
  <c r="K10" i="9" s="1"/>
  <c r="F10" i="9"/>
  <c r="E10" i="9"/>
  <c r="D10" i="9"/>
  <c r="C10" i="9"/>
  <c r="B10" i="9"/>
  <c r="I9" i="9"/>
  <c r="J9" i="9" s="1"/>
  <c r="K9" i="9" s="1"/>
  <c r="F9" i="9"/>
  <c r="E9" i="9"/>
  <c r="D9" i="9"/>
  <c r="C9" i="9"/>
  <c r="B9" i="9"/>
  <c r="I8" i="9"/>
  <c r="J8" i="9" s="1"/>
  <c r="K8" i="9" s="1"/>
  <c r="F8" i="9"/>
  <c r="E8" i="9"/>
  <c r="D8" i="9"/>
  <c r="C8" i="9"/>
  <c r="B8" i="9"/>
  <c r="I7" i="9"/>
  <c r="J7" i="9" s="1"/>
  <c r="K7" i="9" s="1"/>
  <c r="F7" i="9"/>
  <c r="E7" i="9"/>
  <c r="D7" i="9"/>
  <c r="C7" i="9"/>
  <c r="B7" i="9"/>
  <c r="I6" i="9"/>
  <c r="J6" i="9" s="1"/>
  <c r="K6" i="9" s="1"/>
  <c r="F6" i="9"/>
  <c r="E6" i="9"/>
  <c r="D6" i="9"/>
  <c r="C6" i="9"/>
  <c r="B6" i="9"/>
  <c r="I5" i="9"/>
  <c r="J5" i="9" s="1"/>
  <c r="K5" i="9" s="1"/>
  <c r="F5" i="9"/>
  <c r="E5" i="9"/>
  <c r="D5" i="9"/>
  <c r="C5" i="9"/>
  <c r="B5" i="9"/>
  <c r="C21" i="8"/>
  <c r="B21" i="8"/>
  <c r="C19" i="8"/>
  <c r="B19" i="8"/>
  <c r="C18" i="8"/>
  <c r="B18" i="8"/>
  <c r="C17" i="8"/>
  <c r="B17" i="8"/>
  <c r="C16" i="8"/>
  <c r="B16" i="8"/>
  <c r="C15" i="8"/>
  <c r="B15" i="8"/>
  <c r="C14" i="8"/>
  <c r="B14" i="8"/>
  <c r="C8" i="8"/>
  <c r="B8" i="8"/>
  <c r="C7" i="8"/>
  <c r="B7" i="8"/>
  <c r="C6" i="8"/>
  <c r="B6" i="8"/>
  <c r="H5" i="8"/>
  <c r="C5" i="8"/>
  <c r="B5" i="8"/>
  <c r="H4" i="8"/>
  <c r="C4" i="8"/>
  <c r="B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E2" i="8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F11" i="7" l="1"/>
  <c r="F11" i="2"/>
  <c r="F10" i="2"/>
  <c r="F5" i="2"/>
  <c r="F6" i="2"/>
  <c r="F7" i="2"/>
  <c r="F8" i="2"/>
  <c r="F9" i="2"/>
  <c r="B11" i="2"/>
  <c r="C11" i="2"/>
  <c r="D11" i="2"/>
  <c r="E11" i="2"/>
  <c r="I11" i="2"/>
  <c r="J11" i="2" s="1"/>
  <c r="K11" i="2" s="1"/>
  <c r="B11" i="7"/>
  <c r="C11" i="7"/>
  <c r="D11" i="7"/>
  <c r="E11" i="7"/>
  <c r="I11" i="7"/>
  <c r="J11" i="7" s="1"/>
  <c r="K11" i="7" s="1"/>
  <c r="B19" i="4"/>
  <c r="C1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B19" i="5"/>
  <c r="C1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B8" i="2"/>
  <c r="B9" i="2"/>
  <c r="B10" i="2"/>
  <c r="C8" i="2"/>
  <c r="C9" i="2"/>
  <c r="C10" i="2"/>
  <c r="D8" i="2"/>
  <c r="D9" i="2"/>
  <c r="D10" i="2"/>
  <c r="E8" i="2"/>
  <c r="E9" i="2"/>
  <c r="E10" i="2"/>
  <c r="I8" i="2"/>
  <c r="J8" i="2" s="1"/>
  <c r="K8" i="2" s="1"/>
  <c r="I9" i="2"/>
  <c r="J9" i="2" s="1"/>
  <c r="K9" i="2" s="1"/>
  <c r="I10" i="2"/>
  <c r="J10" i="2" s="1"/>
  <c r="K10" i="2" s="1"/>
  <c r="B10" i="7"/>
  <c r="C10" i="7"/>
  <c r="D10" i="7"/>
  <c r="E10" i="7"/>
  <c r="I10" i="7"/>
  <c r="J10" i="7" s="1"/>
  <c r="K10" i="7" s="1"/>
  <c r="F10" i="7"/>
  <c r="F5" i="7"/>
  <c r="F6" i="7"/>
  <c r="F7" i="7"/>
  <c r="F8" i="7"/>
  <c r="F9" i="7"/>
  <c r="B8" i="7"/>
  <c r="B9" i="7"/>
  <c r="C8" i="7"/>
  <c r="C9" i="7"/>
  <c r="D8" i="7"/>
  <c r="D9" i="7"/>
  <c r="E8" i="7"/>
  <c r="E9" i="7"/>
  <c r="I8" i="7"/>
  <c r="J8" i="7" s="1"/>
  <c r="K8" i="7" s="1"/>
  <c r="I9" i="7"/>
  <c r="J9" i="7" s="1"/>
  <c r="K9" i="7" s="1"/>
  <c r="AJ8" i="4"/>
  <c r="AJ7" i="4"/>
  <c r="AJ6" i="4"/>
  <c r="AJ5" i="4"/>
  <c r="AJ4" i="4"/>
  <c r="AJ3" i="4"/>
  <c r="AI8" i="4"/>
  <c r="AI7" i="4"/>
  <c r="AI6" i="4"/>
  <c r="AI5" i="4"/>
  <c r="AI4" i="4"/>
  <c r="AI3" i="4"/>
  <c r="AK15" i="4"/>
  <c r="AK14" i="4"/>
  <c r="AK13" i="4"/>
  <c r="I7" i="7"/>
  <c r="J7" i="7" s="1"/>
  <c r="K7" i="7" s="1"/>
  <c r="E7" i="7"/>
  <c r="D7" i="7"/>
  <c r="C7" i="7"/>
  <c r="B7" i="7"/>
  <c r="I6" i="7"/>
  <c r="J6" i="7" s="1"/>
  <c r="E6" i="7"/>
  <c r="D6" i="7"/>
  <c r="C6" i="7"/>
  <c r="B6" i="7"/>
  <c r="I5" i="7"/>
  <c r="J5" i="7" s="1"/>
  <c r="E5" i="7"/>
  <c r="D5" i="7"/>
  <c r="C5" i="7"/>
  <c r="B5" i="7"/>
  <c r="C18" i="5"/>
  <c r="B18" i="5"/>
  <c r="C17" i="5"/>
  <c r="B17" i="5"/>
  <c r="C16" i="5"/>
  <c r="B16" i="5"/>
  <c r="AH15" i="5"/>
  <c r="C15" i="5"/>
  <c r="B15" i="5"/>
  <c r="AH14" i="5"/>
  <c r="C14" i="5"/>
  <c r="B14" i="5"/>
  <c r="AH13" i="5"/>
  <c r="C13" i="5"/>
  <c r="B13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B6" i="4"/>
  <c r="B3" i="4"/>
  <c r="K6" i="7" l="1"/>
  <c r="K5" i="7"/>
  <c r="B17" i="4" l="1"/>
  <c r="C17" i="4"/>
  <c r="B18" i="4"/>
  <c r="C1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B16" i="4"/>
  <c r="C1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3" i="4" l="1"/>
  <c r="D4" i="4"/>
  <c r="D5" i="4"/>
  <c r="C15" i="4" l="1"/>
  <c r="B15" i="4"/>
  <c r="C14" i="4"/>
  <c r="B14" i="4"/>
  <c r="C13" i="4"/>
  <c r="B13" i="4"/>
  <c r="C5" i="4"/>
  <c r="C4" i="4"/>
  <c r="C3" i="4"/>
  <c r="B5" i="4"/>
  <c r="B4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I7" i="2"/>
  <c r="J7" i="2" s="1"/>
  <c r="K7" i="2" s="1"/>
  <c r="I6" i="2"/>
  <c r="J6" i="2" s="1"/>
  <c r="K6" i="2" s="1"/>
  <c r="I5" i="2"/>
  <c r="J5" i="2" s="1"/>
  <c r="K5" i="2" s="1"/>
  <c r="E7" i="2"/>
  <c r="E6" i="2"/>
  <c r="E5" i="2"/>
  <c r="D7" i="2"/>
  <c r="D6" i="2"/>
  <c r="D5" i="2"/>
  <c r="C7" i="2"/>
  <c r="C6" i="2"/>
  <c r="C5" i="2"/>
  <c r="B7" i="2"/>
  <c r="B6" i="2"/>
  <c r="B5" i="2"/>
</calcChain>
</file>

<file path=xl/sharedStrings.xml><?xml version="1.0" encoding="utf-8"?>
<sst xmlns="http://schemas.openxmlformats.org/spreadsheetml/2006/main" count="2219" uniqueCount="668">
  <si>
    <t>Статус</t>
  </si>
  <si>
    <t>Москва</t>
  </si>
  <si>
    <t>ФИО</t>
  </si>
  <si>
    <t>Область компетенции</t>
  </si>
  <si>
    <t>Компетенция</t>
  </si>
  <si>
    <t>Город (локация Банка)</t>
  </si>
  <si>
    <t xml:space="preserve">Адрес локации </t>
  </si>
  <si>
    <t xml:space="preserve">Команда </t>
  </si>
  <si>
    <t>Аналитика</t>
  </si>
  <si>
    <t>Разработка</t>
  </si>
  <si>
    <t>Кол-во рабочих дней</t>
  </si>
  <si>
    <t>Сумма в рублях</t>
  </si>
  <si>
    <t>Ставка в день</t>
  </si>
  <si>
    <t>Ставка в час</t>
  </si>
  <si>
    <t>Работает</t>
  </si>
  <si>
    <t>Работает в интересах направления</t>
  </si>
  <si>
    <t>ID сотрудника</t>
  </si>
  <si>
    <t>Дата начала работы</t>
  </si>
  <si>
    <t>Отпуск, больничные</t>
  </si>
  <si>
    <t>считаются автоматом</t>
  </si>
  <si>
    <t>ИТОГО</t>
  </si>
  <si>
    <t>Должность</t>
  </si>
  <si>
    <t>Заполняется автоматом</t>
  </si>
  <si>
    <t>Внести часы здесь</t>
  </si>
  <si>
    <t>8 - часов - рабочий день</t>
  </si>
  <si>
    <t>0 - отпуск, или отсутствие на работе</t>
  </si>
  <si>
    <t>ID</t>
  </si>
  <si>
    <t>Нужно только внести ID сотрудника</t>
  </si>
  <si>
    <t>Итого кол-во рабочих часов</t>
  </si>
  <si>
    <t>Вносить ID последовательно</t>
  </si>
  <si>
    <t>Кузьмин Антон</t>
  </si>
  <si>
    <t>Асеев Феофан</t>
  </si>
  <si>
    <t>HPSM</t>
  </si>
  <si>
    <t>Tableau</t>
  </si>
  <si>
    <t>HPSM - разработчик</t>
  </si>
  <si>
    <t>Отчет на Октябрь 2019</t>
  </si>
  <si>
    <t>Яковлев Дмитрий</t>
  </si>
  <si>
    <t xml:space="preserve">Кредиты наличными </t>
  </si>
  <si>
    <t>Delivery manager</t>
  </si>
  <si>
    <t>Скрам-мастер</t>
  </si>
  <si>
    <t>Буланова Юлия</t>
  </si>
  <si>
    <t>Системный аналитик</t>
  </si>
  <si>
    <t>СПБ</t>
  </si>
  <si>
    <t>HR</t>
  </si>
  <si>
    <t>Булатова Людмила</t>
  </si>
  <si>
    <t>Главный аналитик</t>
  </si>
  <si>
    <t>Альфабанк</t>
  </si>
  <si>
    <t>Гайнуллин Закван</t>
  </si>
  <si>
    <t>Екатеринбург</t>
  </si>
  <si>
    <t xml:space="preserve">Крейнделин Борис </t>
  </si>
  <si>
    <t>Разработчик JS</t>
  </si>
  <si>
    <t>Не работает</t>
  </si>
  <si>
    <t>Отчет на Ноябрь 2019</t>
  </si>
  <si>
    <t>Отчет на Декабрь 2019</t>
  </si>
  <si>
    <t>Хохлова Крестина</t>
  </si>
  <si>
    <t>Пойш Виталий</t>
  </si>
  <si>
    <t>Аналитик</t>
  </si>
  <si>
    <t>Офицеров Дмитрий</t>
  </si>
  <si>
    <r>
      <t>Партнерские каналы</t>
    </r>
    <r>
      <rPr>
        <sz val="12"/>
        <color theme="1"/>
        <rFont val="Times New Roman"/>
        <family val="1"/>
        <charset val="204"/>
      </rPr>
      <t xml:space="preserve"> </t>
    </r>
  </si>
  <si>
    <t>Нурбаева Елена</t>
  </si>
  <si>
    <t>Инженер по тестированию</t>
  </si>
  <si>
    <t>Функциональное тестирование</t>
  </si>
  <si>
    <t>Муштекенов Тимур</t>
  </si>
  <si>
    <t>Столбец1</t>
  </si>
  <si>
    <t>Ресурсное планирование</t>
  </si>
  <si>
    <t>Абдуллаева Анжелика</t>
  </si>
  <si>
    <t>Методолог</t>
  </si>
  <si>
    <t>Отчет на Январь 2020</t>
  </si>
  <si>
    <t>Встречная конвертация</t>
  </si>
  <si>
    <t>неизвестно</t>
  </si>
  <si>
    <t>.net-разработчик</t>
  </si>
  <si>
    <t>Наймушин Евгений</t>
  </si>
  <si>
    <t>Богданов Михаил</t>
  </si>
  <si>
    <t>Автотестирование</t>
  </si>
  <si>
    <t>Герасимова Елизавета</t>
  </si>
  <si>
    <t>Тимиргалеев Иван</t>
  </si>
  <si>
    <t>Смирнова Екатерина</t>
  </si>
  <si>
    <t>Пообъектный учёт залогов</t>
  </si>
  <si>
    <t>Loan Manager/ Кредитный конвейер</t>
  </si>
  <si>
    <t>Дата расчета 1</t>
  </si>
  <si>
    <t>Дата расчета 2</t>
  </si>
  <si>
    <t>Дата расчета 3</t>
  </si>
  <si>
    <t>Младший аналитик</t>
  </si>
  <si>
    <t>Единое окно сотрудника ЕОС ФЛ</t>
  </si>
  <si>
    <t>фио</t>
  </si>
  <si>
    <t>дата нач раб</t>
  </si>
  <si>
    <t>ставка</t>
  </si>
  <si>
    <t>оплачено</t>
  </si>
  <si>
    <t>ноябрь</t>
  </si>
  <si>
    <t>итого</t>
  </si>
  <si>
    <t>декабрь</t>
  </si>
  <si>
    <t>январь</t>
  </si>
  <si>
    <t>февраль</t>
  </si>
  <si>
    <t xml:space="preserve"> отраб.дни</t>
  </si>
  <si>
    <t>да</t>
  </si>
  <si>
    <t>нет</t>
  </si>
  <si>
    <t>октябрь</t>
  </si>
  <si>
    <t>Лопатин Максим</t>
  </si>
  <si>
    <t xml:space="preserve">Калмурзаев Руслан </t>
  </si>
  <si>
    <t>Внедрение методологии долгосрочного планирования - Тетрис</t>
  </si>
  <si>
    <t>Виштак Татьяна</t>
  </si>
  <si>
    <t>МАПЛ (Модуль автоматизации программ лояльности)</t>
  </si>
  <si>
    <t>Шимберев Борис</t>
  </si>
  <si>
    <t>Путилов Александр</t>
  </si>
  <si>
    <t>LM Риски</t>
  </si>
  <si>
    <t>Нижний Новгород</t>
  </si>
  <si>
    <t>Беседин Игорь</t>
  </si>
  <si>
    <t>Молчанов Роман</t>
  </si>
  <si>
    <t>Цыганкова Анастасия</t>
  </si>
  <si>
    <t>Тарасов Алексей</t>
  </si>
  <si>
    <t>Пузанов Андрей</t>
  </si>
  <si>
    <t>Хотулев Дмитрий</t>
  </si>
  <si>
    <t>Саратов</t>
  </si>
  <si>
    <t>Смердов Алексей</t>
  </si>
  <si>
    <t>Платежи юридических лиц (Малый и средний бизнес)</t>
  </si>
  <si>
    <t>Воронцов Григорий</t>
  </si>
  <si>
    <t>Разработчик Jira</t>
  </si>
  <si>
    <t>Разработчик Delphi</t>
  </si>
  <si>
    <t>Саринков Андрей</t>
  </si>
  <si>
    <t>Киевский Сергей</t>
  </si>
  <si>
    <t>Продуктовый аналитик</t>
  </si>
  <si>
    <t>Казань</t>
  </si>
  <si>
    <t>Devops инженер</t>
  </si>
  <si>
    <t>Ильин Дмитрий</t>
  </si>
  <si>
    <t>Отчет на Февраль 2020</t>
  </si>
  <si>
    <t>Отчет на Март 2020</t>
  </si>
  <si>
    <t>Отчет на Апрель 2020</t>
  </si>
  <si>
    <t>Руководитель проекта</t>
  </si>
  <si>
    <t>Направление Риски</t>
  </si>
  <si>
    <t>Дмитриев Николай</t>
  </si>
  <si>
    <t>Передков Константин</t>
  </si>
  <si>
    <t>Ионов Евгений</t>
  </si>
  <si>
    <t>Юркин Николай</t>
  </si>
  <si>
    <t>Разработчик t-sql</t>
  </si>
  <si>
    <t>Дзядевич Екатерина</t>
  </si>
  <si>
    <t>Отчет на Май 2020</t>
  </si>
  <si>
    <t>Роман Иван</t>
  </si>
  <si>
    <t>Газизова Вероника</t>
  </si>
  <si>
    <t>разработчик powerbuilder</t>
  </si>
  <si>
    <t>Администратор</t>
  </si>
  <si>
    <t>Ромашкин Никита</t>
  </si>
  <si>
    <t>Новиков Роман</t>
  </si>
  <si>
    <t>Томских Виталий</t>
  </si>
  <si>
    <t>Волошина Виктория</t>
  </si>
  <si>
    <t>Мельников Александр</t>
  </si>
  <si>
    <t>Титова Наталия</t>
  </si>
  <si>
    <t>Некрасов</t>
  </si>
  <si>
    <t>Барнаул</t>
  </si>
  <si>
    <t>Системный инженер</t>
  </si>
  <si>
    <t>Головин Евгений</t>
  </si>
  <si>
    <t>Жарницкий Давид</t>
  </si>
  <si>
    <t>Лагутин Иван</t>
  </si>
  <si>
    <t>java разработчик</t>
  </si>
  <si>
    <t>Краснодар</t>
  </si>
  <si>
    <t>Колмогорова Анна</t>
  </si>
  <si>
    <t>Администратор БД</t>
  </si>
  <si>
    <t>Закрацкий Станислав</t>
  </si>
  <si>
    <t>Архитектор ПО</t>
  </si>
  <si>
    <t>Кузякина Ирина</t>
  </si>
  <si>
    <t>Некрасов Антон</t>
  </si>
  <si>
    <t>Отчет на июль 2020</t>
  </si>
  <si>
    <t>Ушаков Сергей</t>
  </si>
  <si>
    <t>Руководитель проектов</t>
  </si>
  <si>
    <t>Аналитик Jira</t>
  </si>
  <si>
    <t>Нгуен Дмитрий</t>
  </si>
  <si>
    <t>Зырянов Николай</t>
  </si>
  <si>
    <t>Секисов Константин</t>
  </si>
  <si>
    <t>Скаржинский Тимур</t>
  </si>
  <si>
    <t>Русинов Михаил</t>
  </si>
  <si>
    <t>Горьков Алексей</t>
  </si>
  <si>
    <t>Разработчик MS SQL</t>
  </si>
  <si>
    <t>Павлов Роман</t>
  </si>
  <si>
    <t>Гнусов Алексей</t>
  </si>
  <si>
    <t>Отчет на август 2020</t>
  </si>
  <si>
    <t>Жердева Екатерина</t>
  </si>
  <si>
    <t>Архангельск</t>
  </si>
  <si>
    <t>Кучмиёв Иван</t>
  </si>
  <si>
    <t>Специалист по подбору персонала</t>
  </si>
  <si>
    <t>Координатор</t>
  </si>
  <si>
    <t>Родионов Всеволод</t>
  </si>
  <si>
    <t>Мукина Кристина</t>
  </si>
  <si>
    <t>Ульяновск</t>
  </si>
  <si>
    <t>Егоров Валерий</t>
  </si>
  <si>
    <t>Рязань</t>
  </si>
  <si>
    <t>Гаврилова Екатерина</t>
  </si>
  <si>
    <t>Балагушкин Артем</t>
  </si>
  <si>
    <t>Крапивин Сергей</t>
  </si>
  <si>
    <t>Градосельская Наталья</t>
  </si>
  <si>
    <t>Шарапов Артем</t>
  </si>
  <si>
    <t>Киле Егор</t>
  </si>
  <si>
    <t>Автотестировщик Ruby</t>
  </si>
  <si>
    <t>Менеджер по рискам</t>
  </si>
  <si>
    <t>Чермашенцев Илья</t>
  </si>
  <si>
    <t>Шакиров Вадим</t>
  </si>
  <si>
    <t>Разработчик Java</t>
  </si>
  <si>
    <t>Лукьянов Станислав</t>
  </si>
  <si>
    <t>Управление проектами</t>
  </si>
  <si>
    <t>Отчет на сентябрь 2020</t>
  </si>
  <si>
    <t>Александрова Кристина</t>
  </si>
  <si>
    <t>Волотов Илья</t>
  </si>
  <si>
    <t>Лашкуль Александра</t>
  </si>
  <si>
    <t>Мокрова Анастасия</t>
  </si>
  <si>
    <t>Чебоксары</t>
  </si>
  <si>
    <t>Сабиров Артур</t>
  </si>
  <si>
    <t>Иннополис</t>
  </si>
  <si>
    <t>Рудаков Сергей</t>
  </si>
  <si>
    <t>Михеев Дмитрий</t>
  </si>
  <si>
    <t>Павлов Никита</t>
  </si>
  <si>
    <t>Помощник аналитика</t>
  </si>
  <si>
    <t>Ненякина Анастасия</t>
  </si>
  <si>
    <t>командировка</t>
  </si>
  <si>
    <t>Отчет на октябрь 2020</t>
  </si>
  <si>
    <t>Борисова Алёна</t>
  </si>
  <si>
    <t>Рамазанов Виталий</t>
  </si>
  <si>
    <t>Ios разработчик</t>
  </si>
  <si>
    <t>Коурова Мария</t>
  </si>
  <si>
    <t>Митрофанов Кирилл</t>
  </si>
  <si>
    <t>Русев Дмитрий</t>
  </si>
  <si>
    <t>Галкин Антон</t>
  </si>
  <si>
    <t>Шурков Дмитрий</t>
  </si>
  <si>
    <t>Автотестировщик C#</t>
  </si>
  <si>
    <t>Калининград</t>
  </si>
  <si>
    <t>Разработчик Pega</t>
  </si>
  <si>
    <t>Макаров Владимир</t>
  </si>
  <si>
    <t>Майорова Дарья</t>
  </si>
  <si>
    <t xml:space="preserve"> </t>
  </si>
  <si>
    <t>Отчет на ноябрь 2020</t>
  </si>
  <si>
    <t>Салов Андрей</t>
  </si>
  <si>
    <t>Карев Андрей</t>
  </si>
  <si>
    <t>Новикова Анастасия</t>
  </si>
  <si>
    <t>Менеджер проекта</t>
  </si>
  <si>
    <t>Автотестировщик</t>
  </si>
  <si>
    <t>Шутов Максим</t>
  </si>
  <si>
    <t>Мелёхин Александр</t>
  </si>
  <si>
    <t>Любкина Анна</t>
  </si>
  <si>
    <t>Борисова Елизавета</t>
  </si>
  <si>
    <t>Курган</t>
  </si>
  <si>
    <t>Отчет на декабрь 2020</t>
  </si>
  <si>
    <t>BI/DWH разработчик</t>
  </si>
  <si>
    <t>Антонов Иван</t>
  </si>
  <si>
    <t>Коновалов Павел</t>
  </si>
  <si>
    <t>Дмитриева Анна</t>
  </si>
  <si>
    <t>Балбышева Ольга</t>
  </si>
  <si>
    <t>Золотухин Владислав</t>
  </si>
  <si>
    <t>Якименко Роман</t>
  </si>
  <si>
    <t>Рабочий Дмитрий</t>
  </si>
  <si>
    <t>Васильев Радомир</t>
  </si>
  <si>
    <t>Кошелев Дмитрий</t>
  </si>
  <si>
    <t>Аввакумов Алексей</t>
  </si>
  <si>
    <t>Усик Светалана</t>
  </si>
  <si>
    <t>Пешков Александр</t>
  </si>
  <si>
    <t>Новосибирск</t>
  </si>
  <si>
    <t>Разработчик C#</t>
  </si>
  <si>
    <t>Тюрина Ольга</t>
  </si>
  <si>
    <t>Зеликин Илья</t>
  </si>
  <si>
    <t>дата увольнения 06.04.2021</t>
  </si>
  <si>
    <t>дата увольнения 22.01.2021</t>
  </si>
  <si>
    <t>дата увольнения 12.02.2021</t>
  </si>
  <si>
    <t>дата увольнения 11.02.2021</t>
  </si>
  <si>
    <t>дата увольнения 16.04.2021</t>
  </si>
  <si>
    <t>Дата увольнения 15.01.2021</t>
  </si>
  <si>
    <t>дата увольнения 26.01.2021</t>
  </si>
  <si>
    <t>дата увольнения 26.02.2021</t>
  </si>
  <si>
    <t>дата увольнения 18.02.2021</t>
  </si>
  <si>
    <t>дата увольнения 08.04.2021</t>
  </si>
  <si>
    <t>Хонинов Чингис</t>
  </si>
  <si>
    <t>Специалист</t>
  </si>
  <si>
    <t>дата увольнения 02.04.2021</t>
  </si>
  <si>
    <t>дата увольнения 23.04.2021</t>
  </si>
  <si>
    <t>дата увольнения 14.04.2021</t>
  </si>
  <si>
    <t>дата увольнения 03.02.2021</t>
  </si>
  <si>
    <t>дата увольнения 01.03.2021</t>
  </si>
  <si>
    <t>дата увольнения 11.03.2021</t>
  </si>
  <si>
    <t>дата увольнения 19.02.2021</t>
  </si>
  <si>
    <t>Дата увольнения 16.12.2020</t>
  </si>
  <si>
    <t>Грачев Анатолий</t>
  </si>
  <si>
    <t>Ровковский Дмитрий</t>
  </si>
  <si>
    <t>Product Owner</t>
  </si>
  <si>
    <t>дата увольнения 30.11.2020</t>
  </si>
  <si>
    <t>дата увольнения 30.04.2021</t>
  </si>
  <si>
    <t>дата увольнения 21.04.2021</t>
  </si>
  <si>
    <t>Савинов Игорь</t>
  </si>
  <si>
    <t>Сидоров Александр</t>
  </si>
  <si>
    <t>Татуйко Сергей</t>
  </si>
  <si>
    <t>Кудряшов Алексей</t>
  </si>
  <si>
    <t>Румянцев Александр</t>
  </si>
  <si>
    <t>Service Manager</t>
  </si>
  <si>
    <t>Ромашов Владислав</t>
  </si>
  <si>
    <t>дата увольнения 11.06.2021</t>
  </si>
  <si>
    <t>дата увольнения 31.05.2021</t>
  </si>
  <si>
    <t>Мазуренко Наталья</t>
  </si>
  <si>
    <t>Бушков Константин</t>
  </si>
  <si>
    <t>Чулюков Александр</t>
  </si>
  <si>
    <t>Младший методолог</t>
  </si>
  <si>
    <t>Бондарчук Вера</t>
  </si>
  <si>
    <t>Финансовый аналитик</t>
  </si>
  <si>
    <t>Жигалова Полина</t>
  </si>
  <si>
    <t>Курицына Ольга</t>
  </si>
  <si>
    <t>hr</t>
  </si>
  <si>
    <t>Пермь</t>
  </si>
  <si>
    <t>Бритвин Василий</t>
  </si>
  <si>
    <t>Степин Георгий</t>
  </si>
  <si>
    <t>Макеев Юрий</t>
  </si>
  <si>
    <t>Юртаева Софья</t>
  </si>
  <si>
    <t>Тычинин Илья</t>
  </si>
  <si>
    <t>к нам 25.06</t>
  </si>
  <si>
    <t>Джамбинова Анастасия</t>
  </si>
  <si>
    <t>Солодкин Алексей</t>
  </si>
  <si>
    <t>Антипова Виктория</t>
  </si>
  <si>
    <t>Лобачева Ольга</t>
  </si>
  <si>
    <t>Красноярск</t>
  </si>
  <si>
    <t xml:space="preserve">Разработчик Full Stack </t>
  </si>
  <si>
    <t>Специалист BI</t>
  </si>
  <si>
    <t>Томск</t>
  </si>
  <si>
    <t>ФНС</t>
  </si>
  <si>
    <t>Технический специалист</t>
  </si>
  <si>
    <t>Корнеева Александра</t>
  </si>
  <si>
    <t>Марьясов Илья</t>
  </si>
  <si>
    <t>макбук</t>
  </si>
  <si>
    <t>Сычев Игорь</t>
  </si>
  <si>
    <t>Ильичева Валерия</t>
  </si>
  <si>
    <t>Омаров Марат</t>
  </si>
  <si>
    <t>Болотников Дмитрий</t>
  </si>
  <si>
    <t>Омск</t>
  </si>
  <si>
    <t>Android разработчик</t>
  </si>
  <si>
    <t>Коротина Татьяна</t>
  </si>
  <si>
    <t>Павлов Александр</t>
  </si>
  <si>
    <t>Технический писатель</t>
  </si>
  <si>
    <t>Бойцов Дмитрий</t>
  </si>
  <si>
    <t>Администратор поддержки</t>
  </si>
  <si>
    <t>Уволен 09/10/20</t>
  </si>
  <si>
    <t>Уволена 25/09/20</t>
  </si>
  <si>
    <t>дата увольнения 18/11/20</t>
  </si>
  <si>
    <t>Уволен 30/09/20</t>
  </si>
  <si>
    <t>дата увольнения 13/11/20</t>
  </si>
  <si>
    <t>дата увольнения 18.12/20</t>
  </si>
  <si>
    <t>дата увольнения 16.07.21</t>
  </si>
  <si>
    <t>дата увольнения 18.06.21</t>
  </si>
  <si>
    <t>Лифанов Иван</t>
  </si>
  <si>
    <t xml:space="preserve">Князев Максим </t>
  </si>
  <si>
    <t xml:space="preserve">Головач Андрей </t>
  </si>
  <si>
    <t xml:space="preserve">Серегина Анастасия </t>
  </si>
  <si>
    <t>ЛИД автотестирования</t>
  </si>
  <si>
    <t>Булат Александр</t>
  </si>
  <si>
    <t>дата увольнения 29.07.2021</t>
  </si>
  <si>
    <t>дата увольнения 20.08.2021</t>
  </si>
  <si>
    <t>дата увольнения 17.08.2021</t>
  </si>
  <si>
    <t>Даньшина Елена</t>
  </si>
  <si>
    <t>Смирнов Владимир</t>
  </si>
  <si>
    <t>Пчелинцева Анастасия</t>
  </si>
  <si>
    <t>дата увольнения 30.07.2021</t>
  </si>
  <si>
    <t>дата увольнения 31.08.2021</t>
  </si>
  <si>
    <t>оклад ГРОСС</t>
  </si>
  <si>
    <t>Башинская Надежда</t>
  </si>
  <si>
    <t>Самара</t>
  </si>
  <si>
    <t>ноут не надо</t>
  </si>
  <si>
    <t>Калмыков Егор</t>
  </si>
  <si>
    <t>Усова Анастасия</t>
  </si>
  <si>
    <t>дата увольнения 07.09.2021</t>
  </si>
  <si>
    <t>Бушукин Александр</t>
  </si>
  <si>
    <t>Яковлев Олег</t>
  </si>
  <si>
    <t>Сумарокова Александра</t>
  </si>
  <si>
    <t>дата увольнения 23.09.2021</t>
  </si>
  <si>
    <t>Дата увольнения 04.10.2021</t>
  </si>
  <si>
    <t>Комаров Андрей</t>
  </si>
  <si>
    <t>Никифоров Вячеслав</t>
  </si>
  <si>
    <t>дата увольнения 30.09.2021</t>
  </si>
  <si>
    <t>Васильев Денис</t>
  </si>
  <si>
    <t>Береза Дмитрий</t>
  </si>
  <si>
    <t>Стажёр АТ</t>
  </si>
  <si>
    <t>Кравцов Константин</t>
  </si>
  <si>
    <t>ФТ стажер</t>
  </si>
  <si>
    <t>Байтова Мария</t>
  </si>
  <si>
    <t>Тупицын Антон</t>
  </si>
  <si>
    <t>Нурдынов Сергей</t>
  </si>
  <si>
    <t>Садчиков Роман</t>
  </si>
  <si>
    <t xml:space="preserve">РП </t>
  </si>
  <si>
    <t>Белянков Олег</t>
  </si>
  <si>
    <t>Иванов Игорь</t>
  </si>
  <si>
    <t>Костенко Любовь</t>
  </si>
  <si>
    <t>Пирогов Иван</t>
  </si>
  <si>
    <t>Парфенова Анастасия</t>
  </si>
  <si>
    <t>стажер аналитик пега</t>
  </si>
  <si>
    <t>Алемасов Никита</t>
  </si>
  <si>
    <t>Молчанова Ольга</t>
  </si>
  <si>
    <t>Муртаков Андрей</t>
  </si>
  <si>
    <t>Бизнес аналитик</t>
  </si>
  <si>
    <t>дата увольнения 18.10.21</t>
  </si>
  <si>
    <t xml:space="preserve">Данченко Валерия </t>
  </si>
  <si>
    <t>Дизайнер</t>
  </si>
  <si>
    <t>Шаронов Виталий</t>
  </si>
  <si>
    <t>Администратор ЦОД</t>
  </si>
  <si>
    <t>приземление</t>
  </si>
  <si>
    <t xml:space="preserve">310 400 </t>
  </si>
  <si>
    <t>дата увольнения 29.10.21</t>
  </si>
  <si>
    <t>дата увольнения 08.11.2021</t>
  </si>
  <si>
    <t>дата увольнения 12.11.2021</t>
  </si>
  <si>
    <t>Виноградова Марина</t>
  </si>
  <si>
    <t>Писаренко Валерия</t>
  </si>
  <si>
    <t>инженер ЦОД (подменный)</t>
  </si>
  <si>
    <t>Галямов Ринат</t>
  </si>
  <si>
    <t>MSSQL разработчик</t>
  </si>
  <si>
    <t>Лагкути Эрик</t>
  </si>
  <si>
    <t xml:space="preserve">приземление </t>
  </si>
  <si>
    <t>Белых Илья</t>
  </si>
  <si>
    <t>Системный инженер колл центр</t>
  </si>
  <si>
    <t>дата увольнения 23.11.2021</t>
  </si>
  <si>
    <t>оформлена с 10.11 - премией</t>
  </si>
  <si>
    <t>дата увольнения 08.10.2021</t>
  </si>
  <si>
    <t>Струк Светалана</t>
  </si>
  <si>
    <t>Зайченко Василий</t>
  </si>
  <si>
    <t>Кошелев Сергей</t>
  </si>
  <si>
    <t>Евдокимов Павел</t>
  </si>
  <si>
    <t>30 часов в неделю</t>
  </si>
  <si>
    <t>Онищук Андрей</t>
  </si>
  <si>
    <t>Архитектор</t>
  </si>
  <si>
    <t>Блащук Дарья</t>
  </si>
  <si>
    <t>Приземление</t>
  </si>
  <si>
    <t xml:space="preserve">дата увольнения 29.11.21 </t>
  </si>
  <si>
    <t>Аналитик стажер</t>
  </si>
  <si>
    <t xml:space="preserve">Фомина Юлия </t>
  </si>
  <si>
    <t>дата увольнения 02.12.2021</t>
  </si>
  <si>
    <t>Аксенова Виктория</t>
  </si>
  <si>
    <t>Функциональный тестировщик</t>
  </si>
  <si>
    <t>Петергоф</t>
  </si>
  <si>
    <t>Галимов Тимур</t>
  </si>
  <si>
    <t>Уфа</t>
  </si>
  <si>
    <t>Дата Солюшенс</t>
  </si>
  <si>
    <t>дата увольнения 10.12.2021</t>
  </si>
  <si>
    <t xml:space="preserve">Захаров Андрей </t>
  </si>
  <si>
    <t>Руководитель направления по среднему бизнесу</t>
  </si>
  <si>
    <t>Егрищин Артем</t>
  </si>
  <si>
    <t>Фомичева Мария</t>
  </si>
  <si>
    <t>Менеджер проектов</t>
  </si>
  <si>
    <t>Живцова Виктория</t>
  </si>
  <si>
    <t>с 10.01 работает</t>
  </si>
  <si>
    <t>дата увольнения 09.12.2021</t>
  </si>
  <si>
    <t>дата увольнения 24.12.2021</t>
  </si>
  <si>
    <t>Кильметов Антон</t>
  </si>
  <si>
    <t>Повышение с 9300 (январь 22)</t>
  </si>
  <si>
    <t>Премия</t>
  </si>
  <si>
    <t>дата увольнения 20.12.2021</t>
  </si>
  <si>
    <t>Воловичева Надежда</t>
  </si>
  <si>
    <t>Анпилогова Елизавета</t>
  </si>
  <si>
    <t>Санкт-Петербург</t>
  </si>
  <si>
    <t>Сергиенко Светлана</t>
  </si>
  <si>
    <t>дата увольнения 30.12.2021</t>
  </si>
  <si>
    <t>Дата увольнения 11.01.2022</t>
  </si>
  <si>
    <t>дата увольнения 27.12.2021</t>
  </si>
  <si>
    <t xml:space="preserve">Леонтьев Андрей </t>
  </si>
  <si>
    <t>Боровских Михаил</t>
  </si>
  <si>
    <t>макбук. ЗАЯВЛЕНИЕ НА 14.01</t>
  </si>
  <si>
    <t>Системный инженер (baas )</t>
  </si>
  <si>
    <t>Выходит</t>
  </si>
  <si>
    <t>На старте 60к на руки, через полгода 70к на руки, через год 80к на руки</t>
  </si>
  <si>
    <t>Комментарии</t>
  </si>
  <si>
    <t>Усков Роман</t>
  </si>
  <si>
    <t>Жуйкова Екатерина</t>
  </si>
  <si>
    <t>Системный аналитик_ABBYY/OBIP в направление Ипотека</t>
  </si>
  <si>
    <t>Силионов Леонид</t>
  </si>
  <si>
    <t>Главный специалист по функциональному тестированию</t>
  </si>
  <si>
    <t>Некрасов Олег</t>
  </si>
  <si>
    <t>Разработчик Android</t>
  </si>
  <si>
    <t>Мясоедов Юрий</t>
  </si>
  <si>
    <t>Разработчик MS SQL/ .NET</t>
  </si>
  <si>
    <t>Клиничев Арсений</t>
  </si>
  <si>
    <t>Пигалов Максим</t>
  </si>
  <si>
    <t>Пенза</t>
  </si>
  <si>
    <t>Новиков Сергей</t>
  </si>
  <si>
    <t xml:space="preserve">Разработчик .net </t>
  </si>
  <si>
    <t>Изотов Дмитрий</t>
  </si>
  <si>
    <t>Авдеев Виталий</t>
  </si>
  <si>
    <t>Трушков Олег</t>
  </si>
  <si>
    <t>Пермяков Алексей</t>
  </si>
  <si>
    <t>1-2.02 премией</t>
  </si>
  <si>
    <t>Яринский Андрей</t>
  </si>
  <si>
    <t>Системный инженер (сопровождение КоллЦентра)</t>
  </si>
  <si>
    <t xml:space="preserve">Зырянов Дмитрий </t>
  </si>
  <si>
    <t>Повышение с 01.02.22 (было 24000)</t>
  </si>
  <si>
    <t>Повышение с 01.02.22 (было 15250)</t>
  </si>
  <si>
    <t>Повышение с 01.02 (было 10840)</t>
  </si>
  <si>
    <t>Повышение января 22 (было 15115)</t>
  </si>
  <si>
    <t>Фактически с 31.01. 1 день - премия. Макбук про</t>
  </si>
  <si>
    <t>дата увольнения 31.01</t>
  </si>
  <si>
    <t>со 2го месяца 8 762. Дата увольнения 11.02</t>
  </si>
  <si>
    <t>гпх. Переведен в штат с 01.02</t>
  </si>
  <si>
    <t>ГПХ. Переведен в штат с 01.02</t>
  </si>
  <si>
    <t>Дата увольнения 07.02.22</t>
  </si>
  <si>
    <t>Шиндина Ксения</t>
  </si>
  <si>
    <t>Специалист клиентской поддержки</t>
  </si>
  <si>
    <t>Каплун Екатерина</t>
  </si>
  <si>
    <t>МО (Королев)</t>
  </si>
  <si>
    <t xml:space="preserve">Сапегин Сергей </t>
  </si>
  <si>
    <t>Системный аналитикик Альфа-директ</t>
  </si>
  <si>
    <t>Увольнение 25.02.22</t>
  </si>
  <si>
    <t xml:space="preserve">Встречная конвертация. Инвестиционный стрим. Увольнение 21.01.22 </t>
  </si>
  <si>
    <t>Газизов Руслан</t>
  </si>
  <si>
    <t>Бизнес-аналитик</t>
  </si>
  <si>
    <t>коэф 1,8</t>
  </si>
  <si>
    <t xml:space="preserve">Инженер ЦОД </t>
  </si>
  <si>
    <t>Холев Алексей</t>
  </si>
  <si>
    <t>Специалист Power BI</t>
  </si>
  <si>
    <t>Воронеж</t>
  </si>
  <si>
    <t>Смирнов Андрей</t>
  </si>
  <si>
    <t>Системный аналитик Альфа-директ</t>
  </si>
  <si>
    <t>Артемов Алексей</t>
  </si>
  <si>
    <t>После испыт - 21896</t>
  </si>
  <si>
    <t>Системный аналитик alfa iaas</t>
  </si>
  <si>
    <t>Системный аналитик (проект Альфа-Инвестиции)</t>
  </si>
  <si>
    <t>Кнунянц Иван</t>
  </si>
  <si>
    <t>Младший специалист 
по интеллектуальному анализу данных</t>
  </si>
  <si>
    <t>Семенов Максим</t>
  </si>
  <si>
    <t>Галичанский Владислав</t>
  </si>
  <si>
    <t>Старший 
специалист по интеллектуальному анализу данных</t>
  </si>
  <si>
    <t>Специалист 
по интеллектуальному анализу данных</t>
  </si>
  <si>
    <t>Коэф 1,8</t>
  </si>
  <si>
    <t>ГПХ. Монитор</t>
  </si>
  <si>
    <t>Увольнение 28.02.22</t>
  </si>
  <si>
    <t>Шувалова Виктория</t>
  </si>
  <si>
    <t>Перепелкина Настя</t>
  </si>
  <si>
    <t>Даньшина Лена</t>
  </si>
  <si>
    <t>Джамбинова</t>
  </si>
  <si>
    <t>Герасимова</t>
  </si>
  <si>
    <t xml:space="preserve">дата увольнения 01.02.22 </t>
  </si>
  <si>
    <t>Борисов Михаил</t>
  </si>
  <si>
    <t>Стуков Илья</t>
  </si>
  <si>
    <t>Увольнение 01.03.22</t>
  </si>
  <si>
    <t>Дата увольнения 15.03.22 (переход в штат)</t>
  </si>
  <si>
    <t>Вячеслав Юрьев</t>
  </si>
  <si>
    <t>Ведущий эксперт, отдел проектов</t>
  </si>
  <si>
    <t>дата увольнения 24.01.22</t>
  </si>
  <si>
    <t>Увольнение 10.03 (перевод в штат)</t>
  </si>
  <si>
    <t>Руководитель инфраструктурных проектов</t>
  </si>
  <si>
    <t>Борченко Андрей</t>
  </si>
  <si>
    <t>Призмеление</t>
  </si>
  <si>
    <t>Ведущий специалист сопровождения (java)</t>
  </si>
  <si>
    <t>Бодров Владислав</t>
  </si>
  <si>
    <t>Повышение с 01.03.22 (было 25000/ 299000)</t>
  </si>
  <si>
    <t>Повышение с 01.03.22 (было 5480/ 57500)</t>
  </si>
  <si>
    <t>Повышение с 01.03.22 (было 9525/ 100000)</t>
  </si>
  <si>
    <t>Повышение с 01.03.22 (было 38315/ 402300)</t>
  </si>
  <si>
    <t>Повышение с 01.03.22 (было 39410/ 413800)</t>
  </si>
  <si>
    <t>Афтени Иван</t>
  </si>
  <si>
    <t>Мытищи</t>
  </si>
  <si>
    <t>Казакова Светлана</t>
  </si>
  <si>
    <t>Тольятти</t>
  </si>
  <si>
    <t>Хохлова</t>
  </si>
  <si>
    <t xml:space="preserve">Лямин Дмитрий </t>
  </si>
  <si>
    <t>Инженер сопровождения</t>
  </si>
  <si>
    <t>дата увольнения 14.01.2022</t>
  </si>
  <si>
    <t>Дата увольнения 22.03.22</t>
  </si>
  <si>
    <t>Повышение с 01.04.22 (было 252900/23112)</t>
  </si>
  <si>
    <t>Увольнение 23.03.22</t>
  </si>
  <si>
    <t>Самодуров Сергей</t>
  </si>
  <si>
    <t>Ведущий инженер по сопровождению инфраструктурных проектов</t>
  </si>
  <si>
    <t>Мустафаев Эмиль</t>
  </si>
  <si>
    <t>МО (Подольск)</t>
  </si>
  <si>
    <t>после испыт 16 430 (с 01.11). Дата увольнения 24.03.22</t>
  </si>
  <si>
    <t>Есин Сергей</t>
  </si>
  <si>
    <t>4000, через 2 мес 8000. Дата увол - 30.03.22</t>
  </si>
  <si>
    <t xml:space="preserve">Гаибов Демид </t>
  </si>
  <si>
    <r>
      <t>Разработчик Pega</t>
    </r>
    <r>
      <rPr>
        <sz val="12"/>
        <color theme="1"/>
        <rFont val="Calibri"/>
        <family val="2"/>
        <charset val="204"/>
        <scheme val="minor"/>
      </rPr>
      <t xml:space="preserve"> </t>
    </r>
  </si>
  <si>
    <t>макбук. 23017 + 15% с 01.04. Увольнение 30.03.22</t>
  </si>
  <si>
    <t xml:space="preserve">Борисова Наталия </t>
  </si>
  <si>
    <t>Разработчик BI</t>
  </si>
  <si>
    <t>Премия с 01.04.22 (была ставка 21900)</t>
  </si>
  <si>
    <t>Дата увольнения 31.03</t>
  </si>
  <si>
    <t xml:space="preserve">МАПЛ (Модуль автоматизации программ лояльности). </t>
  </si>
  <si>
    <t>Изменение условий</t>
  </si>
  <si>
    <t>Повышение с 01.04.22 (было 23400/252885)</t>
  </si>
  <si>
    <t>Повышение с 01.04.22 (было 15334/ 140000)</t>
  </si>
  <si>
    <t>Повышение с 01.04 (было 18620/195500)</t>
  </si>
  <si>
    <t>Повышение с 01.02.22 (было 9300)</t>
  </si>
  <si>
    <t>Повышение с 01.04.2022 (было 14905/156400)</t>
  </si>
  <si>
    <t>Повышение с 05.03</t>
  </si>
  <si>
    <t>Повышение с 01.04.22 (было 34500/315) + теперь без премии 15%</t>
  </si>
  <si>
    <t xml:space="preserve">Жиляев Иван </t>
  </si>
  <si>
    <t xml:space="preserve">DevOps инженер </t>
  </si>
  <si>
    <t>1. Повышение с января 22 ( была 27000/ 287400)                     2. Повышение с 01.04 (фактически с 01.05, платим премией) (было 30800/ 333400)</t>
  </si>
  <si>
    <t>Увольнение 05.04.22</t>
  </si>
  <si>
    <t>Ослоповский Алексей</t>
  </si>
  <si>
    <t>Серов Алексей</t>
  </si>
  <si>
    <t>Струбин Иван</t>
  </si>
  <si>
    <t xml:space="preserve">Шмаков Валентин </t>
  </si>
  <si>
    <t>Бландинова Анна</t>
  </si>
  <si>
    <t>Тамара Куранова</t>
  </si>
  <si>
    <t>Повышение с 01.05 (было 31000/344900), АБ подняли с 01.04, доплатим премией разницу</t>
  </si>
  <si>
    <t>Дата увольнения 08.04.22</t>
  </si>
  <si>
    <t>Переход на др. проект + повышение с 18.04 (фактически с 06.04, но брал за свой сч.) было 20160/200)</t>
  </si>
  <si>
    <t>Повышение с 01.11.21</t>
  </si>
  <si>
    <t>Повышение с 01.12.21</t>
  </si>
  <si>
    <t>Повышение с января 22 (было 21502)</t>
  </si>
  <si>
    <t>Повышение с января 22 (было 9300)</t>
  </si>
  <si>
    <t xml:space="preserve">Кузнецов Сергей </t>
  </si>
  <si>
    <t>Женя Палаткина</t>
  </si>
  <si>
    <t>ГПХ на 3 мес</t>
  </si>
  <si>
    <t>Макбук (в ставке)</t>
  </si>
  <si>
    <t>Ельсукова Анна</t>
  </si>
  <si>
    <t>Технический редактор</t>
  </si>
  <si>
    <t>Трудоустройство по ГПХ на 1 месяц, при успешной работе - перевод к нам в штат с повышением ЗП и ставки</t>
  </si>
  <si>
    <t>ГПХ на 1 мес
При успешной работе - перевод к нам в штат с повышением ЗП и ставки</t>
  </si>
  <si>
    <t xml:space="preserve">Добрынина Елизавета </t>
  </si>
  <si>
    <t>Белашова Анна</t>
  </si>
  <si>
    <t>Янин Ярослав</t>
  </si>
  <si>
    <t>Инженер по сопровождению</t>
  </si>
  <si>
    <t>Макбук</t>
  </si>
  <si>
    <t>Герасимова Лиза</t>
  </si>
  <si>
    <t>Ресурсное планирование.Увольнение 29.04.22</t>
  </si>
  <si>
    <t>Трофимова Виктория</t>
  </si>
  <si>
    <t>МО (Зеленоград)</t>
  </si>
  <si>
    <t>Зп 100гросс(на испытал.), 132гросс(после испытал.)
Ставка 9 524 (наиспытал), 12 572 (после испытал.)</t>
  </si>
  <si>
    <t>Поышение с 01.05.22 (было 16429/150)</t>
  </si>
  <si>
    <t>1. Повышение с 01.04.22 (было 13143/120000)                       2. Повышение с 01.05.22 (было 18620/ 170)</t>
  </si>
  <si>
    <t xml:space="preserve">Осипов Сергей </t>
  </si>
  <si>
    <t>Единое окно сотрудника ЕОС ФЛ. Совмещает с РГС</t>
  </si>
  <si>
    <t>В нашем офисе ЕКБ</t>
  </si>
  <si>
    <t>Томей Александра</t>
  </si>
  <si>
    <t>Сценарист / редактор</t>
  </si>
  <si>
    <t>Ярославль</t>
  </si>
  <si>
    <t>Специалист тех. поддержки</t>
  </si>
  <si>
    <t>Никольчук Владимир</t>
  </si>
  <si>
    <t>Повышение с 01.04.22 (было 18620/170)                             Повышение с 01.05 (было 21905/200)</t>
  </si>
  <si>
    <t>дата увольнения 06.05.2022 (переход в штат)</t>
  </si>
  <si>
    <t>Бабкова Виктория</t>
  </si>
  <si>
    <t>Люлюшина Светлана</t>
  </si>
  <si>
    <t>UX исследователь</t>
  </si>
  <si>
    <t>Срочный ТД на 6 месяцев с воз. Пролонгации
3 мес.: 206.900гросс,ставка 19.705; далее: 229.900гросс,ставка 21.896</t>
  </si>
  <si>
    <t>СБ (без пред-оффера)</t>
  </si>
  <si>
    <t>Delivery Manager</t>
  </si>
  <si>
    <t xml:space="preserve">Лежнев Сергей </t>
  </si>
  <si>
    <t>СБ (пред-оффер)</t>
  </si>
  <si>
    <t>Fullstack-разработчик (Go+JavaScript)</t>
  </si>
  <si>
    <t>Срочный ТД</t>
  </si>
  <si>
    <t>Повышение с 01.06 (было 19810/160)</t>
  </si>
  <si>
    <t>Выход после декрета с 20.05.22</t>
  </si>
  <si>
    <t>Дата увольнения 23.05.22</t>
  </si>
  <si>
    <t>Иоффе Алексей</t>
  </si>
  <si>
    <t>Писаренко Лера</t>
  </si>
  <si>
    <t>макбук 873. увольнение 20.05.22</t>
  </si>
  <si>
    <t>макбук. Увольнение 31.05.22</t>
  </si>
  <si>
    <t>Белугин Клим</t>
  </si>
  <si>
    <t>СБ</t>
  </si>
  <si>
    <t>Малиновский Виталий</t>
  </si>
  <si>
    <t>Куранова Тамара</t>
  </si>
  <si>
    <t>1. Повышение с 01.08.21 2. Повышение с 01.06 25000/230</t>
  </si>
  <si>
    <t>Джамбинова Настя</t>
  </si>
  <si>
    <t>После испытательного - 115000 (гросс), ставка - 10 953 (была 9905) 2. Повышение с 01.06.22 (было 10953/115)</t>
  </si>
  <si>
    <t>Увольнение 23.05.2022</t>
  </si>
  <si>
    <t>Кибардин Анатолий</t>
  </si>
  <si>
    <t>Силачева Яна</t>
  </si>
  <si>
    <t>Дата увольнения 16.05.22</t>
  </si>
  <si>
    <t>Камушкин Константин</t>
  </si>
  <si>
    <t>Дата увольнения 31.06</t>
  </si>
  <si>
    <t xml:space="preserve">Аль-Джамаль Даниил </t>
  </si>
  <si>
    <t>дата увольнения 17.05.2022</t>
  </si>
  <si>
    <t>дата увольнения 01.03.22</t>
  </si>
  <si>
    <t>Повышение с 01.06.22 (было 10400/109200)</t>
  </si>
  <si>
    <t>Повышение с 01.06.22 (было 8760/92000)</t>
  </si>
  <si>
    <t>Мясников Даниил</t>
  </si>
  <si>
    <t>Дата увольнения 31.05.22</t>
  </si>
  <si>
    <t xml:space="preserve">Мелькин Алексей </t>
  </si>
  <si>
    <t>Ведущий инженер дежурной смены</t>
  </si>
  <si>
    <t>01.07-09.07 -уходит в отпуск за собственный счет(с Альфой согласовано)</t>
  </si>
  <si>
    <t>Повышение с 01.06.22 (было 24086/252900)</t>
  </si>
  <si>
    <t>Дата увольнения 30.05.22</t>
  </si>
  <si>
    <t>Денисова Екатерина</t>
  </si>
  <si>
    <t>Ванюшкина Катя</t>
  </si>
  <si>
    <t>На испыт 15334, после испыт - 17524. По факту с 03.06 (премией)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</si>
</sst>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dd\-mmm"/>
    <numFmt numFmtId="166" formatCode="#,##0.00\ &quot;₽&quot;"/>
    <numFmt numFmtId="167" formatCode="#,##0\ &quot;₽&quot;"/>
  </numFmts>
  <fonts count="21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9"/>
      </bottom>
      <diagonal/>
    </border>
    <border>
      <left style="medium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184">
    <xf numFmtId="0" fontId="0" fillId="0" borderId="0" xfId="0"/>
    <xf numFmtId="0" fontId="14" fillId="2" borderId="3" xfId="0" applyFont="1" applyFill="1" applyBorder="1" applyAlignment="1">
      <alignment wrapText="1" shrinkToFit="1"/>
    </xf>
    <xf numFmtId="0" fontId="14" fillId="2" borderId="2" xfId="0" applyFont="1" applyFill="1" applyBorder="1" applyAlignment="1">
      <alignment wrapText="1" shrinkToFit="1"/>
    </xf>
    <xf numFmtId="16" fontId="0" fillId="0" borderId="5" xfId="0" applyNumberFormat="1" applyBorder="1" applyAlignment="1">
      <alignment wrapText="1" shrinkToFit="1"/>
    </xf>
    <xf numFmtId="0" fontId="0" fillId="0" borderId="1" xfId="0" applyBorder="1" applyAlignment="1">
      <alignment wrapText="1" shrinkToFit="1"/>
    </xf>
    <xf numFmtId="0" fontId="0" fillId="0" borderId="6" xfId="0" applyBorder="1" applyAlignment="1">
      <alignment wrapText="1" shrinkToFit="1"/>
    </xf>
    <xf numFmtId="0" fontId="0" fillId="0" borderId="7" xfId="0" applyBorder="1" applyAlignment="1">
      <alignment wrapText="1" shrinkToFit="1"/>
    </xf>
    <xf numFmtId="0" fontId="0" fillId="0" borderId="8" xfId="0" applyBorder="1" applyAlignment="1">
      <alignment wrapText="1" shrinkToFit="1"/>
    </xf>
    <xf numFmtId="16" fontId="0" fillId="0" borderId="1" xfId="0" applyNumberFormat="1" applyBorder="1" applyAlignment="1">
      <alignment wrapText="1" shrinkToFit="1"/>
    </xf>
    <xf numFmtId="0" fontId="0" fillId="0" borderId="7" xfId="0" applyBorder="1" applyAlignment="1">
      <alignment horizontal="right" wrapText="1" shrinkToFit="1"/>
    </xf>
    <xf numFmtId="0" fontId="0" fillId="0" borderId="1" xfId="0" applyBorder="1" applyAlignment="1">
      <alignment horizontal="right" wrapText="1" shrinkToFit="1"/>
    </xf>
    <xf numFmtId="4" fontId="0" fillId="0" borderId="1" xfId="0" applyNumberFormat="1" applyBorder="1" applyAlignment="1">
      <alignment wrapText="1" shrinkToFit="1"/>
    </xf>
    <xf numFmtId="4" fontId="0" fillId="0" borderId="7" xfId="0" applyNumberFormat="1" applyBorder="1" applyAlignment="1">
      <alignment wrapText="1" shrinkToFit="1"/>
    </xf>
    <xf numFmtId="3" fontId="0" fillId="0" borderId="0" xfId="0" applyNumberFormat="1"/>
    <xf numFmtId="0" fontId="14" fillId="2" borderId="0" xfId="0" applyFont="1" applyFill="1" applyAlignment="1">
      <alignment wrapText="1" shrinkToFit="1"/>
    </xf>
    <xf numFmtId="14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4" fillId="2" borderId="9" xfId="0" applyFont="1" applyFill="1" applyBorder="1" applyAlignment="1">
      <alignment horizontal="center" wrapText="1" shrinkToFit="1"/>
    </xf>
    <xf numFmtId="0" fontId="0" fillId="3" borderId="10" xfId="0" applyFont="1" applyFill="1" applyBorder="1" applyAlignment="1">
      <alignment horizontal="center" wrapText="1" shrinkToFit="1"/>
    </xf>
    <xf numFmtId="0" fontId="0" fillId="0" borderId="12" xfId="0" applyFont="1" applyBorder="1" applyAlignment="1">
      <alignment horizontal="center" wrapText="1" shrinkToFit="1"/>
    </xf>
    <xf numFmtId="0" fontId="0" fillId="3" borderId="12" xfId="0" applyFont="1" applyFill="1" applyBorder="1" applyAlignment="1">
      <alignment horizontal="center" wrapText="1" shrinkToFit="1"/>
    </xf>
    <xf numFmtId="0" fontId="15" fillId="0" borderId="0" xfId="0" applyFont="1"/>
    <xf numFmtId="0" fontId="14" fillId="4" borderId="2" xfId="0" applyFont="1" applyFill="1" applyBorder="1" applyAlignment="1">
      <alignment wrapText="1" shrinkToFit="1"/>
    </xf>
    <xf numFmtId="0" fontId="14" fillId="4" borderId="3" xfId="0" applyFont="1" applyFill="1" applyBorder="1" applyAlignment="1">
      <alignment wrapText="1" shrinkToFit="1"/>
    </xf>
    <xf numFmtId="0" fontId="0" fillId="4" borderId="7" xfId="0" applyFill="1" applyBorder="1" applyAlignment="1">
      <alignment wrapText="1" shrinkToFit="1"/>
    </xf>
    <xf numFmtId="3" fontId="0" fillId="0" borderId="0" xfId="0" applyNumberFormat="1" applyFont="1"/>
    <xf numFmtId="3" fontId="17" fillId="4" borderId="3" xfId="0" applyNumberFormat="1" applyFont="1" applyFill="1" applyBorder="1" applyAlignment="1">
      <alignment wrapText="1" shrinkToFit="1"/>
    </xf>
    <xf numFmtId="0" fontId="0" fillId="4" borderId="0" xfId="0" applyFill="1"/>
    <xf numFmtId="0" fontId="16" fillId="0" borderId="1" xfId="1" applyFont="1" applyBorder="1" applyAlignment="1">
      <alignment horizontal="center"/>
    </xf>
    <xf numFmtId="14" fontId="16" fillId="0" borderId="4" xfId="1" applyNumberFormat="1" applyFont="1" applyBorder="1" applyAlignment="1">
      <alignment horizontal="center"/>
    </xf>
    <xf numFmtId="14" fontId="16" fillId="4" borderId="4" xfId="1" applyNumberFormat="1" applyFont="1" applyFill="1" applyBorder="1" applyAlignment="1">
      <alignment horizontal="center"/>
    </xf>
    <xf numFmtId="0" fontId="18" fillId="0" borderId="0" xfId="1"/>
    <xf numFmtId="0" fontId="18" fillId="0" borderId="1" xfId="1" applyBorder="1"/>
    <xf numFmtId="0" fontId="19" fillId="0" borderId="1" xfId="1" applyFont="1" applyBorder="1"/>
    <xf numFmtId="0" fontId="18" fillId="4" borderId="1" xfId="1" applyFill="1" applyBorder="1"/>
    <xf numFmtId="0" fontId="16" fillId="0" borderId="0" xfId="1" applyFont="1"/>
    <xf numFmtId="0" fontId="16" fillId="0" borderId="7" xfId="1" applyFont="1" applyBorder="1" applyAlignment="1">
      <alignment horizontal="center"/>
    </xf>
    <xf numFmtId="0" fontId="16" fillId="5" borderId="0" xfId="1" applyFont="1" applyFill="1"/>
    <xf numFmtId="0" fontId="16" fillId="4" borderId="0" xfId="1" applyFont="1" applyFill="1"/>
    <xf numFmtId="0" fontId="0" fillId="6" borderId="0" xfId="0" applyFill="1"/>
    <xf numFmtId="164" fontId="0" fillId="4" borderId="7" xfId="0" applyNumberFormat="1" applyFill="1" applyBorder="1" applyAlignment="1">
      <alignment wrapText="1" shrinkToFit="1"/>
    </xf>
    <xf numFmtId="3" fontId="0" fillId="4" borderId="7" xfId="0" applyNumberFormat="1" applyFill="1" applyBorder="1" applyAlignment="1">
      <alignment wrapText="1" shrinkToFit="1"/>
    </xf>
    <xf numFmtId="164" fontId="0" fillId="4" borderId="11" xfId="0" applyNumberFormat="1" applyFont="1" applyFill="1" applyBorder="1" applyAlignment="1">
      <alignment wrapText="1" shrinkToFit="1"/>
    </xf>
    <xf numFmtId="14" fontId="0" fillId="0" borderId="0" xfId="0" applyNumberFormat="1"/>
    <xf numFmtId="3" fontId="0" fillId="0" borderId="4" xfId="0" applyNumberFormat="1" applyBorder="1" applyAlignment="1">
      <alignment wrapText="1" shrinkToFit="1"/>
    </xf>
    <xf numFmtId="165" fontId="0" fillId="0" borderId="4" xfId="0" applyNumberFormat="1" applyBorder="1" applyAlignment="1">
      <alignment wrapText="1" shrinkToFit="1"/>
    </xf>
    <xf numFmtId="165" fontId="0" fillId="0" borderId="13" xfId="0" applyNumberFormat="1" applyBorder="1" applyAlignment="1">
      <alignment wrapText="1" shrinkToFit="1"/>
    </xf>
    <xf numFmtId="0" fontId="0" fillId="0" borderId="4" xfId="0" applyBorder="1" applyAlignment="1">
      <alignment wrapText="1" shrinkToFit="1"/>
    </xf>
    <xf numFmtId="0" fontId="18" fillId="0" borderId="0" xfId="1" applyBorder="1"/>
    <xf numFmtId="0" fontId="0" fillId="4" borderId="7" xfId="0" applyNumberFormat="1" applyFill="1" applyBorder="1" applyAlignment="1">
      <alignment wrapText="1" shrinkToFit="1"/>
    </xf>
    <xf numFmtId="3" fontId="17" fillId="4" borderId="7" xfId="0" applyNumberFormat="1" applyFont="1" applyFill="1" applyBorder="1" applyAlignment="1">
      <alignment wrapText="1" shrinkToFit="1"/>
    </xf>
    <xf numFmtId="0" fontId="18" fillId="0" borderId="1" xfId="1" applyFill="1" applyBorder="1"/>
    <xf numFmtId="14" fontId="16" fillId="0" borderId="4" xfId="1" applyNumberFormat="1" applyFont="1" applyFill="1" applyBorder="1" applyAlignment="1">
      <alignment horizontal="center"/>
    </xf>
    <xf numFmtId="0" fontId="19" fillId="0" borderId="1" xfId="1" applyFont="1" applyFill="1" applyBorder="1"/>
    <xf numFmtId="0" fontId="19" fillId="4" borderId="1" xfId="1" applyFont="1" applyFill="1" applyBorder="1"/>
    <xf numFmtId="3" fontId="0" fillId="0" borderId="1" xfId="0" applyNumberFormat="1" applyBorder="1" applyAlignment="1">
      <alignment wrapText="1" shrinkToFit="1"/>
    </xf>
    <xf numFmtId="0" fontId="0" fillId="0" borderId="4" xfId="0" applyNumberFormat="1" applyBorder="1" applyAlignment="1">
      <alignment wrapText="1" shrinkToFit="1"/>
    </xf>
    <xf numFmtId="0" fontId="18" fillId="0" borderId="0" xfId="1" applyFill="1"/>
    <xf numFmtId="0" fontId="14" fillId="2" borderId="14" xfId="0" applyFont="1" applyFill="1" applyBorder="1" applyAlignment="1">
      <alignment horizontal="center" wrapText="1" shrinkToFit="1"/>
    </xf>
    <xf numFmtId="0" fontId="0" fillId="0" borderId="1" xfId="0" applyFont="1" applyFill="1" applyBorder="1" applyAlignment="1">
      <alignment horizontal="center" wrapText="1" shrinkToFit="1"/>
    </xf>
    <xf numFmtId="0" fontId="0" fillId="0" borderId="7" xfId="0" applyFill="1" applyBorder="1" applyAlignment="1">
      <alignment horizontal="right" wrapText="1" shrinkToFit="1"/>
    </xf>
    <xf numFmtId="0" fontId="0" fillId="0" borderId="1" xfId="0" applyFill="1" applyBorder="1" applyAlignment="1">
      <alignment horizontal="right" wrapText="1" shrinkToFit="1"/>
    </xf>
    <xf numFmtId="0" fontId="0" fillId="4" borderId="7" xfId="0" applyNumberFormat="1" applyFill="1" applyBorder="1" applyAlignment="1">
      <alignment shrinkToFit="1"/>
    </xf>
    <xf numFmtId="0" fontId="0" fillId="0" borderId="1" xfId="0" applyNumberFormat="1" applyBorder="1" applyAlignment="1">
      <alignment wrapText="1" shrinkToFit="1"/>
    </xf>
    <xf numFmtId="14" fontId="0" fillId="0" borderId="7" xfId="0" applyNumberFormat="1" applyBorder="1" applyAlignment="1">
      <alignment wrapText="1" shrinkToFit="1"/>
    </xf>
    <xf numFmtId="0" fontId="0" fillId="0" borderId="0" xfId="0" applyAlignment="1">
      <alignment wrapText="1" shrinkToFit="1"/>
    </xf>
    <xf numFmtId="0" fontId="0" fillId="0" borderId="0" xfId="0" applyNumberFormat="1" applyBorder="1" applyAlignment="1">
      <alignment wrapText="1" shrinkToFit="1"/>
    </xf>
    <xf numFmtId="14" fontId="0" fillId="0" borderId="1" xfId="0" applyNumberFormat="1" applyBorder="1" applyAlignment="1">
      <alignment wrapText="1" shrinkToFit="1"/>
    </xf>
    <xf numFmtId="0" fontId="0" fillId="0" borderId="0" xfId="0" applyNumberFormat="1" applyAlignment="1">
      <alignment wrapText="1" shrinkToFi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66" fontId="0" fillId="0" borderId="13" xfId="0" applyNumberFormat="1" applyBorder="1"/>
    <xf numFmtId="166" fontId="0" fillId="0" borderId="0" xfId="0" applyNumberFormat="1" applyBorder="1"/>
    <xf numFmtId="166" fontId="0" fillId="0" borderId="16" xfId="0" applyNumberFormat="1" applyBorder="1"/>
    <xf numFmtId="166" fontId="0" fillId="0" borderId="3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5" fontId="0" fillId="0" borderId="5" xfId="0" applyNumberFormat="1" applyBorder="1" applyAlignment="1">
      <alignment wrapText="1" shrinkToFit="1"/>
    </xf>
    <xf numFmtId="3" fontId="0" fillId="0" borderId="20" xfId="0" applyNumberFormat="1" applyBorder="1" applyAlignment="1">
      <alignment wrapText="1" shrinkToFit="1"/>
    </xf>
    <xf numFmtId="0" fontId="0" fillId="0" borderId="20" xfId="0" applyFont="1" applyFill="1" applyBorder="1" applyAlignment="1">
      <alignment horizontal="center" wrapText="1" shrinkToFit="1"/>
    </xf>
    <xf numFmtId="0" fontId="0" fillId="7" borderId="0" xfId="0" applyFill="1"/>
    <xf numFmtId="0" fontId="0" fillId="8" borderId="0" xfId="0" applyFill="1"/>
    <xf numFmtId="0" fontId="0" fillId="0" borderId="12" xfId="0" applyFont="1" applyFill="1" applyBorder="1" applyAlignment="1">
      <alignment horizontal="center" wrapText="1" shrinkToFit="1"/>
    </xf>
    <xf numFmtId="3" fontId="0" fillId="0" borderId="0" xfId="0" applyNumberFormat="1" applyFill="1" applyAlignment="1">
      <alignment horizontal="center"/>
    </xf>
    <xf numFmtId="0" fontId="0" fillId="0" borderId="10" xfId="0" applyFont="1" applyFill="1" applyBorder="1" applyAlignment="1">
      <alignment horizontal="center" wrapText="1" shrinkToFit="1"/>
    </xf>
    <xf numFmtId="165" fontId="0" fillId="0" borderId="1" xfId="0" applyNumberFormat="1" applyBorder="1" applyAlignment="1">
      <alignment wrapText="1" shrinkToFit="1"/>
    </xf>
    <xf numFmtId="3" fontId="0" fillId="4" borderId="0" xfId="0" applyNumberFormat="1" applyFill="1" applyAlignment="1">
      <alignment horizontal="center"/>
    </xf>
    <xf numFmtId="0" fontId="0" fillId="4" borderId="12" xfId="0" applyFont="1" applyFill="1" applyBorder="1" applyAlignment="1">
      <alignment horizontal="center" wrapText="1" shrinkToFit="1"/>
    </xf>
    <xf numFmtId="3" fontId="0" fillId="0" borderId="0" xfId="0" applyNumberFormat="1" applyFill="1" applyBorder="1" applyAlignment="1">
      <alignment horizontal="center"/>
    </xf>
    <xf numFmtId="16" fontId="0" fillId="0" borderId="13" xfId="0" applyNumberFormat="1" applyBorder="1" applyAlignment="1">
      <alignment wrapText="1" shrinkToFit="1"/>
    </xf>
    <xf numFmtId="43" fontId="0" fillId="0" borderId="4" xfId="0" applyNumberFormat="1" applyFont="1" applyBorder="1" applyAlignment="1">
      <alignment wrapText="1" shrinkToFit="1"/>
    </xf>
    <xf numFmtId="165" fontId="0" fillId="0" borderId="0" xfId="0" applyNumberFormat="1" applyBorder="1" applyAlignment="1">
      <alignment wrapText="1" shrinkToFit="1"/>
    </xf>
    <xf numFmtId="16" fontId="0" fillId="0" borderId="0" xfId="0" applyNumberFormat="1" applyBorder="1" applyAlignment="1">
      <alignment wrapText="1" shrinkToFit="1"/>
    </xf>
    <xf numFmtId="0" fontId="0" fillId="0" borderId="0" xfId="0" applyBorder="1" applyAlignment="1">
      <alignment wrapText="1" shrinkToFit="1"/>
    </xf>
    <xf numFmtId="43" fontId="0" fillId="0" borderId="0" xfId="0" applyNumberFormat="1" applyFont="1" applyBorder="1" applyAlignment="1">
      <alignment wrapText="1" shrinkToFit="1"/>
    </xf>
    <xf numFmtId="0" fontId="16" fillId="0" borderId="0" xfId="1" applyFont="1" applyFill="1"/>
    <xf numFmtId="0" fontId="0" fillId="0" borderId="4" xfId="0" applyBorder="1" applyAlignment="1">
      <alignment vertical="center" wrapText="1" shrinkToFit="1"/>
    </xf>
    <xf numFmtId="3" fontId="0" fillId="4" borderId="0" xfId="0" applyNumberFormat="1" applyFill="1" applyBorder="1" applyAlignment="1">
      <alignment horizontal="center"/>
    </xf>
    <xf numFmtId="0" fontId="19" fillId="0" borderId="1" xfId="1" applyFont="1" applyFill="1" applyBorder="1" applyAlignment="1">
      <alignment horizontal="left"/>
    </xf>
    <xf numFmtId="0" fontId="0" fillId="0" borderId="1" xfId="0" applyBorder="1" applyAlignment="1">
      <alignment vertical="center" wrapText="1" shrinkToFit="1"/>
    </xf>
    <xf numFmtId="0" fontId="0" fillId="0" borderId="1" xfId="0" applyBorder="1"/>
    <xf numFmtId="165" fontId="0" fillId="0" borderId="5" xfId="0" applyNumberFormat="1" applyBorder="1" applyAlignment="1">
      <alignment shrinkToFit="1"/>
    </xf>
    <xf numFmtId="0" fontId="0" fillId="0" borderId="1" xfId="0" applyBorder="1" applyAlignment="1">
      <alignment shrinkToFit="1"/>
    </xf>
    <xf numFmtId="165" fontId="0" fillId="0" borderId="13" xfId="0" applyNumberFormat="1" applyBorder="1" applyAlignment="1">
      <alignment shrinkToFit="1"/>
    </xf>
    <xf numFmtId="16" fontId="0" fillId="2" borderId="1" xfId="0" applyNumberFormat="1" applyFill="1" applyBorder="1" applyAlignment="1">
      <alignment wrapText="1" shrinkToFit="1"/>
    </xf>
    <xf numFmtId="165" fontId="0" fillId="2" borderId="4" xfId="0" applyNumberFormat="1" applyFill="1" applyBorder="1" applyAlignment="1">
      <alignment wrapText="1" shrinkToFit="1"/>
    </xf>
    <xf numFmtId="16" fontId="0" fillId="0" borderId="4" xfId="0" applyNumberFormat="1" applyBorder="1" applyAlignment="1">
      <alignment wrapText="1" shrinkToFit="1"/>
    </xf>
    <xf numFmtId="0" fontId="0" fillId="0" borderId="4" xfId="0" applyBorder="1" applyAlignment="1">
      <alignment shrinkToFit="1"/>
    </xf>
    <xf numFmtId="0" fontId="0" fillId="0" borderId="13" xfId="0" applyBorder="1" applyAlignment="1">
      <alignment wrapText="1" shrinkToFit="1"/>
    </xf>
    <xf numFmtId="0" fontId="0" fillId="0" borderId="5" xfId="0" applyBorder="1" applyAlignment="1">
      <alignment wrapText="1" shrinkToFit="1"/>
    </xf>
    <xf numFmtId="0" fontId="12" fillId="0" borderId="13" xfId="0" applyFont="1" applyBorder="1"/>
    <xf numFmtId="0" fontId="11" fillId="0" borderId="13" xfId="0" applyFont="1" applyBorder="1"/>
    <xf numFmtId="0" fontId="0" fillId="0" borderId="20" xfId="0" applyBorder="1" applyAlignment="1">
      <alignment wrapText="1" shrinkToFit="1"/>
    </xf>
    <xf numFmtId="166" fontId="0" fillId="0" borderId="1" xfId="0" applyNumberFormat="1" applyBorder="1" applyAlignment="1">
      <alignment wrapText="1" shrinkToFit="1"/>
    </xf>
    <xf numFmtId="166" fontId="0" fillId="0" borderId="1" xfId="0" applyNumberFormat="1" applyBorder="1" applyAlignment="1">
      <alignment horizontal="right" wrapText="1" shrinkToFit="1"/>
    </xf>
    <xf numFmtId="3" fontId="0" fillId="0" borderId="0" xfId="0" applyNumberFormat="1" applyAlignment="1">
      <alignment wrapText="1" shrinkToFit="1"/>
    </xf>
    <xf numFmtId="3" fontId="0" fillId="6" borderId="4" xfId="0" applyNumberFormat="1" applyFill="1" applyBorder="1" applyAlignment="1">
      <alignment wrapText="1" shrinkToFit="1"/>
    </xf>
    <xf numFmtId="0" fontId="0" fillId="9" borderId="1" xfId="0" applyFill="1" applyBorder="1" applyAlignment="1">
      <alignment wrapText="1" shrinkToFit="1"/>
    </xf>
    <xf numFmtId="0" fontId="0" fillId="9" borderId="4" xfId="0" applyFill="1" applyBorder="1" applyAlignment="1">
      <alignment wrapText="1" shrinkToFit="1"/>
    </xf>
    <xf numFmtId="165" fontId="0" fillId="9" borderId="13" xfId="0" applyNumberFormat="1" applyFill="1" applyBorder="1" applyAlignment="1">
      <alignment wrapText="1" shrinkToFit="1"/>
    </xf>
    <xf numFmtId="0" fontId="0" fillId="9" borderId="13" xfId="0" applyFill="1" applyBorder="1" applyAlignment="1">
      <alignment wrapText="1" shrinkToFit="1"/>
    </xf>
    <xf numFmtId="3" fontId="0" fillId="10" borderId="4" xfId="0" applyNumberFormat="1" applyFill="1" applyBorder="1" applyAlignment="1">
      <alignment wrapText="1" shrinkToFit="1"/>
    </xf>
    <xf numFmtId="0" fontId="0" fillId="11" borderId="1" xfId="0" applyFont="1" applyFill="1" applyBorder="1" applyAlignment="1">
      <alignment wrapText="1" shrinkToFit="1"/>
    </xf>
    <xf numFmtId="3" fontId="0" fillId="0" borderId="4" xfId="0" applyNumberFormat="1" applyFill="1" applyBorder="1" applyAlignment="1">
      <alignment wrapText="1" shrinkToFit="1"/>
    </xf>
    <xf numFmtId="3" fontId="0" fillId="0" borderId="4" xfId="0" applyNumberFormat="1" applyFont="1" applyBorder="1" applyAlignment="1">
      <alignment wrapText="1" shrinkToFit="1"/>
    </xf>
    <xf numFmtId="14" fontId="0" fillId="0" borderId="5" xfId="0" applyNumberFormat="1" applyBorder="1"/>
    <xf numFmtId="165" fontId="0" fillId="0" borderId="4" xfId="0" applyNumberFormat="1" applyFill="1" applyBorder="1" applyAlignment="1">
      <alignment wrapText="1" shrinkToFit="1"/>
    </xf>
    <xf numFmtId="3" fontId="0" fillId="12" borderId="4" xfId="0" applyNumberFormat="1" applyFill="1" applyBorder="1" applyAlignment="1">
      <alignment wrapText="1" shrinkToFit="1"/>
    </xf>
    <xf numFmtId="3" fontId="0" fillId="10" borderId="0" xfId="0" applyNumberFormat="1" applyFill="1" applyAlignment="1">
      <alignment horizontal="center"/>
    </xf>
    <xf numFmtId="165" fontId="0" fillId="10" borderId="4" xfId="0" applyNumberFormat="1" applyFill="1" applyBorder="1" applyAlignment="1">
      <alignment wrapText="1" shrinkToFit="1"/>
    </xf>
    <xf numFmtId="165" fontId="0" fillId="10" borderId="5" xfId="0" applyNumberFormat="1" applyFill="1" applyBorder="1" applyAlignment="1">
      <alignment wrapText="1" shrinkToFit="1"/>
    </xf>
    <xf numFmtId="0" fontId="0" fillId="10" borderId="1" xfId="0" applyFill="1" applyBorder="1" applyAlignment="1">
      <alignment wrapText="1" shrinkToFit="1"/>
    </xf>
    <xf numFmtId="166" fontId="0" fillId="10" borderId="1" xfId="0" applyNumberFormat="1" applyFill="1" applyBorder="1" applyAlignment="1">
      <alignment wrapText="1" shrinkToFit="1"/>
    </xf>
    <xf numFmtId="4" fontId="0" fillId="10" borderId="1" xfId="0" applyNumberFormat="1" applyFill="1" applyBorder="1" applyAlignment="1">
      <alignment wrapText="1" shrinkToFit="1"/>
    </xf>
    <xf numFmtId="0" fontId="0" fillId="10" borderId="1" xfId="0" applyNumberFormat="1" applyFill="1" applyBorder="1" applyAlignment="1">
      <alignment wrapText="1" shrinkToFit="1"/>
    </xf>
    <xf numFmtId="0" fontId="0" fillId="10" borderId="0" xfId="0" applyNumberFormat="1" applyFill="1" applyBorder="1" applyAlignment="1">
      <alignment wrapText="1" shrinkToFit="1"/>
    </xf>
    <xf numFmtId="0" fontId="0" fillId="10" borderId="0" xfId="0" applyFill="1"/>
    <xf numFmtId="9" fontId="0" fillId="0" borderId="1" xfId="0" applyNumberFormat="1" applyBorder="1" applyAlignment="1">
      <alignment wrapText="1" shrinkToFit="1"/>
    </xf>
    <xf numFmtId="0" fontId="0" fillId="0" borderId="0" xfId="0" applyFont="1"/>
    <xf numFmtId="0" fontId="0" fillId="10" borderId="0" xfId="0" applyFill="1" applyAlignment="1">
      <alignment wrapText="1" shrinkToFit="1"/>
    </xf>
    <xf numFmtId="0" fontId="16" fillId="0" borderId="0" xfId="0" applyFont="1"/>
    <xf numFmtId="9" fontId="0" fillId="0" borderId="4" xfId="0" applyNumberFormat="1" applyBorder="1" applyAlignment="1">
      <alignment wrapText="1" shrinkToFit="1"/>
    </xf>
    <xf numFmtId="166" fontId="0" fillId="0" borderId="4" xfId="0" applyNumberFormat="1" applyBorder="1" applyAlignment="1">
      <alignment wrapText="1" shrinkToFit="1"/>
    </xf>
    <xf numFmtId="4" fontId="0" fillId="0" borderId="4" xfId="0" applyNumberFormat="1" applyBorder="1" applyAlignment="1">
      <alignment wrapText="1" shrinkToFit="1"/>
    </xf>
    <xf numFmtId="14" fontId="0" fillId="0" borderId="13" xfId="0" applyNumberFormat="1" applyBorder="1"/>
    <xf numFmtId="0" fontId="10" fillId="0" borderId="1" xfId="0" applyFont="1" applyBorder="1" applyAlignment="1">
      <alignment wrapText="1" shrinkToFit="1"/>
    </xf>
    <xf numFmtId="167" fontId="0" fillId="6" borderId="1" xfId="0" applyNumberFormat="1" applyFill="1" applyBorder="1"/>
    <xf numFmtId="0" fontId="9" fillId="0" borderId="1" xfId="0" applyFont="1" applyBorder="1" applyAlignment="1">
      <alignment wrapText="1" shrinkToFit="1"/>
    </xf>
    <xf numFmtId="0" fontId="10" fillId="0" borderId="4" xfId="0" applyFont="1" applyBorder="1" applyAlignment="1">
      <alignment wrapText="1" shrinkToFit="1"/>
    </xf>
    <xf numFmtId="0" fontId="9" fillId="0" borderId="4" xfId="0" applyFont="1" applyBorder="1" applyAlignment="1">
      <alignment wrapText="1" shrinkToFit="1"/>
    </xf>
    <xf numFmtId="0" fontId="10" fillId="0" borderId="1" xfId="0" applyFont="1" applyBorder="1" applyAlignment="1">
      <alignment vertical="center"/>
    </xf>
    <xf numFmtId="0" fontId="10" fillId="0" borderId="0" xfId="0" applyFont="1" applyBorder="1" applyAlignment="1">
      <alignment wrapText="1" shrinkToFit="1"/>
    </xf>
    <xf numFmtId="0" fontId="8" fillId="0" borderId="1" xfId="0" applyFont="1" applyBorder="1" applyAlignment="1">
      <alignment wrapText="1" shrinkToFit="1"/>
    </xf>
    <xf numFmtId="0" fontId="7" fillId="0" borderId="1" xfId="0" applyFont="1" applyBorder="1" applyAlignment="1">
      <alignment wrapText="1" shrinkToFit="1"/>
    </xf>
    <xf numFmtId="167" fontId="0" fillId="10" borderId="1" xfId="0" applyNumberFormat="1" applyFill="1" applyBorder="1"/>
    <xf numFmtId="9" fontId="0" fillId="0" borderId="6" xfId="0" applyNumberFormat="1" applyBorder="1" applyAlignment="1">
      <alignment wrapText="1" shrinkToFit="1"/>
    </xf>
    <xf numFmtId="9" fontId="0" fillId="0" borderId="1" xfId="0" applyNumberFormat="1" applyBorder="1" applyAlignment="1">
      <alignment vertical="center" wrapText="1" shrinkToFit="1"/>
    </xf>
    <xf numFmtId="167" fontId="0" fillId="13" borderId="1" xfId="0" applyNumberFormat="1" applyFill="1" applyBorder="1"/>
    <xf numFmtId="0" fontId="6" fillId="0" borderId="1" xfId="0" applyFont="1" applyBorder="1" applyAlignment="1">
      <alignment wrapText="1" shrinkToFit="1"/>
    </xf>
    <xf numFmtId="0" fontId="6" fillId="0" borderId="4" xfId="0" applyFont="1" applyBorder="1" applyAlignment="1">
      <alignment wrapText="1" shrinkToFit="1"/>
    </xf>
    <xf numFmtId="0" fontId="5" fillId="0" borderId="1" xfId="0" applyFont="1" applyBorder="1" applyAlignment="1">
      <alignment wrapText="1" shrinkToFit="1"/>
    </xf>
    <xf numFmtId="0" fontId="5" fillId="0" borderId="4" xfId="0" applyFont="1" applyBorder="1" applyAlignment="1">
      <alignment wrapText="1" shrinkToFit="1"/>
    </xf>
    <xf numFmtId="0" fontId="4" fillId="0" borderId="1" xfId="0" applyFont="1" applyBorder="1" applyAlignment="1">
      <alignment wrapText="1" shrinkToFit="1"/>
    </xf>
    <xf numFmtId="0" fontId="4" fillId="0" borderId="4" xfId="0" applyFont="1" applyBorder="1" applyAlignment="1">
      <alignment wrapText="1" shrinkToFit="1"/>
    </xf>
    <xf numFmtId="14" fontId="0" fillId="0" borderId="5" xfId="0" applyNumberFormat="1" applyBorder="1" applyAlignment="1">
      <alignment wrapText="1" shrinkToFit="1"/>
    </xf>
    <xf numFmtId="0" fontId="3" fillId="0" borderId="1" xfId="0" applyFont="1" applyBorder="1" applyAlignment="1">
      <alignment wrapText="1" shrinkToFit="1"/>
    </xf>
    <xf numFmtId="0" fontId="3" fillId="0" borderId="4" xfId="0" applyFont="1" applyBorder="1" applyAlignment="1">
      <alignment wrapText="1" shrinkToFit="1"/>
    </xf>
    <xf numFmtId="0" fontId="2" fillId="0" borderId="1" xfId="0" applyFont="1" applyBorder="1" applyAlignment="1">
      <alignment wrapText="1" shrinkToFit="1"/>
    </xf>
    <xf numFmtId="14" fontId="0" fillId="0" borderId="13" xfId="0" applyNumberFormat="1" applyBorder="1" applyAlignment="1">
      <alignment wrapText="1" shrinkToFit="1"/>
    </xf>
    <xf numFmtId="0" fontId="1" fillId="0" borderId="1" xfId="0" applyFont="1" applyBorder="1" applyAlignment="1">
      <alignment wrapText="1" shrinkToFit="1"/>
    </xf>
    <xf numFmtId="0" fontId="2" fillId="0" borderId="4" xfId="0" applyFont="1" applyBorder="1" applyAlignment="1">
      <alignment wrapText="1" shrinkToFit="1"/>
    </xf>
    <xf numFmtId="0" fontId="1" fillId="0" borderId="4" xfId="0" applyFont="1" applyBorder="1" applyAlignment="1">
      <alignment wrapText="1" shrinkToFi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6" xfId="1" applyFont="1" applyFill="1" applyBorder="1" applyAlignment="1">
      <alignment horizontal="center"/>
    </xf>
    <xf numFmtId="0" fontId="19" fillId="0" borderId="17" xfId="1" applyFont="1" applyFill="1" applyBorder="1" applyAlignment="1">
      <alignment horizontal="center"/>
    </xf>
    <xf numFmtId="0" fontId="19" fillId="0" borderId="5" xfId="1" applyFont="1" applyFill="1" applyBorder="1" applyAlignment="1">
      <alignment horizontal="center"/>
    </xf>
  </cellXfs>
  <cellStyles count="2">
    <cellStyle name="Обычный" xfId="0" builtinId="0"/>
    <cellStyle name="Обычный 2" xfId="1" xr:uid="{E0E00D7E-8454-4E43-B585-E9979505D08F}"/>
  </cellStyles>
  <dxfs count="286"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sz val="11"/>
        <color rgb="FF000000"/>
        <name val="Times New Roman"/>
        <family val="1"/>
        <charset val="204"/>
        <scheme val="none"/>
      </font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1" readingOrder="0"/>
    </dxf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1" indent="0" justifyLastLine="0" shrinkToFit="1" readingOrder="0"/>
    </dxf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5" formatCode="_-* #,##0.00_-;\-* #,##0.00_-;_-* &quot;-&quot;??_-;_-@_-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alignment horizontal="general" vertical="bottom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general" vertical="bottom" textRotation="0" wrapText="1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dd\-mmm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3" formatCode="#,##0"/>
      <alignment horizontal="general" vertical="bottom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alignment horizontal="general" vertical="bottom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1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661EA-B9C8-4EDB-9E70-0CB62BBAAD87}" name="Таблица22" displayName="Таблица22" ref="B3:R277" totalsRowCount="1" headerRowDxfId="285" dataDxfId="284" totalsRowDxfId="282" tableBorderDxfId="283">
  <autoFilter ref="B3:R276" xr:uid="{570160A1-3D2E-438E-B7ED-0C20D6A590BF}"/>
  <sortState xmlns:xlrd2="http://schemas.microsoft.com/office/spreadsheetml/2017/richdata2" ref="B4:R276">
    <sortCondition ref="D3:D276"/>
  </sortState>
  <tableColumns count="17">
    <tableColumn id="2" xr3:uid="{F62C66EA-EA7F-45BD-B345-B503CB322F99}" name="ФИО" dataDxfId="281" totalsRowDxfId="280"/>
    <tableColumn id="12" xr3:uid="{E4C5877A-9DB8-4F42-B744-95E2055B3D79}" name="Статус" dataDxfId="279" totalsRowDxfId="278"/>
    <tableColumn id="1" xr3:uid="{09E188B8-449A-43FC-B754-37F7FE7948C2}" name="Дата начала работы" dataDxfId="277" totalsRowDxfId="276"/>
    <tableColumn id="7" xr3:uid="{0DF6FF22-9DC7-E346-BFDD-28CBCEE26F72}" name="Работает в интересах направления" dataDxfId="275" totalsRowDxfId="274"/>
    <tableColumn id="3" xr3:uid="{CEEC49AF-EF81-4713-B06F-B885445F0D63}" name="Область компетенции" dataDxfId="273" totalsRowDxfId="272"/>
    <tableColumn id="5" xr3:uid="{13F46A2D-F69D-4B80-9F5C-D23F5D481513}" name="Компетенция" dataDxfId="271" totalsRowDxfId="270"/>
    <tableColumn id="6" xr3:uid="{289CEB43-E2CC-4558-AD69-F686BDC2935B}" name="Город (локация Банка)" dataDxfId="269" totalsRowDxfId="268"/>
    <tableColumn id="8" xr3:uid="{4B4B03A9-0A8A-47D4-BA00-117A658DC228}" name="Команда " dataDxfId="267" totalsRowDxfId="266"/>
    <tableColumn id="10" xr3:uid="{F73827B4-AA27-43CE-8D63-F963638B2EA7}" name="Премия" dataDxfId="265" totalsRowDxfId="264"/>
    <tableColumn id="20" xr3:uid="{3046DAC3-16B8-41DE-8702-912C55549ED5}" name="оклад ГРОСС" dataDxfId="263" totalsRowDxfId="262"/>
    <tableColumn id="13" xr3:uid="{8CF25660-DFA6-446B-8EE3-7A6B91CBA623}" name="Ставка в день" totalsRowFunction="custom" totalsRowDxfId="261">
      <totalsRowFormula>SUBTOTAL(109,Таблица22[Ставка в день])*21</totalsRowFormula>
    </tableColumn>
    <tableColumn id="14" xr3:uid="{ABB7F15D-3E92-4EA3-9544-1A0F0DE7F387}" name="Столбец1" dataDxfId="260" totalsRowDxfId="259">
      <calculatedColumnFormula>Таблица22[[#This Row],[Ставка в день]]*21</calculatedColumnFormula>
    </tableColumn>
    <tableColumn id="15" xr3:uid="{57B609BC-C75F-47B5-A2F6-0D5FE4A99776}" name="Дата расчета 1" dataDxfId="258" totalsRowDxfId="257"/>
    <tableColumn id="16" xr3:uid="{E20FB097-626F-4F50-998F-579B1D022978}" name="Дата расчета 2" dataDxfId="256" totalsRowDxfId="255">
      <calculatedColumnFormula>NETWORKDAYS(Таблица22[[#This Row],[Дата начала работы]],Таблица22[[#This Row],[Дата расчета 1]])</calculatedColumnFormula>
    </tableColumn>
    <tableColumn id="17" xr3:uid="{97E3F2CD-C8B0-4EAE-A1C1-71FCA0D97E41}" name="Дата расчета 3" dataDxfId="254" totalsRowDxfId="253">
      <calculatedColumnFormula>Таблица22[[#This Row],[Дата расчета 2]]*Таблица22[[#This Row],[Ставка в день]]</calculatedColumnFormula>
    </tableColumn>
    <tableColumn id="9" xr3:uid="{B274BCEA-9856-4C85-81B4-2B8AF1838E35}" name="Комментарии" dataDxfId="252" totalsRowDxfId="251"/>
    <tableColumn id="11" xr3:uid="{B8D60EB2-A5D7-41EF-8640-3AC2506C5972}" name="Изменение условий" dataDxfId="250" totalsRowDxfId="249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392AEC-28BD-42DD-A9A0-197DF06028C2}" name="Таблица2567891011" displayName="Таблица2567891011" ref="B4:K8" totalsRowShown="0" headerRowDxfId="111" dataDxfId="110" tableBorderDxfId="109">
  <autoFilter ref="B4:K8" xr:uid="{9513A1B2-5423-48F0-9D26-76F1E4805C67}"/>
  <tableColumns count="10">
    <tableColumn id="2" xr3:uid="{D22007D4-2EB1-4061-A9DB-EE806C5CD101}" name="ФИО" dataDxfId="108">
      <calculatedColumnFormula>VLOOKUP($A5,Сотрудники!$A$3:$L$1201,2,0)</calculatedColumnFormula>
    </tableColumn>
    <tableColumn id="6" xr3:uid="{528BCD4B-B5D8-4ACA-9E08-70B051F67B27}" name="Город (локация Банка)" dataDxfId="107">
      <calculatedColumnFormula>VLOOKUP($A5,Сотрудники!$A$3:$L$1201,9,0)</calculatedColumnFormula>
    </tableColumn>
    <tableColumn id="7" xr3:uid="{4ED5D415-E362-4437-8366-221C01FEBA4C}" name="Адрес локации " dataDxfId="106">
      <calculatedColumnFormula>VLOOKUP($A5,Сотрудники!$A$3:$L$1201,10,0)</calculatedColumnFormula>
    </tableColumn>
    <tableColumn id="8" xr3:uid="{0D1C2433-A593-4E71-ADCA-31A749E88ABB}" name="Команда " dataDxfId="105">
      <calculatedColumnFormula>VLOOKUP($A5,Сотрудники!$A$3:$L$1201,11,0)</calculatedColumnFormula>
    </tableColumn>
    <tableColumn id="11" xr3:uid="{0CEDC5E8-7C7A-4C78-805A-3C2E699C4F8D}" name="Кол-во рабочих дней" dataDxfId="104">
      <calculatedColumnFormula>Таблица2567891011[[#This Row],[Итого кол-во рабочих часов]]/8</calculatedColumnFormula>
    </tableColumn>
    <tableColumn id="1" xr3:uid="{D2E35797-5B4A-469B-A477-003150A1FEF1}" name="Отпуск, больничные" dataDxfId="103" totalsRowDxfId="102"/>
    <tableColumn id="16" xr3:uid="{29532D63-4390-490A-80E3-7C918FA225E6}" name="Итого кол-во рабочих часов" dataDxfId="101"/>
    <tableColumn id="13" xr3:uid="{5D15B4D8-6632-4E21-88B3-2AAD7E26094D}" name="Ставка в день" dataDxfId="100">
      <calculatedColumnFormula>VLOOKUP($A5,Сотрудники!$A$3:$L$1201,14,0)</calculatedColumnFormula>
    </tableColumn>
    <tableColumn id="15" xr3:uid="{6AD15767-2416-4001-BEFA-B0EBA31C402B}" name="Ставка в час" dataDxfId="99">
      <calculatedColumnFormula>I5/8</calculatedColumnFormula>
    </tableColumn>
    <tableColumn id="14" xr3:uid="{206F53A4-7921-458D-B584-75CB607B4E8E}" name="Сумма в рублях" dataDxfId="98">
      <calculatedColumnFormula>+H5*J5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34ADA5-98CE-4EBD-8C1A-1843A0565AAD}" name="Таблица256789101112" displayName="Таблица256789101112" ref="B4:K8" totalsRowShown="0" headerRowDxfId="97" dataDxfId="96" tableBorderDxfId="95">
  <autoFilter ref="B4:K8" xr:uid="{9513A1B2-5423-48F0-9D26-76F1E4805C67}"/>
  <tableColumns count="10">
    <tableColumn id="2" xr3:uid="{B8DC75DB-B2EB-48A6-87FD-29A4574AE9F5}" name="ФИО" dataDxfId="94">
      <calculatedColumnFormula>VLOOKUP($A5,Сотрудники!$A$3:$L$1201,2,0)</calculatedColumnFormula>
    </tableColumn>
    <tableColumn id="6" xr3:uid="{DDBBB728-BFC2-4A0E-887E-9AD522C65F1D}" name="Город (локация Банка)" dataDxfId="93">
      <calculatedColumnFormula>VLOOKUP($A5,Сотрудники!$A$3:$L$1201,9,0)</calculatedColumnFormula>
    </tableColumn>
    <tableColumn id="7" xr3:uid="{94C2A735-CF8B-4851-BADE-51233AFBD711}" name="Адрес локации " dataDxfId="92">
      <calculatedColumnFormula>VLOOKUP($A5,Сотрудники!$A$3:$L$1201,10,0)</calculatedColumnFormula>
    </tableColumn>
    <tableColumn id="8" xr3:uid="{6A05A6FB-376F-4EA2-8C38-AE8DCE9AA5E0}" name="Команда " dataDxfId="91">
      <calculatedColumnFormula>VLOOKUP($A5,Сотрудники!$A$3:$L$1201,11,0)</calculatedColumnFormula>
    </tableColumn>
    <tableColumn id="11" xr3:uid="{656113B9-7FEF-4A77-BF03-78A4C83ABD25}" name="Кол-во рабочих дней" dataDxfId="90">
      <calculatedColumnFormula>Таблица256789101112[[#This Row],[Итого кол-во рабочих часов]]/8</calculatedColumnFormula>
    </tableColumn>
    <tableColumn id="1" xr3:uid="{41FBEA42-E14F-4919-99A7-C5867CB82622}" name="Отпуск, больничные" dataDxfId="89" totalsRowDxfId="88"/>
    <tableColumn id="16" xr3:uid="{AD4A2A3C-A877-417F-A2EC-6755D287751F}" name="Итого кол-во рабочих часов" dataDxfId="87"/>
    <tableColumn id="13" xr3:uid="{4F0A9C14-C1FB-4F54-8521-7870B72D9236}" name="Ставка в день" dataDxfId="86">
      <calculatedColumnFormula>VLOOKUP($A5,Сотрудники!$A$3:$L$1201,14,0)</calculatedColumnFormula>
    </tableColumn>
    <tableColumn id="15" xr3:uid="{2F4CDD01-53C4-4B49-A6D8-BF2F9075192A}" name="Ставка в час" dataDxfId="85">
      <calculatedColumnFormula>I5/8</calculatedColumnFormula>
    </tableColumn>
    <tableColumn id="14" xr3:uid="{12F288AE-6659-442D-8816-1A6FE93E43D4}" name="Сумма в рублях" dataDxfId="84">
      <calculatedColumnFormula>+H5*J5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0890D6-7F76-44BC-A0D0-C9758C5C313D}" name="Таблица25678910111213" displayName="Таблица25678910111213" ref="B4:K8" totalsRowShown="0" headerRowDxfId="83" dataDxfId="82" tableBorderDxfId="81">
  <autoFilter ref="B4:K8" xr:uid="{9513A1B2-5423-48F0-9D26-76F1E4805C67}"/>
  <tableColumns count="10">
    <tableColumn id="2" xr3:uid="{96B2EA9E-BA21-4C8E-8405-F58031B3E419}" name="ФИО" dataDxfId="80">
      <calculatedColumnFormula>VLOOKUP($A5,Сотрудники!$A$3:$L$1201,2,0)</calculatedColumnFormula>
    </tableColumn>
    <tableColumn id="6" xr3:uid="{87B96AAA-2CE6-46E7-8C5D-E4AD3A33F7D8}" name="Город (локация Банка)" dataDxfId="79">
      <calculatedColumnFormula>VLOOKUP($A5,Сотрудники!$A$3:$L$1201,9,0)</calculatedColumnFormula>
    </tableColumn>
    <tableColumn id="7" xr3:uid="{36EE0B80-44E7-49CD-8CBB-0543B1659103}" name="Адрес локации " dataDxfId="78">
      <calculatedColumnFormula>VLOOKUP($A5,Сотрудники!$A$3:$L$1201,10,0)</calculatedColumnFormula>
    </tableColumn>
    <tableColumn id="8" xr3:uid="{B2A406E4-F060-4F7A-9B53-D1C72AF9FCEF}" name="Команда " dataDxfId="77">
      <calculatedColumnFormula>VLOOKUP($A5,Сотрудники!$A$3:$L$1201,11,0)</calculatedColumnFormula>
    </tableColumn>
    <tableColumn id="11" xr3:uid="{13FF4E27-DFC9-4A81-B1AA-996D51EB87FC}" name="Кол-во рабочих дней" dataDxfId="76">
      <calculatedColumnFormula>Таблица25678910111213[[#This Row],[Итого кол-во рабочих часов]]/8</calculatedColumnFormula>
    </tableColumn>
    <tableColumn id="1" xr3:uid="{6AAE92CA-0D24-43A8-B663-9C6C74349E73}" name="Отпуск, больничные" dataDxfId="75" totalsRowDxfId="74"/>
    <tableColumn id="16" xr3:uid="{A90A2EC2-B9EA-4D30-B28C-84E9C3CDF643}" name="Итого кол-во рабочих часов" dataDxfId="73"/>
    <tableColumn id="13" xr3:uid="{A23FF920-718F-4AA9-8B26-D06FE9277497}" name="Ставка в день" dataDxfId="72">
      <calculatedColumnFormula>VLOOKUP($A5,Сотрудники!$A$3:$L$1201,14,0)</calculatedColumnFormula>
    </tableColumn>
    <tableColumn id="15" xr3:uid="{522D9F39-0C01-49EB-8EBB-8D3544E389B6}" name="Ставка в час" dataDxfId="71">
      <calculatedColumnFormula>I5/8</calculatedColumnFormula>
    </tableColumn>
    <tableColumn id="14" xr3:uid="{6D28C466-0914-4A12-9602-39922043D75E}" name="Сумма в рублях" dataDxfId="70">
      <calculatedColumnFormula>+H5*J5</calculatedColumnFormula>
    </tableColumn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317951-8BB5-4E04-82F4-46100A93A891}" name="Таблица2567891011121314" displayName="Таблица2567891011121314" ref="B4:K8" totalsRowShown="0" headerRowDxfId="69" dataDxfId="68" tableBorderDxfId="67">
  <autoFilter ref="B4:K8" xr:uid="{9513A1B2-5423-48F0-9D26-76F1E4805C67}"/>
  <tableColumns count="10">
    <tableColumn id="2" xr3:uid="{E761D92A-07AD-4AEC-992B-6165055AD46B}" name="ФИО" dataDxfId="66">
      <calculatedColumnFormula>VLOOKUP($A5,Сотрудники!$A$3:$L$1201,2,0)</calculatedColumnFormula>
    </tableColumn>
    <tableColumn id="6" xr3:uid="{501E76E2-554E-4DD9-82D0-A22CEF50ED29}" name="Город (локация Банка)" dataDxfId="65">
      <calculatedColumnFormula>VLOOKUP($A5,Сотрудники!$A$3:$L$1201,9,0)</calculatedColumnFormula>
    </tableColumn>
    <tableColumn id="7" xr3:uid="{0DCE53D1-3190-4C3B-9407-7A6E7558DDF5}" name="Адрес локации " dataDxfId="64">
      <calculatedColumnFormula>VLOOKUP($A5,Сотрудники!$A$3:$L$1201,10,0)</calculatedColumnFormula>
    </tableColumn>
    <tableColumn id="8" xr3:uid="{7C5CA95A-F532-4236-8201-AE1A1E2E17AD}" name="Команда " dataDxfId="63">
      <calculatedColumnFormula>VLOOKUP($A5,Сотрудники!$A$3:$L$1201,11,0)</calculatedColumnFormula>
    </tableColumn>
    <tableColumn id="11" xr3:uid="{0B7A0F25-C2B3-49F8-9FB1-AF6D4F47148C}" name="Кол-во рабочих дней" dataDxfId="62">
      <calculatedColumnFormula>Таблица2567891011121314[[#This Row],[Итого кол-во рабочих часов]]/8</calculatedColumnFormula>
    </tableColumn>
    <tableColumn id="1" xr3:uid="{98EFDE92-4E53-425A-9E5C-9BDC20AA45AE}" name="Отпуск, больничные" dataDxfId="61" totalsRowDxfId="60"/>
    <tableColumn id="16" xr3:uid="{6D3712AB-E58E-4C70-876F-72119C8DEEC5}" name="Итого кол-во рабочих часов" dataDxfId="59"/>
    <tableColumn id="13" xr3:uid="{67416133-3CD3-40DC-921C-A2BB7E9D829E}" name="Ставка в день" dataDxfId="58">
      <calculatedColumnFormula>VLOOKUP($A5,Сотрудники!$A$3:$L$1201,14,0)</calculatedColumnFormula>
    </tableColumn>
    <tableColumn id="15" xr3:uid="{F8D8CDA1-41DA-4BC8-919C-9FDF7BCD0839}" name="Ставка в час" dataDxfId="57">
      <calculatedColumnFormula>I5/8</calculatedColumnFormula>
    </tableColumn>
    <tableColumn id="14" xr3:uid="{9EC416A4-CE66-49ED-B477-EA7AB393B525}" name="Сумма в рублях" dataDxfId="56">
      <calculatedColumnFormula>+H5*J5</calculatedColumnFormula>
    </tableColumn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DE63EEE-B9E2-47C9-B1BB-EA8F9C49AFD3}" name="Таблица256789101112131415" displayName="Таблица256789101112131415" ref="B4:K8" totalsRowShown="0" headerRowDxfId="55" dataDxfId="54" tableBorderDxfId="53">
  <autoFilter ref="B4:K8" xr:uid="{9513A1B2-5423-48F0-9D26-76F1E4805C67}"/>
  <tableColumns count="10">
    <tableColumn id="2" xr3:uid="{E4AAC5F2-434B-49F1-9663-9DA397FDC082}" name="ФИО" dataDxfId="52">
      <calculatedColumnFormula>VLOOKUP($A5,Сотрудники!$A$3:$L$1201,2,0)</calculatedColumnFormula>
    </tableColumn>
    <tableColumn id="6" xr3:uid="{2ACD0171-E8BB-4D37-9BC1-379AD8F9D0FB}" name="Город (локация Банка)" dataDxfId="51">
      <calculatedColumnFormula>VLOOKUP($A5,Сотрудники!$A$3:$L$1201,9,0)</calculatedColumnFormula>
    </tableColumn>
    <tableColumn id="7" xr3:uid="{F3D85B8B-A837-4F96-A507-9EECE26B69A9}" name="Адрес локации " dataDxfId="50">
      <calculatedColumnFormula>VLOOKUP($A5,Сотрудники!$A$3:$L$1201,10,0)</calculatedColumnFormula>
    </tableColumn>
    <tableColumn id="8" xr3:uid="{22DC6DBA-821F-4DF6-85C3-39F8B4FD1D26}" name="Команда " dataDxfId="49">
      <calculatedColumnFormula>VLOOKUP($A5,Сотрудники!$A$3:$L$1201,11,0)</calculatedColumnFormula>
    </tableColumn>
    <tableColumn id="11" xr3:uid="{B2644831-1665-4385-8684-B5BA3D21117F}" name="Кол-во рабочих дней" dataDxfId="48">
      <calculatedColumnFormula>Таблица256789101112131415[[#This Row],[Итого кол-во рабочих часов]]/8</calculatedColumnFormula>
    </tableColumn>
    <tableColumn id="1" xr3:uid="{1D6702A5-BF9A-4A5D-9F68-710392255171}" name="Отпуск, больничные" dataDxfId="47" totalsRowDxfId="46"/>
    <tableColumn id="16" xr3:uid="{3FF558E8-06D3-42A3-99BF-1ADB231A750E}" name="Итого кол-во рабочих часов" dataDxfId="45"/>
    <tableColumn id="13" xr3:uid="{015C641F-7067-4CAD-8EBA-92BCECA9AAAE}" name="Ставка в день" dataDxfId="44">
      <calculatedColumnFormula>VLOOKUP($A5,Сотрудники!$A$3:$L$1201,14,0)</calculatedColumnFormula>
    </tableColumn>
    <tableColumn id="15" xr3:uid="{8F70A906-4A57-4A57-A1F0-9DF0132580F6}" name="Ставка в час" dataDxfId="43">
      <calculatedColumnFormula>I5/8</calculatedColumnFormula>
    </tableColumn>
    <tableColumn id="14" xr3:uid="{5DC5572D-2EAC-4EBD-B563-994393958E79}" name="Сумма в рублях" dataDxfId="42">
      <calculatedColumnFormula>+H5*J5</calculatedColumnFormula>
    </tableColumn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EE3941-BCE1-44C9-87C3-7AC7ACB83658}" name="Таблица25678910111213141516" displayName="Таблица25678910111213141516" ref="B4:K8" totalsRowShown="0" headerRowDxfId="41" dataDxfId="40" tableBorderDxfId="39">
  <autoFilter ref="B4:K8" xr:uid="{9513A1B2-5423-48F0-9D26-76F1E4805C67}"/>
  <tableColumns count="10">
    <tableColumn id="2" xr3:uid="{95D1C5D4-CF83-4576-9FD6-4ACB4E0E718D}" name="ФИО" dataDxfId="38">
      <calculatedColumnFormula>VLOOKUP($A5,Сотрудники!$A$3:$L$1201,2,0)</calculatedColumnFormula>
    </tableColumn>
    <tableColumn id="6" xr3:uid="{F6A64343-8408-4AC1-A7F9-E3E8017EC5E1}" name="Город (локация Банка)" dataDxfId="37">
      <calculatedColumnFormula>VLOOKUP($A5,Сотрудники!$A$3:$L$1201,9,0)</calculatedColumnFormula>
    </tableColumn>
    <tableColumn id="7" xr3:uid="{667201CD-177D-49C5-8471-B0567FB7EAD6}" name="Адрес локации " dataDxfId="36">
      <calculatedColumnFormula>VLOOKUP($A5,Сотрудники!$A$3:$L$1201,10,0)</calculatedColumnFormula>
    </tableColumn>
    <tableColumn id="8" xr3:uid="{7C103653-BE52-4DE7-88A1-CAC14214F8DA}" name="Команда " dataDxfId="35">
      <calculatedColumnFormula>VLOOKUP($A5,Сотрудники!$A$3:$L$1201,11,0)</calculatedColumnFormula>
    </tableColumn>
    <tableColumn id="11" xr3:uid="{D552B170-846C-4DF1-81CD-7265F20E06CB}" name="Кол-во рабочих дней" dataDxfId="34">
      <calculatedColumnFormula>Таблица25678910111213141516[[#This Row],[Итого кол-во рабочих часов]]/8</calculatedColumnFormula>
    </tableColumn>
    <tableColumn id="1" xr3:uid="{85B7B2DB-EBAF-4879-B55A-ED00724A5058}" name="Отпуск, больничные" dataDxfId="33" totalsRowDxfId="32"/>
    <tableColumn id="16" xr3:uid="{F40D5C54-7B66-4A78-BA58-66364AF61372}" name="Итого кол-во рабочих часов" dataDxfId="31"/>
    <tableColumn id="13" xr3:uid="{1488A0EB-21A4-47B6-88B0-C8AF3C2F4F6B}" name="Ставка в день" dataDxfId="30">
      <calculatedColumnFormula>VLOOKUP($A5,Сотрудники!$A$3:$L$1201,14,0)</calculatedColumnFormula>
    </tableColumn>
    <tableColumn id="15" xr3:uid="{4F5787BF-2989-4DB9-A909-FC560425B916}" name="Ставка в час" dataDxfId="29">
      <calculatedColumnFormula>I5/8</calculatedColumnFormula>
    </tableColumn>
    <tableColumn id="14" xr3:uid="{25029A0A-29D4-4623-A10F-4406B9784B2F}" name="Сумма в рублях" dataDxfId="28">
      <calculatedColumnFormula>+H5*J5</calculatedColumnFormula>
    </tableColumn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B96A2A4-01C8-49B4-A4F5-785B9D8BB5B8}" name="Таблица2567891011121314151617" displayName="Таблица2567891011121314151617" ref="B4:K8" totalsRowShown="0" headerRowDxfId="27" dataDxfId="26" tableBorderDxfId="25">
  <autoFilter ref="B4:K8" xr:uid="{9513A1B2-5423-48F0-9D26-76F1E4805C67}"/>
  <tableColumns count="10">
    <tableColumn id="2" xr3:uid="{B74A1C0B-5C46-42A6-9EEB-CD35D5F9794E}" name="ФИО" dataDxfId="24">
      <calculatedColumnFormula>VLOOKUP($A5,Сотрудники!$A$3:$L$1201,2,0)</calculatedColumnFormula>
    </tableColumn>
    <tableColumn id="6" xr3:uid="{B8AB7362-3371-49BC-99BE-49AF8B81B85E}" name="Город (локация Банка)" dataDxfId="23">
      <calculatedColumnFormula>VLOOKUP($A5,Сотрудники!$A$3:$L$1201,9,0)</calculatedColumnFormula>
    </tableColumn>
    <tableColumn id="7" xr3:uid="{EB736CCA-CCC3-434C-85AF-073733184C7B}" name="Адрес локации " dataDxfId="22">
      <calculatedColumnFormula>VLOOKUP($A5,Сотрудники!$A$3:$L$1201,10,0)</calculatedColumnFormula>
    </tableColumn>
    <tableColumn id="8" xr3:uid="{3F891092-1DAC-494B-8732-DFD4C4877AD9}" name="Команда " dataDxfId="21">
      <calculatedColumnFormula>VLOOKUP($A5,Сотрудники!$A$3:$L$1201,11,0)</calculatedColumnFormula>
    </tableColumn>
    <tableColumn id="11" xr3:uid="{5D266403-AF44-4BDD-B4FC-52CD8D82141A}" name="Кол-во рабочих дней" dataDxfId="20">
      <calculatedColumnFormula>Таблица2567891011121314151617[[#This Row],[Итого кол-во рабочих часов]]/8</calculatedColumnFormula>
    </tableColumn>
    <tableColumn id="1" xr3:uid="{0FEE9F7E-7702-4153-B374-64BC626E4780}" name="Отпуск, больничные" dataDxfId="19" totalsRowDxfId="18"/>
    <tableColumn id="16" xr3:uid="{49A7A9EA-85B3-41BB-8715-4C1D57296B83}" name="Итого кол-во рабочих часов" dataDxfId="17"/>
    <tableColumn id="13" xr3:uid="{2A0616E9-B462-49AA-8C12-93F4CF878250}" name="Ставка в день" dataDxfId="16">
      <calculatedColumnFormula>VLOOKUP($A5,Сотрудники!$A$3:$L$1201,14,0)</calculatedColumnFormula>
    </tableColumn>
    <tableColumn id="15" xr3:uid="{760F1445-0C4A-40C3-958A-4235D1476B37}" name="Ставка в час" dataDxfId="15">
      <calculatedColumnFormula>I5/8</calculatedColumnFormula>
    </tableColumn>
    <tableColumn id="14" xr3:uid="{AFA4780D-4AFD-46AA-B09F-A89BC9BFE00F}" name="Сумма в рублях" dataDxfId="14">
      <calculatedColumnFormula>+H5*J5</calculatedColumnFormula>
    </tableColumn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CE06DC9-F314-4DFD-8EE0-5C0E6993AC24}" name="Таблица256789101112131415161718" displayName="Таблица256789101112131415161718" ref="B4:K8" totalsRowShown="0" headerRowDxfId="13" dataDxfId="12" tableBorderDxfId="11">
  <autoFilter ref="B4:K8" xr:uid="{9513A1B2-5423-48F0-9D26-76F1E4805C67}"/>
  <tableColumns count="10">
    <tableColumn id="2" xr3:uid="{22F067FD-84D3-43A8-AF71-998965A828D2}" name="ФИО" dataDxfId="10">
      <calculatedColumnFormula>VLOOKUP($A5,Сотрудники!$A$3:$L$1201,2,0)</calculatedColumnFormula>
    </tableColumn>
    <tableColumn id="6" xr3:uid="{90165284-73F1-4A84-A63E-A4DC73FC9AFD}" name="Город (локация Банка)" dataDxfId="9">
      <calculatedColumnFormula>VLOOKUP($A5,Сотрудники!$A$3:$L$1201,9,0)</calculatedColumnFormula>
    </tableColumn>
    <tableColumn id="7" xr3:uid="{F316640C-207D-4A47-8E12-D6A9639B7BD6}" name="Адрес локации " dataDxfId="8">
      <calculatedColumnFormula>VLOOKUP($A5,Сотрудники!$A$3:$L$1201,10,0)</calculatedColumnFormula>
    </tableColumn>
    <tableColumn id="8" xr3:uid="{308EA9EF-AB52-42C5-8361-9D22274EF946}" name="Команда " dataDxfId="7">
      <calculatedColumnFormula>VLOOKUP($A5,Сотрудники!$A$3:$L$1201,11,0)</calculatedColumnFormula>
    </tableColumn>
    <tableColumn id="11" xr3:uid="{14D9947B-17C3-458B-A244-351F4DADB0EB}" name="Кол-во рабочих дней" dataDxfId="6">
      <calculatedColumnFormula>Таблица256789101112131415161718[[#This Row],[Итого кол-во рабочих часов]]/8</calculatedColumnFormula>
    </tableColumn>
    <tableColumn id="1" xr3:uid="{60DD77D7-1071-4F6A-8AF7-F23DF8571CB5}" name="Отпуск, больничные" dataDxfId="5" totalsRowDxfId="4"/>
    <tableColumn id="16" xr3:uid="{D0D2AD7D-A6A5-40D8-8D1C-8E514E3C1326}" name="Итого кол-во рабочих часов" dataDxfId="3"/>
    <tableColumn id="13" xr3:uid="{2626E901-CDC0-4E2F-AD94-AE38291CC599}" name="Ставка в день" dataDxfId="2">
      <calculatedColumnFormula>VLOOKUP($A5,Сотрудники!$A$3:$L$1201,14,0)</calculatedColumnFormula>
    </tableColumn>
    <tableColumn id="15" xr3:uid="{4AB409FA-1CDE-43C7-93E0-6395FF1E8188}" name="Ставка в час" dataDxfId="1">
      <calculatedColumnFormula>I5/8</calculatedColumnFormula>
    </tableColumn>
    <tableColumn id="14" xr3:uid="{702B5708-0EFC-4AE2-86B1-4DAD366B326F}" name="Сумма в рублях" dataDxfId="0">
      <calculatedColumnFormula>+H5*J5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38161A-D107-483D-B476-D4A67105BDDA}" name="Таблица24" displayName="Таблица24" ref="B4:K10" totalsRowShown="0" headerRowDxfId="248" dataDxfId="247" tableBorderDxfId="246">
  <autoFilter ref="B4:K10" xr:uid="{8C8169A7-03DA-4534-B9BA-0D3EEB838A2A}"/>
  <tableColumns count="10">
    <tableColumn id="2" xr3:uid="{D8B94E70-B9FF-4C41-8E2D-39F42EAB9BB2}" name="ФИО" dataDxfId="245" totalsRowDxfId="244">
      <calculatedColumnFormula>VLOOKUP($A5,Сотрудники!$A$3:$L$1201,2,0)</calculatedColumnFormula>
    </tableColumn>
    <tableColumn id="6" xr3:uid="{23AF83B8-B8E1-47B9-BA23-E4D95C35E6F1}" name="Город (локация Банка)" dataDxfId="243" totalsRowDxfId="242">
      <calculatedColumnFormula>VLOOKUP($A5,Сотрудники!$A$3:$L$1201,9,0)</calculatedColumnFormula>
    </tableColumn>
    <tableColumn id="7" xr3:uid="{4A6A4756-CDE5-4D02-B030-BA2573207559}" name="Адрес локации " dataDxfId="241" totalsRowDxfId="240">
      <calculatedColumnFormula>VLOOKUP($A5,Сотрудники!$A$3:$L$1201,10,0)</calculatedColumnFormula>
    </tableColumn>
    <tableColumn id="8" xr3:uid="{3F97C534-CCAE-4FB4-A280-974A9CA36A2C}" name="Команда " dataDxfId="239" totalsRowDxfId="238">
      <calculatedColumnFormula>VLOOKUP($A5,Сотрудники!$A$3:$L$1201,11,0)</calculatedColumnFormula>
    </tableColumn>
    <tableColumn id="11" xr3:uid="{A0DE66B8-BD23-45E6-995A-FAAE48EDF4B2}" name="Кол-во рабочих дней" dataDxfId="237" totalsRowDxfId="236">
      <calculatedColumnFormula>Таблица24[[#This Row],[Итого кол-во рабочих часов]]/8</calculatedColumnFormula>
    </tableColumn>
    <tableColumn id="1" xr3:uid="{0D45473D-1E55-4A04-AE73-6E001EDCABFF}" name="Отпуск, больничные" dataDxfId="235" totalsRowDxfId="234"/>
    <tableColumn id="16" xr3:uid="{138BE731-D9A3-44C0-8273-1FAC99F1D25A}" name="Итого кол-во рабочих часов" dataDxfId="233"/>
    <tableColumn id="13" xr3:uid="{1E1E9FFE-BC66-4159-8B06-621DE555FD27}" name="Ставка в день" dataDxfId="232" totalsRowDxfId="231">
      <calculatedColumnFormula>VLOOKUP($A5,Сотрудники!$A$3:$L$1201,14,0)</calculatedColumnFormula>
    </tableColumn>
    <tableColumn id="15" xr3:uid="{25785ADF-D4E5-4407-958B-C0430E26063E}" name="Ставка в час" dataDxfId="230" totalsRowDxfId="229">
      <calculatedColumnFormula>I5/8</calculatedColumnFormula>
    </tableColumn>
    <tableColumn id="14" xr3:uid="{F7FD1516-DE5F-4CBA-9666-30BE28395C2C}" name="Сумма в рублях" dataDxfId="228">
      <calculatedColumnFormula>+H5*J5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9D2C6-4C96-4761-8C74-7D10013AC99F}" name="Таблица2" displayName="Таблица2" ref="B4:K10" totalsRowShown="0" headerRowDxfId="227" dataDxfId="226" tableBorderDxfId="225">
  <autoFilter ref="B4:K10" xr:uid="{9513A1B2-5423-48F0-9D26-76F1E4805C67}"/>
  <tableColumns count="10">
    <tableColumn id="2" xr3:uid="{F62C66EA-EA7F-45BD-B345-B503CB322F99}" name="ФИО" dataDxfId="224" totalsRowDxfId="223">
      <calculatedColumnFormula>VLOOKUP($A5,Сотрудники!$A$3:$L$1201,2,0)</calculatedColumnFormula>
    </tableColumn>
    <tableColumn id="6" xr3:uid="{289CEB43-E2CC-4558-AD69-F686BDC2935B}" name="Город (локация Банка)" dataDxfId="222" totalsRowDxfId="221">
      <calculatedColumnFormula>VLOOKUP($A5,Сотрудники!$A$3:$L$1201,9,0)</calculatedColumnFormula>
    </tableColumn>
    <tableColumn id="7" xr3:uid="{129E7995-20AE-41E5-BA96-3AD6005C393E}" name="Адрес локации " dataDxfId="220" totalsRowDxfId="219">
      <calculatedColumnFormula>VLOOKUP($A5,Сотрудники!$A$3:$L$1201,10,0)</calculatedColumnFormula>
    </tableColumn>
    <tableColumn id="8" xr3:uid="{4B4B03A9-0A8A-47D4-BA00-117A658DC228}" name="Команда " dataDxfId="218" totalsRowDxfId="217">
      <calculatedColumnFormula>VLOOKUP($A5,Сотрудники!$A$3:$L$1201,11,0)</calculatedColumnFormula>
    </tableColumn>
    <tableColumn id="11" xr3:uid="{AD1E4F92-AD28-4AAC-A127-B134A834EE8E}" name="Кол-во рабочих дней" dataDxfId="216">
      <calculatedColumnFormula>Таблица2[[#This Row],[Итого кол-во рабочих часов]]/8</calculatedColumnFormula>
    </tableColumn>
    <tableColumn id="1" xr3:uid="{1C4F9213-C07C-49A0-8369-A517A896A294}" name="Отпуск, больничные" dataDxfId="215" totalsRowDxfId="214"/>
    <tableColumn id="16" xr3:uid="{5E8D3915-C4B4-4B9B-94DE-1D0A3F9CFDEC}" name="Итого кол-во рабочих часов" dataDxfId="213"/>
    <tableColumn id="13" xr3:uid="{8CF25660-DFA6-446B-8EE3-7A6B91CBA623}" name="Ставка в день" dataDxfId="212" totalsRowDxfId="211">
      <calculatedColumnFormula>VLOOKUP($A5,Сотрудники!$A$3:$L$1201,14,0)</calculatedColumnFormula>
    </tableColumn>
    <tableColumn id="15" xr3:uid="{94E431C5-0769-4753-94DB-7ACFE938D0FC}" name="Ставка в час" dataDxfId="210" totalsRowDxfId="209">
      <calculatedColumnFormula>I5/8</calculatedColumnFormula>
    </tableColumn>
    <tableColumn id="14" xr3:uid="{93B43B83-DBC0-4611-9C31-5DB9D282C8B3}" name="Сумма в рублях" dataDxfId="208">
      <calculatedColumnFormula>+H5*J5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8B271-4AFC-4709-AB06-BB1DC368538D}" name="Таблица25" displayName="Таблица25" ref="B4:K10" totalsRowShown="0" headerRowDxfId="207" dataDxfId="206" tableBorderDxfId="205">
  <autoFilter ref="B4:K10" xr:uid="{9513A1B2-5423-48F0-9D26-76F1E4805C67}"/>
  <tableColumns count="10">
    <tableColumn id="2" xr3:uid="{22192F31-219B-4A8B-B35D-E3412BB4904A}" name="ФИО" dataDxfId="204" totalsRowDxfId="203">
      <calculatedColumnFormula>VLOOKUP($A5,Сотрудники!$A$3:$L$1201,2,0)</calculatedColumnFormula>
    </tableColumn>
    <tableColumn id="6" xr3:uid="{2BA3BB15-02C9-4E5C-8F55-80A28A2C86A4}" name="Город (локация Банка)" dataDxfId="202" totalsRowDxfId="201">
      <calculatedColumnFormula>VLOOKUP($A5,Сотрудники!$A$3:$L$1201,9,0)</calculatedColumnFormula>
    </tableColumn>
    <tableColumn id="7" xr3:uid="{AD015D98-03DB-42AE-B74F-74CFE170EF06}" name="Адрес локации " dataDxfId="200" totalsRowDxfId="199">
      <calculatedColumnFormula>VLOOKUP($A5,Сотрудники!$A$3:$L$1201,10,0)</calculatedColumnFormula>
    </tableColumn>
    <tableColumn id="8" xr3:uid="{1BF519BC-9A24-4E2F-BB95-7BEBC2E52646}" name="Команда " dataDxfId="198" totalsRowDxfId="197">
      <calculatedColumnFormula>VLOOKUP($A5,Сотрудники!$A$3:$L$1201,11,0)</calculatedColumnFormula>
    </tableColumn>
    <tableColumn id="11" xr3:uid="{EF0B3C4D-058E-4A18-A59F-EC99E7296480}" name="Кол-во рабочих дней" dataDxfId="196">
      <calculatedColumnFormula>Таблица25[[#This Row],[Итого кол-во рабочих часов]]/8</calculatedColumnFormula>
    </tableColumn>
    <tableColumn id="1" xr3:uid="{0DE2929A-6462-427E-B4A5-83606817305C}" name="Отпуск, больничные" dataDxfId="195" totalsRowDxfId="194"/>
    <tableColumn id="16" xr3:uid="{8D5274B7-C9F8-4837-93D0-04FB51E384FA}" name="Итого кол-во рабочих часов" dataDxfId="193"/>
    <tableColumn id="13" xr3:uid="{0A68987D-67BC-46DB-999D-83EDFF032C4D}" name="Ставка в день" dataDxfId="192" totalsRowDxfId="191">
      <calculatedColumnFormula>VLOOKUP($A5,Сотрудники!$A$3:$L$1201,14,0)</calculatedColumnFormula>
    </tableColumn>
    <tableColumn id="15" xr3:uid="{C26FA557-EBA9-4337-BEDC-6B7CE4A01EC0}" name="Ставка в час" dataDxfId="190" totalsRowDxfId="189">
      <calculatedColumnFormula>I5/8</calculatedColumnFormula>
    </tableColumn>
    <tableColumn id="14" xr3:uid="{3A002C73-B75A-4A4B-99F9-96C96E1516C7}" name="Сумма в рублях" dataDxfId="188">
      <calculatedColumnFormula>+H5*J5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5D0A37-58B9-47DE-A2A3-FAE2BF1DCD90}" name="Таблица256" displayName="Таблица256" ref="B4:K10" totalsRowShown="0" headerRowDxfId="187" dataDxfId="186" tableBorderDxfId="185">
  <autoFilter ref="B4:K10" xr:uid="{9513A1B2-5423-48F0-9D26-76F1E4805C67}"/>
  <tableColumns count="10">
    <tableColumn id="2" xr3:uid="{4E631BCF-C26D-4AC3-8FD3-40E3B867E6A9}" name="ФИО" dataDxfId="184" totalsRowDxfId="183">
      <calculatedColumnFormula>VLOOKUP($A5,Сотрудники!$A$3:$L$1201,2,0)</calculatedColumnFormula>
    </tableColumn>
    <tableColumn id="6" xr3:uid="{5B4414A0-C613-454E-9FC8-31266C953409}" name="Город (локация Банка)" dataDxfId="182" totalsRowDxfId="181">
      <calculatedColumnFormula>VLOOKUP($A5,Сотрудники!$A$3:$L$1201,9,0)</calculatedColumnFormula>
    </tableColumn>
    <tableColumn id="7" xr3:uid="{ACFD0939-0149-4007-9805-26F9E6F55B97}" name="Адрес локации " dataDxfId="180" totalsRowDxfId="179">
      <calculatedColumnFormula>VLOOKUP($A5,Сотрудники!$A$3:$L$1201,10,0)</calculatedColumnFormula>
    </tableColumn>
    <tableColumn id="8" xr3:uid="{9DD5739D-C024-4DA2-B00A-CF7AA82237C3}" name="Команда " dataDxfId="178" totalsRowDxfId="177">
      <calculatedColumnFormula>VLOOKUP($A5,Сотрудники!$A$3:$L$1201,11,0)</calculatedColumnFormula>
    </tableColumn>
    <tableColumn id="11" xr3:uid="{E8DCFBA8-CEA6-492E-961D-DD41871E9B76}" name="Кол-во рабочих дней" dataDxfId="176">
      <calculatedColumnFormula>Таблица256[[#This Row],[Итого кол-во рабочих часов]]/8</calculatedColumnFormula>
    </tableColumn>
    <tableColumn id="1" xr3:uid="{1AA7487C-A749-4461-951D-7F192E07994F}" name="Отпуск, больничные" dataDxfId="175" totalsRowDxfId="174"/>
    <tableColumn id="16" xr3:uid="{FDCF77FD-8FC8-4001-AD90-9FA3BBF4FAE3}" name="Итого кол-во рабочих часов" dataDxfId="173"/>
    <tableColumn id="13" xr3:uid="{6A2200F6-0EA2-4871-80DA-C4BB824F882A}" name="Ставка в день" dataDxfId="172" totalsRowDxfId="171">
      <calculatedColumnFormula>VLOOKUP($A5,Сотрудники!$A$3:$L$1201,14,0)</calculatedColumnFormula>
    </tableColumn>
    <tableColumn id="15" xr3:uid="{53E7DB9F-2229-41CB-A3A4-D2E0D4320D2E}" name="Ставка в час" dataDxfId="170" totalsRowDxfId="169">
      <calculatedColumnFormula>I5/8</calculatedColumnFormula>
    </tableColumn>
    <tableColumn id="14" xr3:uid="{B6EB0469-A2CB-40BC-A053-F4A0AD55534F}" name="Сумма в рублях" dataDxfId="168">
      <calculatedColumnFormula>+H5*J5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770826-1133-4261-BBEE-9D522D0FF531}" name="Таблица2567" displayName="Таблица2567" ref="B4:K10" totalsRowShown="0" headerRowDxfId="167" dataDxfId="166" tableBorderDxfId="165">
  <autoFilter ref="B4:K10" xr:uid="{9513A1B2-5423-48F0-9D26-76F1E4805C67}">
    <filterColumn colId="0">
      <filters>
        <filter val="Асеев Феофан"/>
        <filter val="Буланова Юлия"/>
        <filter val="Крейнделин Борис"/>
        <filter val="Кузьмин Антон"/>
        <filter val="Яковлев Дмитрий"/>
      </filters>
    </filterColumn>
  </autoFilter>
  <tableColumns count="10">
    <tableColumn id="2" xr3:uid="{45E2F8C7-D9A7-415A-9384-5DECA48585E2}" name="ФИО" dataDxfId="164">
      <calculatedColumnFormula>VLOOKUP($A5,Сотрудники!$A$3:$L$1201,2,0)</calculatedColumnFormula>
    </tableColumn>
    <tableColumn id="6" xr3:uid="{9E62F88E-505D-4E19-B4C6-939DF58387A3}" name="Город (локация Банка)" dataDxfId="163">
      <calculatedColumnFormula>VLOOKUP($A5,Сотрудники!$A$3:$L$1201,9,0)</calculatedColumnFormula>
    </tableColumn>
    <tableColumn id="7" xr3:uid="{772B5BC7-16D1-43F5-9D64-28A1E3A71291}" name="Адрес локации " dataDxfId="162">
      <calculatedColumnFormula>VLOOKUP($A5,Сотрудники!$A$3:$L$1201,10,0)</calculatedColumnFormula>
    </tableColumn>
    <tableColumn id="8" xr3:uid="{3A93E52A-1960-4225-B3B6-9B6E313CF67A}" name="Команда " dataDxfId="161">
      <calculatedColumnFormula>VLOOKUP($A5,Сотрудники!$A$3:$L$1201,11,0)</calculatedColumnFormula>
    </tableColumn>
    <tableColumn id="11" xr3:uid="{741150E5-36FA-46BD-9A6B-50375EC27315}" name="Кол-во рабочих дней" dataDxfId="160">
      <calculatedColumnFormula>Таблица2567[[#This Row],[Итого кол-во рабочих часов]]/8</calculatedColumnFormula>
    </tableColumn>
    <tableColumn id="1" xr3:uid="{BE2DD666-51BD-4984-9687-BE21A51E107A}" name="Отпуск, больничные" dataDxfId="159" totalsRowDxfId="158"/>
    <tableColumn id="16" xr3:uid="{C2EFDA69-455A-47A7-91B1-A04500C4A280}" name="Итого кол-во рабочих часов" dataDxfId="157"/>
    <tableColumn id="13" xr3:uid="{3A64E7E3-E28B-4A65-A617-AF0D5D8F9132}" name="Ставка в день" dataDxfId="156">
      <calculatedColumnFormula>VLOOKUP($A5,Сотрудники!$A$3:$L$1201,14,0)</calculatedColumnFormula>
    </tableColumn>
    <tableColumn id="15" xr3:uid="{DB6B5E65-C54D-4A62-9E38-361EA72EBAB1}" name="Ставка в час" dataDxfId="155">
      <calculatedColumnFormula>I5/8</calculatedColumnFormula>
    </tableColumn>
    <tableColumn id="14" xr3:uid="{05BCA03F-963D-4435-8B2A-D7BAE465D0C9}" name="Сумма в рублях" dataDxfId="154">
      <calculatedColumnFormula>+H5*J5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9C1585-74F2-4BD3-94A5-719CD487F68B}" name="Таблица25678" displayName="Таблица25678" ref="B4:K8" totalsRowShown="0" headerRowDxfId="153" dataDxfId="152" tableBorderDxfId="151">
  <autoFilter ref="B4:K8" xr:uid="{9513A1B2-5423-48F0-9D26-76F1E4805C67}"/>
  <tableColumns count="10">
    <tableColumn id="2" xr3:uid="{20743927-AFCA-476F-9119-A5B45D1692AF}" name="ФИО" dataDxfId="150">
      <calculatedColumnFormula>VLOOKUP($A5,Сотрудники!$A$3:$L$1201,2,0)</calculatedColumnFormula>
    </tableColumn>
    <tableColumn id="6" xr3:uid="{2557BA6B-3280-4FE1-857E-ABBA8F63E5F1}" name="Город (локация Банка)" dataDxfId="149">
      <calculatedColumnFormula>VLOOKUP($A5,Сотрудники!$A$3:$L$1201,9,0)</calculatedColumnFormula>
    </tableColumn>
    <tableColumn id="7" xr3:uid="{D2E9BE70-ED9A-4C15-BA0D-1DC41FCE9BE8}" name="Адрес локации " dataDxfId="148">
      <calculatedColumnFormula>VLOOKUP($A5,Сотрудники!$A$3:$L$1201,10,0)</calculatedColumnFormula>
    </tableColumn>
    <tableColumn id="8" xr3:uid="{9B29BC0F-6727-4A70-9833-441A01B5B6D5}" name="Команда " dataDxfId="147">
      <calculatedColumnFormula>VLOOKUP($A5,Сотрудники!$A$3:$L$1201,11,0)</calculatedColumnFormula>
    </tableColumn>
    <tableColumn id="11" xr3:uid="{AF701AC8-C383-4212-AD6E-5980455B1581}" name="Кол-во рабочих дней" dataDxfId="146">
      <calculatedColumnFormula>Таблица25678[[#This Row],[Итого кол-во рабочих часов]]/8</calculatedColumnFormula>
    </tableColumn>
    <tableColumn id="1" xr3:uid="{58853626-EE9E-4E70-9CE8-19C6ED205619}" name="Отпуск, больничные" dataDxfId="145" totalsRowDxfId="144"/>
    <tableColumn id="16" xr3:uid="{065F3FF3-8773-4F97-9D58-25A41BC0E322}" name="Итого кол-во рабочих часов" dataDxfId="143"/>
    <tableColumn id="13" xr3:uid="{3BF35084-94F4-493A-9ECA-25F6E89D14D7}" name="Ставка в день" dataDxfId="142">
      <calculatedColumnFormula>VLOOKUP($A5,Сотрудники!$A$3:$L$1201,14,0)</calculatedColumnFormula>
    </tableColumn>
    <tableColumn id="15" xr3:uid="{14C4664E-4EA7-4A46-98DD-363145F29F2A}" name="Ставка в час" dataDxfId="141">
      <calculatedColumnFormula>I5/8</calculatedColumnFormula>
    </tableColumn>
    <tableColumn id="14" xr3:uid="{EA2485F4-28B4-44F4-8730-925B19BAA483}" name="Сумма в рублях" dataDxfId="140">
      <calculatedColumnFormula>+H5*J5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D05BF0-55EA-4A90-984C-575D0AE192A4}" name="Таблица256789" displayName="Таблица256789" ref="B4:K8" totalsRowShown="0" headerRowDxfId="139" dataDxfId="138" tableBorderDxfId="137">
  <autoFilter ref="B4:K8" xr:uid="{9513A1B2-5423-48F0-9D26-76F1E4805C67}"/>
  <tableColumns count="10">
    <tableColumn id="2" xr3:uid="{9109319F-D161-460B-A8D5-6AD6034DF59D}" name="ФИО" dataDxfId="136">
      <calculatedColumnFormula>VLOOKUP($A5,Сотрудники!$A$3:$L$1201,2,0)</calculatedColumnFormula>
    </tableColumn>
    <tableColumn id="6" xr3:uid="{E6C40450-2D63-47A3-80C7-3F851C4B22CE}" name="Город (локация Банка)" dataDxfId="135">
      <calculatedColumnFormula>VLOOKUP($A5,Сотрудники!$A$3:$L$1201,9,0)</calculatedColumnFormula>
    </tableColumn>
    <tableColumn id="7" xr3:uid="{6A308737-790C-4B17-889E-2A6936CB488A}" name="Адрес локации " dataDxfId="134">
      <calculatedColumnFormula>VLOOKUP($A5,Сотрудники!$A$3:$L$1201,10,0)</calculatedColumnFormula>
    </tableColumn>
    <tableColumn id="8" xr3:uid="{5BA51935-4B2E-465A-9FEA-41B517CE64AB}" name="Команда " dataDxfId="133">
      <calculatedColumnFormula>VLOOKUP($A5,Сотрудники!$A$3:$L$1201,11,0)</calculatedColumnFormula>
    </tableColumn>
    <tableColumn id="11" xr3:uid="{2D55E065-5A5C-4F24-896F-A5C3FE1A98EC}" name="Кол-во рабочих дней" dataDxfId="132">
      <calculatedColumnFormula>Таблица256789[[#This Row],[Итого кол-во рабочих часов]]/8</calculatedColumnFormula>
    </tableColumn>
    <tableColumn id="1" xr3:uid="{F440C3C8-801B-44E7-9553-62F334F3028C}" name="Отпуск, больничные" dataDxfId="131" totalsRowDxfId="130"/>
    <tableColumn id="16" xr3:uid="{F441798F-B2D6-4A7B-A985-807EC2D7937B}" name="Итого кол-во рабочих часов" dataDxfId="129"/>
    <tableColumn id="13" xr3:uid="{04405BD7-C7DC-400A-B651-10151E199B45}" name="Ставка в день" dataDxfId="128">
      <calculatedColumnFormula>VLOOKUP($A5,Сотрудники!$A$3:$L$1201,14,0)</calculatedColumnFormula>
    </tableColumn>
    <tableColumn id="15" xr3:uid="{10824752-82FC-40C9-8EB0-1DA3350F2860}" name="Ставка в час" dataDxfId="127">
      <calculatedColumnFormula>I5/8</calculatedColumnFormula>
    </tableColumn>
    <tableColumn id="14" xr3:uid="{A782A5E9-99C9-4696-A252-025FFA8C92B8}" name="Сумма в рублях" dataDxfId="126">
      <calculatedColumnFormula>+H5*J5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A37105-B898-457B-BA94-50D6769610CE}" name="Таблица25678910" displayName="Таблица25678910" ref="B4:K8" totalsRowShown="0" headerRowDxfId="125" dataDxfId="124" tableBorderDxfId="123">
  <autoFilter ref="B4:K8" xr:uid="{9513A1B2-5423-48F0-9D26-76F1E4805C67}"/>
  <tableColumns count="10">
    <tableColumn id="2" xr3:uid="{A73D5CD2-7FEC-415B-9BA9-C0BC985EB247}" name="ФИО" dataDxfId="122">
      <calculatedColumnFormula>VLOOKUP($A5,Сотрудники!$A$3:$L$1201,2,0)</calculatedColumnFormula>
    </tableColumn>
    <tableColumn id="6" xr3:uid="{08218AA0-92D3-40E1-AAED-8F76343AB47F}" name="Город (локация Банка)" dataDxfId="121">
      <calculatedColumnFormula>VLOOKUP($A5,Сотрудники!$A$3:$L$1201,9,0)</calculatedColumnFormula>
    </tableColumn>
    <tableColumn id="7" xr3:uid="{842F0CD2-DB95-4C2D-A7EB-AEBEA213C677}" name="Адрес локации " dataDxfId="120">
      <calculatedColumnFormula>VLOOKUP($A5,Сотрудники!$A$3:$L$1201,10,0)</calculatedColumnFormula>
    </tableColumn>
    <tableColumn id="8" xr3:uid="{D409A632-3FDB-406F-872F-07239323A4A5}" name="Команда " dataDxfId="119">
      <calculatedColumnFormula>VLOOKUP($A5,Сотрудники!$A$3:$L$1201,11,0)</calculatedColumnFormula>
    </tableColumn>
    <tableColumn id="11" xr3:uid="{065D41F7-F0FC-4CF2-A388-9FAB5DD894D9}" name="Кол-во рабочих дней" dataDxfId="118">
      <calculatedColumnFormula>Таблица25678910[[#This Row],[Итого кол-во рабочих часов]]/8</calculatedColumnFormula>
    </tableColumn>
    <tableColumn id="1" xr3:uid="{2CA9F5EE-9225-47B7-8B8D-4FBB964B7F32}" name="Отпуск, больничные" dataDxfId="117" totalsRowDxfId="116"/>
    <tableColumn id="16" xr3:uid="{E313837E-6CE6-4C2B-82A7-F1AA7935D5A9}" name="Итого кол-во рабочих часов" dataDxfId="115"/>
    <tableColumn id="13" xr3:uid="{F43F91EC-2683-48A2-9A0E-B101774E362A}" name="Ставка в день" dataDxfId="114">
      <calculatedColumnFormula>VLOOKUP($A5,Сотрудники!$A$3:$L$1201,14,0)</calculatedColumnFormula>
    </tableColumn>
    <tableColumn id="15" xr3:uid="{B3D1666D-4C00-48FE-93CB-F3D0008C83C6}" name="Ставка в час" dataDxfId="113">
      <calculatedColumnFormula>I5/8</calculatedColumnFormula>
    </tableColumn>
    <tableColumn id="14" xr3:uid="{52B6EBA8-0187-4959-8F62-82EC98AE8CD0}" name="Сумма в рублях" dataDxfId="112">
      <calculatedColumnFormula>+H5*J5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58D0-05E9-47ED-92C7-0F50F668D208}">
  <dimension ref="A1:R280"/>
  <sheetViews>
    <sheetView tabSelected="1" topLeftCell="A259" zoomScale="80" zoomScaleNormal="80" workbookViewId="0">
      <selection activeCell="D264" sqref="D264"/>
    </sheetView>
  </sheetViews>
  <sheetFormatPr defaultColWidth="8.8984375" defaultRowHeight="15.6" x14ac:dyDescent="0.3"/>
  <cols>
    <col min="1" max="1" width="6" style="17" customWidth="1"/>
    <col min="2" max="2" width="25.19921875" customWidth="1"/>
    <col min="3" max="3" width="17.59765625" customWidth="1"/>
    <col min="4" max="4" width="10.59765625" customWidth="1"/>
    <col min="5" max="5" width="60" customWidth="1"/>
    <col min="6" max="6" width="18.19921875" customWidth="1"/>
    <col min="7" max="7" width="54" customWidth="1"/>
    <col min="8" max="8" width="17.09765625" customWidth="1"/>
    <col min="9" max="9" width="15" customWidth="1"/>
    <col min="10" max="10" width="9.09765625" customWidth="1"/>
    <col min="11" max="11" width="12.8984375" customWidth="1"/>
    <col min="12" max="12" width="14.19921875" customWidth="1"/>
    <col min="13" max="13" width="18.69921875" customWidth="1"/>
    <col min="14" max="14" width="17.5" customWidth="1"/>
    <col min="15" max="15" width="8.8984375" customWidth="1"/>
    <col min="16" max="16" width="12.5" customWidth="1"/>
    <col min="17" max="17" width="24.59765625" customWidth="1"/>
    <col min="18" max="18" width="53.3984375" customWidth="1"/>
  </cols>
  <sheetData>
    <row r="1" spans="1:18" x14ac:dyDescent="0.3">
      <c r="A1" s="16" t="s">
        <v>46</v>
      </c>
      <c r="C1" s="40" t="s">
        <v>29</v>
      </c>
      <c r="D1" s="40"/>
    </row>
    <row r="2" spans="1:18" ht="16.2" thickBot="1" x14ac:dyDescent="0.35">
      <c r="A2" s="16"/>
      <c r="C2" s="15"/>
    </row>
    <row r="3" spans="1:18" ht="42.6" thickBot="1" x14ac:dyDescent="0.35">
      <c r="A3" s="18" t="s">
        <v>16</v>
      </c>
      <c r="B3" s="2" t="s">
        <v>2</v>
      </c>
      <c r="C3" s="2" t="s">
        <v>0</v>
      </c>
      <c r="D3" s="1" t="s">
        <v>17</v>
      </c>
      <c r="E3" s="1" t="s">
        <v>15</v>
      </c>
      <c r="F3" s="1" t="s">
        <v>3</v>
      </c>
      <c r="G3" s="1" t="s">
        <v>4</v>
      </c>
      <c r="H3" s="1" t="s">
        <v>5</v>
      </c>
      <c r="I3" s="1" t="s">
        <v>7</v>
      </c>
      <c r="J3" s="14" t="s">
        <v>440</v>
      </c>
      <c r="K3" s="14" t="s">
        <v>352</v>
      </c>
      <c r="L3" s="2" t="s">
        <v>12</v>
      </c>
      <c r="M3" s="2" t="s">
        <v>63</v>
      </c>
      <c r="N3" s="2" t="s">
        <v>79</v>
      </c>
      <c r="O3" s="2" t="s">
        <v>80</v>
      </c>
      <c r="P3" s="2" t="s">
        <v>81</v>
      </c>
      <c r="Q3" s="2" t="s">
        <v>455</v>
      </c>
      <c r="R3" s="2" t="s">
        <v>568</v>
      </c>
    </row>
    <row r="4" spans="1:18" x14ac:dyDescent="0.3">
      <c r="A4" s="85">
        <v>1</v>
      </c>
      <c r="B4" s="6" t="s">
        <v>30</v>
      </c>
      <c r="C4" s="8" t="s">
        <v>14</v>
      </c>
      <c r="D4" s="126">
        <v>43700</v>
      </c>
      <c r="E4" s="3" t="s">
        <v>32</v>
      </c>
      <c r="F4" s="4" t="s">
        <v>8</v>
      </c>
      <c r="G4" s="6" t="s">
        <v>34</v>
      </c>
      <c r="H4" s="6" t="s">
        <v>1</v>
      </c>
      <c r="I4" s="6" t="s">
        <v>32</v>
      </c>
      <c r="J4" s="7"/>
      <c r="K4" s="114">
        <v>287400</v>
      </c>
      <c r="L4" s="12">
        <v>23000</v>
      </c>
      <c r="M4" s="4">
        <f>Таблица22[[#This Row],[Ставка в день]]*21</f>
        <v>483000</v>
      </c>
      <c r="N4" s="65">
        <v>43889</v>
      </c>
      <c r="O4" s="6">
        <f>NETWORKDAYS(Таблица22[[#This Row],[Дата начала работы]],Таблица22[[#This Row],[Дата расчета 1]])</f>
        <v>136</v>
      </c>
      <c r="P4" s="66">
        <f>Таблица22[[#This Row],[Дата расчета 2]]*Таблица22[[#This Row],[Ставка в день]]</f>
        <v>3128000</v>
      </c>
      <c r="Q4" s="66"/>
      <c r="R4" s="66"/>
    </row>
    <row r="5" spans="1:18" x14ac:dyDescent="0.3">
      <c r="A5" s="83">
        <v>2</v>
      </c>
      <c r="B5" s="4" t="s">
        <v>49</v>
      </c>
      <c r="C5" s="8" t="s">
        <v>51</v>
      </c>
      <c r="D5" s="126">
        <v>43724</v>
      </c>
      <c r="E5" s="3" t="s">
        <v>280</v>
      </c>
      <c r="F5" s="4" t="s">
        <v>9</v>
      </c>
      <c r="G5" s="101" t="s">
        <v>238</v>
      </c>
      <c r="H5" s="4" t="s">
        <v>1</v>
      </c>
      <c r="I5" s="4" t="s">
        <v>33</v>
      </c>
      <c r="J5" s="5"/>
      <c r="K5" s="114"/>
      <c r="L5" s="12">
        <v>20150</v>
      </c>
      <c r="M5" s="4">
        <f>Таблица22[[#This Row],[Ставка в день]]*21</f>
        <v>423150</v>
      </c>
      <c r="N5" s="65">
        <v>43889</v>
      </c>
      <c r="O5" s="4">
        <f>NETWORKDAYS(Таблица22[[#This Row],[Дата начала работы]],Таблица22[[#This Row],[Дата расчета 1]])</f>
        <v>120</v>
      </c>
      <c r="P5" s="66">
        <f>Таблица22[[#This Row],[Дата расчета 2]]*Таблица22[[#This Row],[Ставка в день]]</f>
        <v>2418000</v>
      </c>
      <c r="Q5" s="66"/>
      <c r="R5" s="66"/>
    </row>
    <row r="6" spans="1:18" x14ac:dyDescent="0.3">
      <c r="A6" s="83">
        <v>3</v>
      </c>
      <c r="B6" s="4" t="s">
        <v>31</v>
      </c>
      <c r="C6" s="8" t="s">
        <v>51</v>
      </c>
      <c r="D6" s="126">
        <v>43724</v>
      </c>
      <c r="E6" s="3" t="s">
        <v>350</v>
      </c>
      <c r="F6" s="4" t="s">
        <v>8</v>
      </c>
      <c r="G6" s="101" t="s">
        <v>238</v>
      </c>
      <c r="H6" s="6" t="s">
        <v>1</v>
      </c>
      <c r="I6" s="4" t="s">
        <v>33</v>
      </c>
      <c r="J6" s="5"/>
      <c r="K6" s="114"/>
      <c r="L6" s="11">
        <v>20150</v>
      </c>
      <c r="M6" s="4">
        <f>Таблица22[[#This Row],[Ставка в день]]*21</f>
        <v>423150</v>
      </c>
      <c r="N6" s="65">
        <v>43889</v>
      </c>
      <c r="O6" s="4">
        <f>NETWORKDAYS(Таблица22[[#This Row],[Дата начала работы]],Таблица22[[#This Row],[Дата расчета 1]])</f>
        <v>120</v>
      </c>
      <c r="P6" s="66">
        <f>Таблица22[[#This Row],[Дата расчета 2]]*Таблица22[[#This Row],[Ставка в день]]</f>
        <v>2418000</v>
      </c>
      <c r="Q6" s="66"/>
      <c r="R6" s="66"/>
    </row>
    <row r="7" spans="1:18" x14ac:dyDescent="0.3">
      <c r="A7" s="83">
        <v>4</v>
      </c>
      <c r="B7" s="45" t="s">
        <v>44</v>
      </c>
      <c r="C7" s="8" t="s">
        <v>51</v>
      </c>
      <c r="D7" s="126">
        <v>43774</v>
      </c>
      <c r="E7" s="47" t="s">
        <v>64</v>
      </c>
      <c r="F7" s="48" t="s">
        <v>8</v>
      </c>
      <c r="G7" s="48" t="s">
        <v>45</v>
      </c>
      <c r="H7" s="48" t="s">
        <v>1</v>
      </c>
      <c r="I7" s="47" t="s">
        <v>69</v>
      </c>
      <c r="J7" s="48"/>
      <c r="K7" s="114"/>
      <c r="L7" s="12">
        <v>14976</v>
      </c>
      <c r="M7" s="4">
        <f>Таблица22[[#This Row],[Ставка в день]]*21</f>
        <v>314496</v>
      </c>
      <c r="N7" s="65">
        <v>43889</v>
      </c>
      <c r="O7" s="4">
        <f>NETWORKDAYS(Таблица22[[#This Row],[Дата начала работы]],Таблица22[[#This Row],[Дата расчета 1]])</f>
        <v>84</v>
      </c>
      <c r="P7" s="66">
        <f>Таблица22[[#This Row],[Дата расчета 2]]*Таблица22[[#This Row],[Ставка в день]]</f>
        <v>1257984</v>
      </c>
      <c r="Q7" s="66"/>
      <c r="R7" s="66"/>
    </row>
    <row r="8" spans="1:18" ht="31.2" x14ac:dyDescent="0.3">
      <c r="A8" s="83">
        <v>5</v>
      </c>
      <c r="B8" s="45" t="s">
        <v>36</v>
      </c>
      <c r="C8" s="8" t="s">
        <v>51</v>
      </c>
      <c r="D8" s="126">
        <v>43780</v>
      </c>
      <c r="E8" s="47" t="s">
        <v>37</v>
      </c>
      <c r="F8" s="48" t="s">
        <v>38</v>
      </c>
      <c r="G8" s="48" t="s">
        <v>39</v>
      </c>
      <c r="H8" s="48" t="s">
        <v>1</v>
      </c>
      <c r="I8" s="47" t="s">
        <v>37</v>
      </c>
      <c r="J8" s="48"/>
      <c r="K8" s="114"/>
      <c r="L8" s="12">
        <v>18720</v>
      </c>
      <c r="M8" s="4">
        <f>Таблица22[[#This Row],[Ставка в день]]*21</f>
        <v>393120</v>
      </c>
      <c r="N8" s="65">
        <v>43889</v>
      </c>
      <c r="O8" s="4">
        <f>NETWORKDAYS(Таблица22[[#This Row],[Дата начала работы]],Таблица22[[#This Row],[Дата расчета 1]])</f>
        <v>80</v>
      </c>
      <c r="P8" s="66">
        <f>Таблица22[[#This Row],[Дата расчета 2]]*Таблица22[[#This Row],[Ставка в день]]</f>
        <v>1497600</v>
      </c>
      <c r="Q8" s="66"/>
      <c r="R8" s="66"/>
    </row>
    <row r="9" spans="1:18" ht="31.2" x14ac:dyDescent="0.3">
      <c r="A9" s="20">
        <v>6</v>
      </c>
      <c r="B9" s="45" t="s">
        <v>40</v>
      </c>
      <c r="C9" s="107" t="s">
        <v>51</v>
      </c>
      <c r="D9" s="126">
        <v>43797</v>
      </c>
      <c r="E9" s="47" t="s">
        <v>289</v>
      </c>
      <c r="F9" s="48" t="s">
        <v>38</v>
      </c>
      <c r="G9" s="48" t="s">
        <v>127</v>
      </c>
      <c r="H9" s="48" t="s">
        <v>1</v>
      </c>
      <c r="I9" s="46" t="s">
        <v>37</v>
      </c>
      <c r="J9" s="48"/>
      <c r="K9" s="114"/>
      <c r="L9" s="12">
        <v>21800</v>
      </c>
      <c r="M9" s="4">
        <f>Таблица22[[#This Row],[Ставка в день]]*21</f>
        <v>457800</v>
      </c>
      <c r="N9" s="65">
        <v>43889</v>
      </c>
      <c r="O9" s="4">
        <f>NETWORKDAYS(Таблица22[[#This Row],[Дата начала работы]],Таблица22[[#This Row],[Дата расчета 1]])</f>
        <v>67</v>
      </c>
      <c r="P9" s="66">
        <f>Таблица22[[#This Row],[Дата расчета 2]]*Таблица22[[#This Row],[Ставка в день]]</f>
        <v>1460600</v>
      </c>
      <c r="Q9" s="66"/>
      <c r="R9" s="66"/>
    </row>
    <row r="10" spans="1:18" ht="31.2" x14ac:dyDescent="0.3">
      <c r="A10" s="19">
        <v>7</v>
      </c>
      <c r="B10" s="45" t="s">
        <v>47</v>
      </c>
      <c r="C10" s="8" t="s">
        <v>51</v>
      </c>
      <c r="D10" s="126">
        <v>43808</v>
      </c>
      <c r="E10" s="47" t="s">
        <v>495</v>
      </c>
      <c r="F10" s="4" t="s">
        <v>9</v>
      </c>
      <c r="G10" s="48" t="s">
        <v>50</v>
      </c>
      <c r="H10" s="48" t="s">
        <v>48</v>
      </c>
      <c r="I10" s="109" t="s">
        <v>68</v>
      </c>
      <c r="J10" s="48"/>
      <c r="K10" s="114"/>
      <c r="L10" s="12">
        <v>21895</v>
      </c>
      <c r="M10" s="4">
        <f>Таблица22[[#This Row],[Ставка в день]]*21</f>
        <v>459795</v>
      </c>
      <c r="N10" s="65">
        <v>43889</v>
      </c>
      <c r="O10" s="4">
        <f>NETWORKDAYS(Таблица22[[#This Row],[Дата начала работы]],Таблица22[[#This Row],[Дата расчета 1]])</f>
        <v>60</v>
      </c>
      <c r="P10" s="66">
        <f>Таблица22[[#This Row],[Дата расчета 2]]*Таблица22[[#This Row],[Ставка в день]]</f>
        <v>1313700</v>
      </c>
      <c r="Q10" s="66"/>
      <c r="R10" s="66"/>
    </row>
    <row r="11" spans="1:18" ht="31.2" x14ac:dyDescent="0.3">
      <c r="A11" s="20">
        <v>8</v>
      </c>
      <c r="B11" s="45" t="s">
        <v>54</v>
      </c>
      <c r="C11" s="8" t="s">
        <v>14</v>
      </c>
      <c r="D11" s="126">
        <v>43843</v>
      </c>
      <c r="E11" s="47" t="s">
        <v>64</v>
      </c>
      <c r="F11" s="4" t="s">
        <v>8</v>
      </c>
      <c r="G11" s="48" t="s">
        <v>139</v>
      </c>
      <c r="H11" s="48" t="s">
        <v>1</v>
      </c>
      <c r="I11" s="46" t="s">
        <v>64</v>
      </c>
      <c r="J11" s="142">
        <v>0.15</v>
      </c>
      <c r="K11" s="114">
        <v>150000</v>
      </c>
      <c r="L11" s="12">
        <v>17616</v>
      </c>
      <c r="M11" s="4">
        <f>Таблица22[[#This Row],[Ставка в день]]*21</f>
        <v>369936</v>
      </c>
      <c r="N11" s="65">
        <v>43889</v>
      </c>
      <c r="O11" s="4">
        <f>NETWORKDAYS(Таблица22[[#This Row],[Дата начала работы]],Таблица22[[#This Row],[Дата расчета 1]])</f>
        <v>35</v>
      </c>
      <c r="P11" s="66">
        <f>Таблица22[[#This Row],[Дата расчета 2]]*Таблица22[[#This Row],[Ставка в день]]</f>
        <v>616560</v>
      </c>
      <c r="Q11" s="66"/>
      <c r="R11" s="66"/>
    </row>
    <row r="12" spans="1:18" ht="46.8" x14ac:dyDescent="0.3">
      <c r="A12" s="20">
        <v>9</v>
      </c>
      <c r="B12" s="56" t="s">
        <v>55</v>
      </c>
      <c r="C12" s="8" t="s">
        <v>14</v>
      </c>
      <c r="D12" s="126">
        <v>43844</v>
      </c>
      <c r="E12" s="47" t="s">
        <v>614</v>
      </c>
      <c r="F12" s="4" t="s">
        <v>9</v>
      </c>
      <c r="G12" s="4" t="s">
        <v>50</v>
      </c>
      <c r="H12" s="48" t="s">
        <v>48</v>
      </c>
      <c r="I12" s="109" t="s">
        <v>83</v>
      </c>
      <c r="J12" s="48"/>
      <c r="K12" s="114">
        <v>303500</v>
      </c>
      <c r="L12" s="12">
        <v>28905</v>
      </c>
      <c r="M12" s="4">
        <f>Таблица22[[#This Row],[Ставка в день]]*21</f>
        <v>607005</v>
      </c>
      <c r="N12" s="65">
        <v>43889</v>
      </c>
      <c r="O12" s="4">
        <f>NETWORKDAYS(Таблица22[[#This Row],[Дата начала работы]],Таблица22[[#This Row],[Дата расчета 1]])</f>
        <v>34</v>
      </c>
      <c r="P12" s="66">
        <f>Таблица22[[#This Row],[Дата расчета 2]]*Таблица22[[#This Row],[Ставка в день]]</f>
        <v>982770</v>
      </c>
      <c r="Q12" s="66"/>
      <c r="R12" s="66" t="s">
        <v>478</v>
      </c>
    </row>
    <row r="13" spans="1:18" x14ac:dyDescent="0.3">
      <c r="A13" s="20">
        <v>10</v>
      </c>
      <c r="B13" s="45" t="s">
        <v>57</v>
      </c>
      <c r="C13" s="8" t="s">
        <v>14</v>
      </c>
      <c r="D13" s="126">
        <v>43857</v>
      </c>
      <c r="E13" s="109" t="s">
        <v>58</v>
      </c>
      <c r="F13" s="4" t="s">
        <v>8</v>
      </c>
      <c r="G13" s="48" t="s">
        <v>41</v>
      </c>
      <c r="H13" s="48" t="s">
        <v>42</v>
      </c>
      <c r="I13" s="119" t="s">
        <v>392</v>
      </c>
      <c r="J13" s="48"/>
      <c r="K13" s="114">
        <v>218400</v>
      </c>
      <c r="L13" s="12">
        <v>20800</v>
      </c>
      <c r="M13" s="4">
        <f>Таблица22[[#This Row],[Ставка в день]]*21</f>
        <v>436800</v>
      </c>
      <c r="N13" s="65">
        <v>43889</v>
      </c>
      <c r="O13" s="4">
        <f>NETWORKDAYS(Таблица22[[#This Row],[Дата начала работы]],Таблица22[[#This Row],[Дата расчета 1]])</f>
        <v>25</v>
      </c>
      <c r="P13" s="66">
        <f>Таблица22[[#This Row],[Дата расчета 2]]*Таблица22[[#This Row],[Ставка в день]]</f>
        <v>520000</v>
      </c>
      <c r="Q13" s="66"/>
      <c r="R13" s="66" t="s">
        <v>573</v>
      </c>
    </row>
    <row r="14" spans="1:18" ht="46.8" x14ac:dyDescent="0.3">
      <c r="A14" s="88">
        <v>11</v>
      </c>
      <c r="B14" s="45" t="s">
        <v>62</v>
      </c>
      <c r="C14" s="8" t="s">
        <v>51</v>
      </c>
      <c r="D14" s="126">
        <v>43864</v>
      </c>
      <c r="E14" s="46" t="s">
        <v>78</v>
      </c>
      <c r="F14" s="4" t="s">
        <v>61</v>
      </c>
      <c r="G14" s="48" t="s">
        <v>60</v>
      </c>
      <c r="H14" s="48" t="s">
        <v>42</v>
      </c>
      <c r="I14" s="46" t="s">
        <v>78</v>
      </c>
      <c r="J14" s="48"/>
      <c r="K14" s="113"/>
      <c r="L14" s="12">
        <v>9520</v>
      </c>
      <c r="M14" s="4">
        <f>Таблица22[[#This Row],[Ставка в день]]*21</f>
        <v>199920</v>
      </c>
      <c r="N14" s="65">
        <v>43889</v>
      </c>
      <c r="O14" s="4">
        <f>NETWORKDAYS(Таблица22[[#This Row],[Дата начала работы]],Таблица22[[#This Row],[Дата расчета 1]])</f>
        <v>20</v>
      </c>
      <c r="P14" s="66">
        <f>Таблица22[[#This Row],[Дата расчета 2]]*Таблица22[[#This Row],[Ставка в день]]</f>
        <v>190400</v>
      </c>
      <c r="Q14" s="66"/>
      <c r="R14" s="66"/>
    </row>
    <row r="15" spans="1:18" x14ac:dyDescent="0.3">
      <c r="A15" s="83">
        <v>12</v>
      </c>
      <c r="B15" s="56" t="s">
        <v>59</v>
      </c>
      <c r="C15" s="8" t="s">
        <v>14</v>
      </c>
      <c r="D15" s="126">
        <v>43864</v>
      </c>
      <c r="E15" s="47" t="s">
        <v>77</v>
      </c>
      <c r="F15" s="4" t="s">
        <v>8</v>
      </c>
      <c r="G15" s="4" t="s">
        <v>41</v>
      </c>
      <c r="H15" s="48" t="s">
        <v>1</v>
      </c>
      <c r="I15" s="120" t="s">
        <v>392</v>
      </c>
      <c r="J15" s="4"/>
      <c r="K15" s="4"/>
      <c r="L15" s="11">
        <v>21571</v>
      </c>
      <c r="M15" s="4">
        <f>Таблица22[[#This Row],[Ставка в день]]*21</f>
        <v>452991</v>
      </c>
      <c r="N15" s="65">
        <v>43889</v>
      </c>
      <c r="O15" s="4">
        <f>NETWORKDAYS(Таблица22[[#This Row],[Дата начала работы]],Таблица22[[#This Row],[Дата расчета 1]])</f>
        <v>20</v>
      </c>
      <c r="P15" s="66">
        <f>Таблица22[[#This Row],[Дата расчета 2]]*Таблица22[[#This Row],[Ставка в день]]</f>
        <v>431420</v>
      </c>
      <c r="Q15" s="66"/>
      <c r="R15" s="66" t="s">
        <v>634</v>
      </c>
    </row>
    <row r="16" spans="1:18" x14ac:dyDescent="0.3">
      <c r="A16" s="88">
        <v>13</v>
      </c>
      <c r="B16" s="45" t="s">
        <v>72</v>
      </c>
      <c r="C16" s="8" t="s">
        <v>51</v>
      </c>
      <c r="D16" s="126">
        <v>43878</v>
      </c>
      <c r="E16" s="112" t="s">
        <v>335</v>
      </c>
      <c r="F16" s="4" t="s">
        <v>73</v>
      </c>
      <c r="G16" s="48" t="s">
        <v>225</v>
      </c>
      <c r="H16" s="48" t="s">
        <v>42</v>
      </c>
      <c r="I16" s="111" t="s">
        <v>104</v>
      </c>
      <c r="J16" s="48"/>
      <c r="K16" s="113"/>
      <c r="L16" s="12">
        <v>10241</v>
      </c>
      <c r="M16" s="57">
        <f>Таблица22[[#This Row],[Ставка в день]]*21</f>
        <v>215061</v>
      </c>
      <c r="N16" s="65">
        <v>43889</v>
      </c>
      <c r="O16" s="4">
        <f>NETWORKDAYS(Таблица22[[#This Row],[Дата начала работы]],Таблица22[[#This Row],[Дата расчета 1]])</f>
        <v>10</v>
      </c>
      <c r="P16" s="66">
        <f>Таблица22[[#This Row],[Дата расчета 2]]*Таблица22[[#This Row],[Ставка в день]]</f>
        <v>102410</v>
      </c>
      <c r="Q16" s="66"/>
      <c r="R16" s="66"/>
    </row>
    <row r="17" spans="1:18" x14ac:dyDescent="0.3">
      <c r="A17" s="88">
        <v>14</v>
      </c>
      <c r="B17" s="45" t="s">
        <v>76</v>
      </c>
      <c r="C17" s="8" t="s">
        <v>51</v>
      </c>
      <c r="D17" s="126">
        <v>43878</v>
      </c>
      <c r="E17" s="93" t="s">
        <v>437</v>
      </c>
      <c r="F17" s="48" t="s">
        <v>8</v>
      </c>
      <c r="G17" s="48" t="s">
        <v>82</v>
      </c>
      <c r="H17" s="48" t="s">
        <v>1</v>
      </c>
      <c r="I17" s="94" t="s">
        <v>33</v>
      </c>
      <c r="J17" s="48"/>
      <c r="K17" s="113"/>
      <c r="L17" s="12">
        <v>9530</v>
      </c>
      <c r="M17" s="57">
        <f>Таблица22[[#This Row],[Ставка в день]]*21</f>
        <v>200130</v>
      </c>
      <c r="N17" s="65">
        <v>43889</v>
      </c>
      <c r="O17" s="4">
        <f>NETWORKDAYS(Таблица22[[#This Row],[Дата начала работы]],Таблица22[[#This Row],[Дата расчета 1]])</f>
        <v>10</v>
      </c>
      <c r="P17" s="66">
        <f>Таблица22[[#This Row],[Дата расчета 2]]*Таблица22[[#This Row],[Ставка в день]]</f>
        <v>95300</v>
      </c>
      <c r="Q17" s="66"/>
      <c r="R17" s="66"/>
    </row>
    <row r="18" spans="1:18" ht="31.2" x14ac:dyDescent="0.3">
      <c r="A18" s="83">
        <v>15</v>
      </c>
      <c r="B18" s="56" t="s">
        <v>74</v>
      </c>
      <c r="C18" s="8" t="s">
        <v>14</v>
      </c>
      <c r="D18" s="126">
        <v>43881</v>
      </c>
      <c r="E18" s="78" t="s">
        <v>64</v>
      </c>
      <c r="F18" s="4" t="s">
        <v>8</v>
      </c>
      <c r="G18" s="4" t="s">
        <v>139</v>
      </c>
      <c r="H18" s="48" t="s">
        <v>1</v>
      </c>
      <c r="I18" s="86" t="s">
        <v>64</v>
      </c>
      <c r="J18" s="156">
        <v>0.15</v>
      </c>
      <c r="K18" s="114">
        <v>150000</v>
      </c>
      <c r="L18" s="12">
        <v>15379</v>
      </c>
      <c r="M18" s="64">
        <f>Таблица22[[#This Row],[Ставка в день]]*21</f>
        <v>322959</v>
      </c>
      <c r="N18" s="65"/>
      <c r="O18" s="64">
        <f>NETWORKDAYS(Таблица22[[#This Row],[Дата начала работы]],Таблица22[[#This Row],[Дата расчета 1]])</f>
        <v>-31344</v>
      </c>
      <c r="P18" s="69">
        <f>Таблица22[[#This Row],[Дата расчета 2]]*Таблица22[[#This Row],[Ставка в день]]</f>
        <v>-482039376</v>
      </c>
      <c r="Q18" s="66"/>
      <c r="R18" s="66"/>
    </row>
    <row r="19" spans="1:18" ht="31.2" x14ac:dyDescent="0.3">
      <c r="A19" s="83">
        <v>16</v>
      </c>
      <c r="B19" s="45" t="s">
        <v>65</v>
      </c>
      <c r="C19" s="8" t="s">
        <v>51</v>
      </c>
      <c r="D19" s="126">
        <v>43892</v>
      </c>
      <c r="E19" s="47" t="s">
        <v>64</v>
      </c>
      <c r="F19" s="4" t="s">
        <v>66</v>
      </c>
      <c r="G19" s="4" t="s">
        <v>66</v>
      </c>
      <c r="H19" s="48" t="s">
        <v>1</v>
      </c>
      <c r="I19" s="109" t="s">
        <v>64</v>
      </c>
      <c r="J19" s="48"/>
      <c r="K19" s="113"/>
      <c r="L19" s="12">
        <v>20160</v>
      </c>
      <c r="M19" s="64">
        <f>Таблица22[[#This Row],[Ставка в день]]*21</f>
        <v>423360</v>
      </c>
      <c r="N19" s="68"/>
      <c r="O19" s="4"/>
      <c r="P19" s="66">
        <f>Таблица22[[#This Row],[Дата расчета 2]]*Таблица22[[#This Row],[Ставка в день]]</f>
        <v>0</v>
      </c>
      <c r="Q19" s="66"/>
      <c r="R19" s="66"/>
    </row>
    <row r="20" spans="1:18" ht="62.4" x14ac:dyDescent="0.3">
      <c r="A20" s="83">
        <v>17</v>
      </c>
      <c r="B20" s="45" t="s">
        <v>71</v>
      </c>
      <c r="C20" s="8" t="s">
        <v>14</v>
      </c>
      <c r="D20" s="126">
        <v>43892</v>
      </c>
      <c r="E20" s="47" t="s">
        <v>567</v>
      </c>
      <c r="F20" s="4" t="s">
        <v>9</v>
      </c>
      <c r="G20" s="48" t="s">
        <v>70</v>
      </c>
      <c r="H20" s="48" t="s">
        <v>48</v>
      </c>
      <c r="I20" s="48" t="s">
        <v>101</v>
      </c>
      <c r="J20" s="48"/>
      <c r="K20" s="114">
        <v>344900</v>
      </c>
      <c r="L20" s="12">
        <v>32027</v>
      </c>
      <c r="M20" s="57">
        <f>Таблица22[[#This Row],[Ставка в день]]*21</f>
        <v>672567</v>
      </c>
      <c r="N20" s="65"/>
      <c r="O20" s="4"/>
      <c r="P20" s="66">
        <f>Таблица22[[#This Row],[Дата расчета 2]]*Таблица22[[#This Row],[Ставка в день]]</f>
        <v>0</v>
      </c>
      <c r="Q20" s="66"/>
      <c r="R20" s="66" t="s">
        <v>569</v>
      </c>
    </row>
    <row r="21" spans="1:18" ht="31.2" x14ac:dyDescent="0.3">
      <c r="A21" s="89">
        <v>18</v>
      </c>
      <c r="B21" s="45" t="s">
        <v>75</v>
      </c>
      <c r="C21" s="8" t="s">
        <v>51</v>
      </c>
      <c r="D21" s="126">
        <v>43892</v>
      </c>
      <c r="E21" s="47" t="s">
        <v>421</v>
      </c>
      <c r="F21" s="48" t="s">
        <v>9</v>
      </c>
      <c r="G21" s="48" t="s">
        <v>70</v>
      </c>
      <c r="H21" s="48" t="s">
        <v>48</v>
      </c>
      <c r="I21" s="4" t="s">
        <v>77</v>
      </c>
      <c r="J21" s="48"/>
      <c r="K21" s="113"/>
      <c r="L21" s="12">
        <v>22000</v>
      </c>
      <c r="M21" s="57">
        <f>Таблица22[[#This Row],[Ставка в день]]*21</f>
        <v>462000</v>
      </c>
      <c r="N21" s="65"/>
      <c r="O21" s="4"/>
      <c r="P21" s="66">
        <f>Таблица22[[#This Row],[Дата расчета 2]]*Таблица22[[#This Row],[Ставка в день]]</f>
        <v>0</v>
      </c>
      <c r="Q21" s="66"/>
      <c r="R21" s="66"/>
    </row>
    <row r="22" spans="1:18" x14ac:dyDescent="0.3">
      <c r="A22" s="89">
        <v>19</v>
      </c>
      <c r="B22" s="45" t="s">
        <v>97</v>
      </c>
      <c r="C22" s="8" t="s">
        <v>51</v>
      </c>
      <c r="D22" s="126">
        <v>43893</v>
      </c>
      <c r="E22" s="47"/>
      <c r="F22" s="4" t="s">
        <v>8</v>
      </c>
      <c r="G22" s="48" t="s">
        <v>82</v>
      </c>
      <c r="H22" s="48" t="s">
        <v>1</v>
      </c>
      <c r="I22" s="48"/>
      <c r="J22" s="48"/>
      <c r="K22" s="113"/>
      <c r="L22" s="12">
        <v>9533</v>
      </c>
      <c r="M22" s="57">
        <f>Таблица22[[#This Row],[Ставка в день]]*21</f>
        <v>200193</v>
      </c>
      <c r="N22" s="6"/>
      <c r="O22" s="57">
        <f>NETWORKDAYS(Таблица22[[#This Row],[Дата начала работы]],Таблица22[[#This Row],[Дата расчета 1]])</f>
        <v>-31352</v>
      </c>
      <c r="P22" s="67">
        <f>Таблица22[[#This Row],[Дата расчета 2]]*Таблица22[[#This Row],[Ставка в день]]</f>
        <v>-298878616</v>
      </c>
      <c r="Q22" s="66"/>
      <c r="R22" s="66"/>
    </row>
    <row r="23" spans="1:18" x14ac:dyDescent="0.3">
      <c r="A23" s="89">
        <v>20</v>
      </c>
      <c r="B23" s="45" t="s">
        <v>98</v>
      </c>
      <c r="C23" s="8" t="s">
        <v>14</v>
      </c>
      <c r="D23" s="126">
        <v>43893</v>
      </c>
      <c r="E23" s="47" t="s">
        <v>413</v>
      </c>
      <c r="F23" s="4" t="s">
        <v>8</v>
      </c>
      <c r="G23" s="4" t="s">
        <v>82</v>
      </c>
      <c r="H23" s="48" t="s">
        <v>1</v>
      </c>
      <c r="I23" s="119" t="s">
        <v>392</v>
      </c>
      <c r="J23" s="48"/>
      <c r="K23" s="114">
        <v>90000</v>
      </c>
      <c r="L23" s="12">
        <v>11430</v>
      </c>
      <c r="M23" s="57">
        <f>Таблица22[[#This Row],[Ставка в день]]*21</f>
        <v>240030</v>
      </c>
      <c r="N23" s="48"/>
      <c r="O23" s="57">
        <f>NETWORKDAYS(Таблица22[[#This Row],[Дата начала работы]],Таблица22[[#This Row],[Дата расчета 1]])</f>
        <v>-31352</v>
      </c>
      <c r="P23" s="67">
        <f>Таблица22[[#This Row],[Дата расчета 2]]*Таблица22[[#This Row],[Ставка в день]]</f>
        <v>-358353360</v>
      </c>
      <c r="Q23" s="66"/>
      <c r="R23" s="66"/>
    </row>
    <row r="24" spans="1:18" x14ac:dyDescent="0.3">
      <c r="A24" s="98">
        <v>21</v>
      </c>
      <c r="B24" s="45" t="s">
        <v>102</v>
      </c>
      <c r="C24" s="8" t="s">
        <v>51</v>
      </c>
      <c r="D24" s="126">
        <v>43906</v>
      </c>
      <c r="E24" s="78" t="s">
        <v>288</v>
      </c>
      <c r="F24" s="4" t="s">
        <v>9</v>
      </c>
      <c r="G24" s="4" t="s">
        <v>70</v>
      </c>
      <c r="H24" s="48" t="s">
        <v>42</v>
      </c>
      <c r="I24" s="4"/>
      <c r="J24" s="48"/>
      <c r="K24" s="113"/>
      <c r="L24" s="12">
        <v>23112</v>
      </c>
      <c r="M24" s="64">
        <f>Таблица22[[#This Row],[Ставка в день]]*21</f>
        <v>485352</v>
      </c>
      <c r="N24" s="4"/>
      <c r="O24" s="64">
        <f>NETWORKDAYS(Таблица22[[#This Row],[Дата начала работы]],Таблица22[[#This Row],[Дата расчета 1]])</f>
        <v>-31361</v>
      </c>
      <c r="P24" s="67">
        <f>Таблица22[[#This Row],[Дата расчета 2]]*Таблица22[[#This Row],[Ставка в день]]</f>
        <v>-724815432</v>
      </c>
      <c r="Q24" s="66"/>
      <c r="R24" s="66"/>
    </row>
    <row r="25" spans="1:18" x14ac:dyDescent="0.3">
      <c r="A25" s="98">
        <v>22</v>
      </c>
      <c r="B25" s="79" t="s">
        <v>100</v>
      </c>
      <c r="C25" s="8" t="s">
        <v>51</v>
      </c>
      <c r="D25" s="126">
        <v>43906</v>
      </c>
      <c r="E25" s="78" t="s">
        <v>446</v>
      </c>
      <c r="F25" s="4" t="s">
        <v>8</v>
      </c>
      <c r="G25" s="48" t="s">
        <v>41</v>
      </c>
      <c r="H25" s="48" t="s">
        <v>1</v>
      </c>
      <c r="I25" s="119" t="s">
        <v>392</v>
      </c>
      <c r="J25" s="48"/>
      <c r="K25" s="114" t="s">
        <v>393</v>
      </c>
      <c r="L25" s="12">
        <v>29525</v>
      </c>
      <c r="M25" s="57">
        <f>Таблица22[[#This Row],[Ставка в день]]*21</f>
        <v>620025</v>
      </c>
      <c r="N25" s="48"/>
      <c r="O25" s="57">
        <f>NETWORKDAYS(Таблица22[[#This Row],[Дата начала работы]],Таблица22[[#This Row],[Дата расчета 1]])</f>
        <v>-31361</v>
      </c>
      <c r="P25" s="67">
        <f>Таблица22[[#This Row],[Дата расчета 2]]*Таблица22[[#This Row],[Ставка в день]]</f>
        <v>-925933525</v>
      </c>
      <c r="Q25" s="66"/>
      <c r="R25" s="66"/>
    </row>
    <row r="26" spans="1:18" x14ac:dyDescent="0.3">
      <c r="A26" s="89">
        <v>23</v>
      </c>
      <c r="B26" s="45" t="s">
        <v>103</v>
      </c>
      <c r="C26" s="8" t="s">
        <v>14</v>
      </c>
      <c r="D26" s="126">
        <v>43916</v>
      </c>
      <c r="E26" s="78"/>
      <c r="F26" s="4" t="s">
        <v>9</v>
      </c>
      <c r="G26" s="48" t="s">
        <v>50</v>
      </c>
      <c r="H26" s="48" t="s">
        <v>48</v>
      </c>
      <c r="I26" s="4"/>
      <c r="J26" s="4"/>
      <c r="K26" s="114">
        <v>303500</v>
      </c>
      <c r="L26" s="11">
        <v>28905</v>
      </c>
      <c r="M26" s="64">
        <f>Таблица22[[#This Row],[Ставка в день]]*21</f>
        <v>607005</v>
      </c>
      <c r="N26" s="4"/>
      <c r="O26" s="64">
        <f>NETWORKDAYS(Таблица22[[#This Row],[Дата начала работы]],Таблица22[[#This Row],[Дата расчета 1]])</f>
        <v>-31369</v>
      </c>
      <c r="P26" s="67">
        <f>Таблица22[[#This Row],[Дата расчета 2]]*Таблица22[[#This Row],[Ставка в день]]</f>
        <v>-906720945</v>
      </c>
      <c r="Q26" s="66"/>
      <c r="R26" s="78" t="s">
        <v>551</v>
      </c>
    </row>
    <row r="27" spans="1:18" ht="31.2" x14ac:dyDescent="0.3">
      <c r="A27" s="17">
        <v>24</v>
      </c>
      <c r="B27" s="45" t="s">
        <v>108</v>
      </c>
      <c r="C27" s="8" t="s">
        <v>51</v>
      </c>
      <c r="D27" s="126">
        <v>43916</v>
      </c>
      <c r="E27" s="47" t="s">
        <v>607</v>
      </c>
      <c r="F27" s="4" t="s">
        <v>8</v>
      </c>
      <c r="G27" s="48" t="s">
        <v>139</v>
      </c>
      <c r="H27" s="48" t="s">
        <v>1</v>
      </c>
      <c r="I27" s="46" t="s">
        <v>64</v>
      </c>
      <c r="J27" s="142">
        <v>0.15</v>
      </c>
      <c r="K27" s="114">
        <v>150000</v>
      </c>
      <c r="L27" s="12">
        <v>14460</v>
      </c>
      <c r="M27" s="57">
        <f>Таблица22[[#This Row],[Ставка в день]]*21</f>
        <v>303660</v>
      </c>
      <c r="N27" s="48"/>
      <c r="O27" s="57">
        <f>NETWORKDAYS(Таблица22[[#This Row],[Дата начала работы]],Таблица22[[#This Row],[Дата расчета 1]])</f>
        <v>-31369</v>
      </c>
      <c r="P27" s="67">
        <f>Таблица22[[#This Row],[Дата расчета 2]]*Таблица22[[#This Row],[Ставка в день]]</f>
        <v>-453595740</v>
      </c>
      <c r="Q27" s="66"/>
      <c r="R27" s="66"/>
    </row>
    <row r="28" spans="1:18" x14ac:dyDescent="0.3">
      <c r="A28" s="17">
        <v>25</v>
      </c>
      <c r="B28" s="45" t="s">
        <v>106</v>
      </c>
      <c r="C28" s="8" t="s">
        <v>14</v>
      </c>
      <c r="D28" s="126">
        <v>43920</v>
      </c>
      <c r="E28" s="47"/>
      <c r="F28" s="4" t="s">
        <v>9</v>
      </c>
      <c r="G28" s="4" t="s">
        <v>70</v>
      </c>
      <c r="H28" s="48" t="s">
        <v>105</v>
      </c>
      <c r="I28" s="121" t="s">
        <v>392</v>
      </c>
      <c r="J28" s="48"/>
      <c r="K28" s="114">
        <v>310000</v>
      </c>
      <c r="L28" s="11">
        <v>29525</v>
      </c>
      <c r="M28" s="64">
        <f>Таблица22[[#This Row],[Ставка в день]]*21</f>
        <v>620025</v>
      </c>
      <c r="N28" s="4"/>
      <c r="O28" s="64">
        <f>NETWORKDAYS(Таблица22[[#This Row],[Дата начала работы]],Таблица22[[#This Row],[Дата расчета 1]])</f>
        <v>-31371</v>
      </c>
      <c r="P28" s="67">
        <f>Таблица22[[#This Row],[Дата расчета 2]]*Таблица22[[#This Row],[Ставка в день]]</f>
        <v>-926228775</v>
      </c>
      <c r="Q28" s="66"/>
      <c r="R28" s="66"/>
    </row>
    <row r="29" spans="1:18" ht="31.2" x14ac:dyDescent="0.3">
      <c r="A29" s="17">
        <v>26</v>
      </c>
      <c r="B29" s="45" t="s">
        <v>107</v>
      </c>
      <c r="C29" s="8" t="s">
        <v>14</v>
      </c>
      <c r="D29" s="126">
        <v>43920</v>
      </c>
      <c r="E29" s="47" t="s">
        <v>99</v>
      </c>
      <c r="F29" s="4" t="s">
        <v>38</v>
      </c>
      <c r="G29" s="48" t="s">
        <v>39</v>
      </c>
      <c r="H29" s="48" t="s">
        <v>1</v>
      </c>
      <c r="I29" s="46" t="s">
        <v>37</v>
      </c>
      <c r="J29" s="48"/>
      <c r="K29" s="114">
        <v>300000</v>
      </c>
      <c r="L29" s="12">
        <v>28600</v>
      </c>
      <c r="M29" s="57">
        <f>Таблица22[[#This Row],[Ставка в день]]*21</f>
        <v>600600</v>
      </c>
      <c r="N29" s="48"/>
      <c r="O29" s="57">
        <f>NETWORKDAYS(Таблица22[[#This Row],[Дата начала работы]],Таблица22[[#This Row],[Дата расчета 1]])</f>
        <v>-31371</v>
      </c>
      <c r="P29" s="67">
        <f>Таблица22[[#This Row],[Дата расчета 2]]*Таблица22[[#This Row],[Ставка в день]]</f>
        <v>-897210600</v>
      </c>
      <c r="Q29" s="66"/>
      <c r="R29" s="66"/>
    </row>
    <row r="30" spans="1:18" x14ac:dyDescent="0.3">
      <c r="A30" s="17">
        <v>27</v>
      </c>
      <c r="B30" s="45" t="s">
        <v>110</v>
      </c>
      <c r="C30" s="105" t="s">
        <v>51</v>
      </c>
      <c r="D30" s="126">
        <v>43922</v>
      </c>
      <c r="E30" s="47" t="s">
        <v>257</v>
      </c>
      <c r="F30" s="48" t="s">
        <v>8</v>
      </c>
      <c r="G30" s="48" t="s">
        <v>41</v>
      </c>
      <c r="H30" s="48" t="s">
        <v>1</v>
      </c>
      <c r="I30" s="47"/>
      <c r="J30" s="48"/>
      <c r="K30" s="48"/>
      <c r="L30" s="11">
        <v>5040</v>
      </c>
      <c r="M30" s="64">
        <f>Таблица22[[#This Row],[Ставка в день]]*21</f>
        <v>105840</v>
      </c>
      <c r="N30" s="4"/>
      <c r="O30" s="64">
        <f>NETWORKDAYS(Таблица22[[#This Row],[Дата начала работы]],Таблица22[[#This Row],[Дата расчета 1]])</f>
        <v>-31373</v>
      </c>
      <c r="P30" s="67">
        <f>Таблица22[[#This Row],[Дата расчета 2]]*Таблица22[[#This Row],[Ставка в день]]</f>
        <v>-158119920</v>
      </c>
      <c r="Q30" s="66"/>
      <c r="R30" s="66"/>
    </row>
    <row r="31" spans="1:18" ht="78" x14ac:dyDescent="0.3">
      <c r="A31" s="98">
        <v>28</v>
      </c>
      <c r="B31" s="45" t="s">
        <v>111</v>
      </c>
      <c r="C31" s="8" t="s">
        <v>51</v>
      </c>
      <c r="D31" s="126">
        <v>43927</v>
      </c>
      <c r="E31" s="78" t="s">
        <v>114</v>
      </c>
      <c r="F31" s="4" t="s">
        <v>8</v>
      </c>
      <c r="G31" s="48" t="s">
        <v>41</v>
      </c>
      <c r="H31" s="48" t="s">
        <v>112</v>
      </c>
      <c r="I31" s="86" t="s">
        <v>114</v>
      </c>
      <c r="J31" s="4"/>
      <c r="K31" s="4"/>
      <c r="L31" s="11">
        <v>21900</v>
      </c>
      <c r="M31" s="64">
        <f>Таблица22[[#This Row],[Ставка в день]]*21</f>
        <v>459900</v>
      </c>
      <c r="N31" s="4"/>
      <c r="O31" s="64">
        <f>NETWORKDAYS(Таблица22[[#This Row],[Дата начала работы]],Таблица22[[#This Row],[Дата расчета 1]])</f>
        <v>-31376</v>
      </c>
      <c r="P31" s="67">
        <f>Таблица22[[#This Row],[Дата расчета 2]]*Таблица22[[#This Row],[Ставка в день]]</f>
        <v>-687134400</v>
      </c>
      <c r="Q31" s="66"/>
      <c r="R31" s="66"/>
    </row>
    <row r="32" spans="1:18" x14ac:dyDescent="0.3">
      <c r="A32" s="87">
        <v>29</v>
      </c>
      <c r="B32" s="45" t="s">
        <v>115</v>
      </c>
      <c r="C32" s="8" t="s">
        <v>51</v>
      </c>
      <c r="D32" s="126">
        <v>43935</v>
      </c>
      <c r="E32" s="47" t="s">
        <v>526</v>
      </c>
      <c r="F32" s="4" t="s">
        <v>9</v>
      </c>
      <c r="G32" s="48" t="s">
        <v>116</v>
      </c>
      <c r="H32" s="4" t="s">
        <v>48</v>
      </c>
      <c r="I32" s="120" t="s">
        <v>392</v>
      </c>
      <c r="J32" s="48"/>
      <c r="K32" s="48"/>
      <c r="L32" s="11">
        <v>6700</v>
      </c>
      <c r="M32" s="64">
        <f>Таблица22[[#This Row],[Ставка в день]]*21</f>
        <v>140700</v>
      </c>
      <c r="N32" s="4"/>
      <c r="O32" s="64">
        <f>NETWORKDAYS(Таблица22[[#This Row],[Дата начала работы]],Таблица22[[#This Row],[Дата расчета 1]])</f>
        <v>-31382</v>
      </c>
      <c r="P32" s="67">
        <f>Таблица22[[#This Row],[Дата расчета 2]]*Таблица22[[#This Row],[Ставка в день]]</f>
        <v>-210259400</v>
      </c>
      <c r="Q32" s="66"/>
      <c r="R32" s="66"/>
    </row>
    <row r="33" spans="1:18" x14ac:dyDescent="0.3">
      <c r="A33" s="87">
        <v>30</v>
      </c>
      <c r="B33" s="45" t="s">
        <v>109</v>
      </c>
      <c r="C33" s="8" t="s">
        <v>14</v>
      </c>
      <c r="D33" s="126">
        <v>43941</v>
      </c>
      <c r="E33" s="78"/>
      <c r="F33" s="4" t="s">
        <v>9</v>
      </c>
      <c r="G33" s="4" t="s">
        <v>70</v>
      </c>
      <c r="H33" s="48" t="s">
        <v>42</v>
      </c>
      <c r="I33" s="4"/>
      <c r="J33" s="4"/>
      <c r="K33" s="114">
        <v>248000</v>
      </c>
      <c r="L33" s="11">
        <v>23650</v>
      </c>
      <c r="M33" s="64">
        <f>Таблица22[[#This Row],[Ставка в день]]*21</f>
        <v>496650</v>
      </c>
      <c r="N33" s="4"/>
      <c r="O33" s="64">
        <f>NETWORKDAYS(Таблица22[[#This Row],[Дата начала работы]],Таблица22[[#This Row],[Дата расчета 1]])</f>
        <v>-31386</v>
      </c>
      <c r="P33" s="67">
        <f>Таблица22[[#This Row],[Дата расчета 2]]*Таблица22[[#This Row],[Ставка в день]]</f>
        <v>-742278900</v>
      </c>
      <c r="Q33" s="66"/>
      <c r="R33" s="78" t="s">
        <v>591</v>
      </c>
    </row>
    <row r="34" spans="1:18" x14ac:dyDescent="0.3">
      <c r="A34" s="17">
        <v>31</v>
      </c>
      <c r="B34" s="45" t="s">
        <v>118</v>
      </c>
      <c r="C34" s="8" t="s">
        <v>51</v>
      </c>
      <c r="D34" s="126">
        <v>43943</v>
      </c>
      <c r="E34" s="47"/>
      <c r="F34" s="4" t="s">
        <v>9</v>
      </c>
      <c r="G34" s="48" t="s">
        <v>117</v>
      </c>
      <c r="H34" s="48" t="s">
        <v>1</v>
      </c>
      <c r="I34" s="46"/>
      <c r="J34" s="4"/>
      <c r="K34" s="6"/>
      <c r="L34" s="12">
        <v>23112</v>
      </c>
      <c r="M34" s="64">
        <f>Таблица22[[#This Row],[Ставка в день]]*21</f>
        <v>485352</v>
      </c>
      <c r="N34" s="4"/>
      <c r="O34" s="64">
        <f>NETWORKDAYS(Таблица22[[#This Row],[Дата начала работы]],Таблица22[[#This Row],[Дата расчета 1]])</f>
        <v>-31388</v>
      </c>
      <c r="P34" s="67">
        <f>Таблица22[[#This Row],[Дата расчета 2]]*Таблица22[[#This Row],[Ставка в день]]</f>
        <v>-725439456</v>
      </c>
      <c r="Q34" s="66"/>
      <c r="R34" s="66"/>
    </row>
    <row r="35" spans="1:18" x14ac:dyDescent="0.3">
      <c r="A35" s="17">
        <v>32</v>
      </c>
      <c r="B35" s="45" t="s">
        <v>113</v>
      </c>
      <c r="C35" s="8" t="s">
        <v>51</v>
      </c>
      <c r="D35" s="126">
        <v>43948</v>
      </c>
      <c r="E35" s="78" t="s">
        <v>446</v>
      </c>
      <c r="F35" s="4" t="s">
        <v>9</v>
      </c>
      <c r="G35" s="4" t="s">
        <v>70</v>
      </c>
      <c r="H35" s="48" t="s">
        <v>48</v>
      </c>
      <c r="I35" s="4"/>
      <c r="J35" s="4"/>
      <c r="K35" s="4"/>
      <c r="L35" s="11">
        <v>24058</v>
      </c>
      <c r="M35" s="64">
        <f>Таблица22[[#This Row],[Ставка в день]]*21</f>
        <v>505218</v>
      </c>
      <c r="N35" s="4"/>
      <c r="O35" s="64">
        <f>NETWORKDAYS(Таблица22[[#This Row],[Дата начала работы]],Таблица22[[#This Row],[Дата расчета 1]])</f>
        <v>-31391</v>
      </c>
      <c r="P35" s="67">
        <f>Таблица22[[#This Row],[Дата расчета 2]]*Таблица22[[#This Row],[Ставка в день]]</f>
        <v>-755204678</v>
      </c>
      <c r="Q35" s="66"/>
      <c r="R35" s="66"/>
    </row>
    <row r="36" spans="1:18" x14ac:dyDescent="0.3">
      <c r="A36" s="17">
        <v>33</v>
      </c>
      <c r="B36" s="45" t="s">
        <v>119</v>
      </c>
      <c r="C36" s="8" t="s">
        <v>51</v>
      </c>
      <c r="D36" s="126">
        <v>43963</v>
      </c>
      <c r="E36" s="47"/>
      <c r="F36" s="4" t="s">
        <v>9</v>
      </c>
      <c r="G36" s="48" t="s">
        <v>122</v>
      </c>
      <c r="H36" s="48" t="s">
        <v>1</v>
      </c>
      <c r="I36" s="48"/>
      <c r="J36" s="48"/>
      <c r="K36" s="48"/>
      <c r="L36" s="11">
        <v>18071</v>
      </c>
      <c r="M36" s="57">
        <f>Таблица22[[#This Row],[Ставка в день]]*21</f>
        <v>379491</v>
      </c>
      <c r="N36" s="48"/>
      <c r="O36" s="57">
        <f>NETWORKDAYS(Таблица22[[#This Row],[Дата начала работы]],Таблица22[[#This Row],[Дата расчета 1]])</f>
        <v>-31402</v>
      </c>
      <c r="P36" s="67">
        <f>Таблица22[[#This Row],[Дата расчета 2]]*Таблица22[[#This Row],[Ставка в день]]</f>
        <v>-567465542</v>
      </c>
      <c r="Q36" s="66"/>
      <c r="R36" s="66"/>
    </row>
    <row r="37" spans="1:18" x14ac:dyDescent="0.3">
      <c r="A37" s="87">
        <v>34</v>
      </c>
      <c r="B37" s="45" t="s">
        <v>123</v>
      </c>
      <c r="C37" s="105" t="s">
        <v>51</v>
      </c>
      <c r="D37" s="126">
        <v>43964</v>
      </c>
      <c r="E37" s="47" t="s">
        <v>256</v>
      </c>
      <c r="F37" s="4" t="s">
        <v>8</v>
      </c>
      <c r="G37" s="48" t="s">
        <v>120</v>
      </c>
      <c r="H37" s="48" t="s">
        <v>121</v>
      </c>
      <c r="I37" s="48"/>
      <c r="J37" s="48"/>
      <c r="K37" s="48"/>
      <c r="L37" s="11">
        <v>21905</v>
      </c>
      <c r="M37" s="57">
        <f>Таблица22[[#This Row],[Ставка в день]]*21</f>
        <v>460005</v>
      </c>
      <c r="N37" s="48"/>
      <c r="O37" s="57">
        <f>NETWORKDAYS(Таблица22[[#This Row],[Дата начала работы]],Таблица22[[#This Row],[Дата расчета 1]])</f>
        <v>-31403</v>
      </c>
      <c r="P37" s="67">
        <f>Таблица22[[#This Row],[Дата расчета 2]]*Таблица22[[#This Row],[Ставка в день]]</f>
        <v>-687882715</v>
      </c>
      <c r="Q37" s="66"/>
      <c r="R37" s="66"/>
    </row>
    <row r="38" spans="1:18" x14ac:dyDescent="0.3">
      <c r="A38" s="98">
        <v>35</v>
      </c>
      <c r="B38" s="45" t="s">
        <v>129</v>
      </c>
      <c r="C38" s="8" t="s">
        <v>51</v>
      </c>
      <c r="D38" s="126">
        <v>43976</v>
      </c>
      <c r="E38" s="47" t="s">
        <v>345</v>
      </c>
      <c r="F38" s="4" t="s">
        <v>128</v>
      </c>
      <c r="G38" s="48" t="s">
        <v>127</v>
      </c>
      <c r="H38" s="48" t="s">
        <v>1</v>
      </c>
      <c r="I38" s="48"/>
      <c r="J38" s="48"/>
      <c r="K38" s="48"/>
      <c r="L38" s="11">
        <v>24970</v>
      </c>
      <c r="M38" s="57">
        <f>Таблица22[[#This Row],[Ставка в день]]*21</f>
        <v>524370</v>
      </c>
      <c r="N38" s="48"/>
      <c r="O38" s="57">
        <f>NETWORKDAYS(Таблица22[[#This Row],[Дата начала работы]],Таблица22[[#This Row],[Дата расчета 1]])</f>
        <v>-31411</v>
      </c>
      <c r="P38" s="67">
        <f>Таблица22[[#This Row],[Дата расчета 2]]*Таблица22[[#This Row],[Ставка в день]]</f>
        <v>-784332670</v>
      </c>
      <c r="Q38" s="66"/>
      <c r="R38" s="66"/>
    </row>
    <row r="39" spans="1:18" x14ac:dyDescent="0.3">
      <c r="A39" s="17">
        <v>36</v>
      </c>
      <c r="B39" s="45" t="s">
        <v>132</v>
      </c>
      <c r="C39" s="8" t="s">
        <v>51</v>
      </c>
      <c r="D39" s="126">
        <v>43980</v>
      </c>
      <c r="E39" s="47" t="s">
        <v>255</v>
      </c>
      <c r="F39" s="48" t="s">
        <v>9</v>
      </c>
      <c r="G39" s="48" t="s">
        <v>122</v>
      </c>
      <c r="H39" s="48" t="s">
        <v>1</v>
      </c>
      <c r="I39" s="48"/>
      <c r="J39" s="48"/>
      <c r="K39" s="48"/>
      <c r="L39" s="11">
        <v>17520</v>
      </c>
      <c r="M39" s="57">
        <f>Таблица22[[#This Row],[Ставка в день]]*21</f>
        <v>367920</v>
      </c>
      <c r="N39" s="48"/>
      <c r="O39" s="57">
        <f>NETWORKDAYS(Таблица22[[#This Row],[Дата начала работы]],Таблица22[[#This Row],[Дата расчета 1]])</f>
        <v>-31415</v>
      </c>
      <c r="P39" s="67">
        <f>Таблица22[[#This Row],[Дата расчета 2]]*Таблица22[[#This Row],[Ставка в день]]</f>
        <v>-550390800</v>
      </c>
      <c r="Q39" s="66"/>
      <c r="R39" s="66"/>
    </row>
    <row r="40" spans="1:18" x14ac:dyDescent="0.3">
      <c r="A40" s="98">
        <v>37</v>
      </c>
      <c r="B40" s="45" t="s">
        <v>131</v>
      </c>
      <c r="C40" s="8" t="s">
        <v>51</v>
      </c>
      <c r="D40" s="126">
        <v>43983</v>
      </c>
      <c r="E40" s="78"/>
      <c r="F40" s="4" t="s">
        <v>9</v>
      </c>
      <c r="G40" s="48" t="s">
        <v>133</v>
      </c>
      <c r="H40" s="48" t="s">
        <v>1</v>
      </c>
      <c r="I40" s="4"/>
      <c r="J40" s="4"/>
      <c r="K40" s="4"/>
      <c r="L40" s="11">
        <v>14830</v>
      </c>
      <c r="M40" s="64">
        <f>Таблица22[[#This Row],[Ставка в день]]*21</f>
        <v>311430</v>
      </c>
      <c r="N40" s="4"/>
      <c r="O40" s="64">
        <f>NETWORKDAYS(Таблица22[[#This Row],[Дата начала работы]],Таблица22[[#This Row],[Дата расчета 1]])</f>
        <v>-31416</v>
      </c>
      <c r="P40" s="67">
        <f>Таблица22[[#This Row],[Дата расчета 2]]*Таблица22[[#This Row],[Ставка в день]]</f>
        <v>-465899280</v>
      </c>
      <c r="Q40" s="66"/>
      <c r="R40" s="66"/>
    </row>
    <row r="41" spans="1:18" x14ac:dyDescent="0.3">
      <c r="A41" s="17">
        <v>38</v>
      </c>
      <c r="B41" s="45" t="s">
        <v>130</v>
      </c>
      <c r="C41" s="8" t="s">
        <v>14</v>
      </c>
      <c r="D41" s="126">
        <v>43983</v>
      </c>
      <c r="E41" s="47"/>
      <c r="F41" s="4" t="s">
        <v>9</v>
      </c>
      <c r="G41" s="4" t="s">
        <v>117</v>
      </c>
      <c r="H41" s="48" t="s">
        <v>1</v>
      </c>
      <c r="I41" s="48"/>
      <c r="J41" s="48"/>
      <c r="K41" s="114">
        <v>253000</v>
      </c>
      <c r="L41" s="11">
        <v>25500</v>
      </c>
      <c r="M41" s="57">
        <f>Таблица22[[#This Row],[Ставка в день]]*21</f>
        <v>535500</v>
      </c>
      <c r="N41" s="48"/>
      <c r="O41" s="57">
        <f>NETWORKDAYS(Таблица22[[#This Row],[Дата начала работы]],Таблица22[[#This Row],[Дата расчета 1]])</f>
        <v>-31416</v>
      </c>
      <c r="P41" s="67">
        <f>Таблица22[[#This Row],[Дата расчета 2]]*Таблица22[[#This Row],[Ставка в день]]</f>
        <v>-801108000</v>
      </c>
      <c r="Q41" s="66"/>
      <c r="R41" s="66"/>
    </row>
    <row r="42" spans="1:18" x14ac:dyDescent="0.3">
      <c r="A42" s="17">
        <v>39</v>
      </c>
      <c r="B42" s="45" t="s">
        <v>134</v>
      </c>
      <c r="C42" s="8" t="s">
        <v>14</v>
      </c>
      <c r="D42" s="126">
        <v>43990</v>
      </c>
      <c r="E42" s="78"/>
      <c r="F42" s="4"/>
      <c r="G42" s="4" t="s">
        <v>139</v>
      </c>
      <c r="H42" s="48" t="s">
        <v>1</v>
      </c>
      <c r="I42" s="4"/>
      <c r="J42" s="138">
        <v>0.15</v>
      </c>
      <c r="K42" s="114">
        <v>92000</v>
      </c>
      <c r="L42" s="11">
        <v>10077</v>
      </c>
      <c r="M42" s="64">
        <f>Таблица22[[#This Row],[Ставка в день]]*21</f>
        <v>211617</v>
      </c>
      <c r="N42" s="4"/>
      <c r="O42" s="64">
        <f>NETWORKDAYS(Таблица22[[#This Row],[Дата начала работы]],Таблица22[[#This Row],[Дата расчета 1]])</f>
        <v>-31421</v>
      </c>
      <c r="P42" s="67">
        <f>Таблица22[[#This Row],[Дата расчета 2]]*Таблица22[[#This Row],[Ставка в день]]</f>
        <v>-316629417</v>
      </c>
      <c r="Q42" s="66"/>
      <c r="R42" s="66"/>
    </row>
    <row r="43" spans="1:18" x14ac:dyDescent="0.3">
      <c r="A43" s="17">
        <v>40</v>
      </c>
      <c r="B43" s="45" t="s">
        <v>142</v>
      </c>
      <c r="C43" s="8" t="s">
        <v>51</v>
      </c>
      <c r="D43" s="126">
        <v>44007</v>
      </c>
      <c r="E43" s="47" t="s">
        <v>337</v>
      </c>
      <c r="F43" s="48" t="s">
        <v>9</v>
      </c>
      <c r="G43" s="48" t="s">
        <v>70</v>
      </c>
      <c r="H43" s="48" t="s">
        <v>1</v>
      </c>
      <c r="I43" s="48"/>
      <c r="J43" s="48"/>
      <c r="K43" s="48"/>
      <c r="L43" s="11">
        <v>18027</v>
      </c>
      <c r="M43" s="57">
        <f>Таблица22[[#This Row],[Ставка в день]]*21</f>
        <v>378567</v>
      </c>
      <c r="N43" s="48"/>
      <c r="O43" s="57">
        <f>NETWORKDAYS(Таблица22[[#This Row],[Дата начала работы]],Таблица22[[#This Row],[Дата расчета 1]])</f>
        <v>-31434</v>
      </c>
      <c r="P43" s="67">
        <f>Таблица22[[#This Row],[Дата расчета 2]]*Таблица22[[#This Row],[Ставка в день]]</f>
        <v>-566660718</v>
      </c>
      <c r="Q43" s="66"/>
      <c r="R43" s="66"/>
    </row>
    <row r="44" spans="1:18" x14ac:dyDescent="0.3">
      <c r="A44" s="17">
        <v>41</v>
      </c>
      <c r="B44" s="45" t="s">
        <v>141</v>
      </c>
      <c r="C44" s="8" t="s">
        <v>51</v>
      </c>
      <c r="D44" s="126">
        <v>44015</v>
      </c>
      <c r="E44" s="47" t="s">
        <v>288</v>
      </c>
      <c r="F44" s="4" t="s">
        <v>9</v>
      </c>
      <c r="G44" s="48" t="s">
        <v>122</v>
      </c>
      <c r="H44" s="48" t="s">
        <v>1</v>
      </c>
      <c r="I44" s="48"/>
      <c r="J44" s="48"/>
      <c r="K44" s="48"/>
      <c r="L44" s="11">
        <v>16425</v>
      </c>
      <c r="M44" s="57">
        <f>Таблица22[[#This Row],[Ставка в день]]*21</f>
        <v>344925</v>
      </c>
      <c r="N44" s="48"/>
      <c r="O44" s="57">
        <f>NETWORKDAYS(Таблица22[[#This Row],[Дата начала работы]],Таблица22[[#This Row],[Дата расчета 1]])</f>
        <v>-31440</v>
      </c>
      <c r="P44" s="67">
        <f>Таблица22[[#This Row],[Дата расчета 2]]*Таблица22[[#This Row],[Ставка в день]]</f>
        <v>-516402000</v>
      </c>
      <c r="Q44" s="66"/>
      <c r="R44" s="66"/>
    </row>
    <row r="45" spans="1:18" x14ac:dyDescent="0.3">
      <c r="A45" s="98">
        <v>42</v>
      </c>
      <c r="B45" s="45" t="s">
        <v>137</v>
      </c>
      <c r="C45" s="8" t="s">
        <v>14</v>
      </c>
      <c r="D45" s="126">
        <v>44018</v>
      </c>
      <c r="E45" s="78"/>
      <c r="F45" s="4" t="s">
        <v>8</v>
      </c>
      <c r="G45" s="48" t="s">
        <v>41</v>
      </c>
      <c r="H45" s="48" t="s">
        <v>1</v>
      </c>
      <c r="I45" s="118" t="s">
        <v>392</v>
      </c>
      <c r="J45" s="157">
        <v>0.15</v>
      </c>
      <c r="K45" s="114">
        <v>285000</v>
      </c>
      <c r="L45" s="11">
        <v>31000</v>
      </c>
      <c r="M45" s="64">
        <f>Таблица22[[#This Row],[Ставка в день]]*21</f>
        <v>651000</v>
      </c>
      <c r="N45" s="4"/>
      <c r="O45" s="64">
        <f>NETWORKDAYS(Таблица22[[#This Row],[Дата начала работы]],Таблица22[[#This Row],[Дата расчета 1]])</f>
        <v>-31441</v>
      </c>
      <c r="P45" s="67">
        <f>Таблица22[[#This Row],[Дата расчета 2]]*Таблица22[[#This Row],[Ставка в день]]</f>
        <v>-974671000</v>
      </c>
      <c r="Q45" s="66"/>
      <c r="R45" s="66" t="s">
        <v>644</v>
      </c>
    </row>
    <row r="46" spans="1:18" x14ac:dyDescent="0.3">
      <c r="A46" s="98">
        <v>43</v>
      </c>
      <c r="B46" s="45" t="s">
        <v>145</v>
      </c>
      <c r="C46" s="105" t="s">
        <v>51</v>
      </c>
      <c r="D46" s="126">
        <v>44018</v>
      </c>
      <c r="E46" s="78" t="s">
        <v>258</v>
      </c>
      <c r="F46" s="4" t="s">
        <v>8</v>
      </c>
      <c r="G46" s="48" t="s">
        <v>41</v>
      </c>
      <c r="H46" s="48" t="s">
        <v>1</v>
      </c>
      <c r="I46" s="4"/>
      <c r="J46" s="48"/>
      <c r="K46" s="114"/>
      <c r="L46" s="11">
        <v>21500</v>
      </c>
      <c r="M46" s="64">
        <f>Таблица22[[#This Row],[Ставка в день]]*21</f>
        <v>451500</v>
      </c>
      <c r="N46" s="4"/>
      <c r="O46" s="64">
        <f>NETWORKDAYS(Таблица22[[#This Row],[Дата начала работы]],Таблица22[[#This Row],[Дата расчета 1]])</f>
        <v>-31441</v>
      </c>
      <c r="P46" s="67">
        <f>Таблица22[[#This Row],[Дата расчета 2]]*Таблица22[[#This Row],[Ставка в день]]</f>
        <v>-675981500</v>
      </c>
      <c r="Q46" s="66"/>
      <c r="R46" s="66"/>
    </row>
    <row r="47" spans="1:18" x14ac:dyDescent="0.3">
      <c r="A47" s="17">
        <v>44</v>
      </c>
      <c r="B47" s="45" t="s">
        <v>136</v>
      </c>
      <c r="C47" s="8" t="s">
        <v>14</v>
      </c>
      <c r="D47" s="126">
        <v>44018</v>
      </c>
      <c r="E47" s="47"/>
      <c r="F47" s="4" t="s">
        <v>9</v>
      </c>
      <c r="G47" s="48" t="s">
        <v>138</v>
      </c>
      <c r="H47" s="48" t="s">
        <v>1</v>
      </c>
      <c r="I47" s="48"/>
      <c r="J47" s="48"/>
      <c r="K47" s="114">
        <v>287400</v>
      </c>
      <c r="L47" s="11">
        <v>28500</v>
      </c>
      <c r="M47" s="57">
        <f>Таблица22[[#This Row],[Ставка в день]]*21</f>
        <v>598500</v>
      </c>
      <c r="N47" s="48"/>
      <c r="O47" s="57">
        <f>NETWORKDAYS(Таблица22[[#This Row],[Дата начала работы]],Таблица22[[#This Row],[Дата расчета 1]])</f>
        <v>-31441</v>
      </c>
      <c r="P47" s="67">
        <f>Таблица22[[#This Row],[Дата расчета 2]]*Таблица22[[#This Row],[Ставка в день]]</f>
        <v>-896068500</v>
      </c>
      <c r="Q47" s="66"/>
      <c r="R47" s="66"/>
    </row>
    <row r="48" spans="1:18" x14ac:dyDescent="0.3">
      <c r="A48" s="87">
        <v>45</v>
      </c>
      <c r="B48" s="45" t="s">
        <v>143</v>
      </c>
      <c r="C48" s="8" t="s">
        <v>51</v>
      </c>
      <c r="D48" s="126">
        <v>44025</v>
      </c>
      <c r="E48" s="78" t="s">
        <v>334</v>
      </c>
      <c r="F48" s="4" t="s">
        <v>8</v>
      </c>
      <c r="G48" s="48" t="s">
        <v>41</v>
      </c>
      <c r="H48" s="48" t="s">
        <v>1</v>
      </c>
      <c r="I48" s="4"/>
      <c r="J48" s="4"/>
      <c r="K48" s="4"/>
      <c r="L48" s="11">
        <v>18027</v>
      </c>
      <c r="M48" s="64">
        <f>Таблица22[[#This Row],[Ставка в день]]*21</f>
        <v>378567</v>
      </c>
      <c r="N48" s="4"/>
      <c r="O48" s="64">
        <f>NETWORKDAYS(Таблица22[[#This Row],[Дата начала работы]],Таблица22[[#This Row],[Дата расчета 1]])</f>
        <v>-31446</v>
      </c>
      <c r="P48" s="67">
        <f>Таблица22[[#This Row],[Дата расчета 2]]*Таблица22[[#This Row],[Ставка в день]]</f>
        <v>-566877042</v>
      </c>
      <c r="Q48" s="66"/>
      <c r="R48" s="66"/>
    </row>
    <row r="49" spans="1:18" x14ac:dyDescent="0.3">
      <c r="A49" s="17">
        <v>46</v>
      </c>
      <c r="B49" s="45" t="s">
        <v>144</v>
      </c>
      <c r="C49" s="8" t="s">
        <v>14</v>
      </c>
      <c r="D49" s="126">
        <v>44025</v>
      </c>
      <c r="E49" s="47"/>
      <c r="F49" s="4" t="s">
        <v>9</v>
      </c>
      <c r="G49" s="48" t="s">
        <v>70</v>
      </c>
      <c r="H49" s="48" t="s">
        <v>48</v>
      </c>
      <c r="I49" s="48"/>
      <c r="J49" s="97"/>
      <c r="K49" s="114">
        <v>269000</v>
      </c>
      <c r="L49" s="11">
        <v>25620</v>
      </c>
      <c r="M49" s="57">
        <f>Таблица22[[#This Row],[Ставка в день]]*21</f>
        <v>538020</v>
      </c>
      <c r="N49" s="48"/>
      <c r="O49" s="57">
        <f>NETWORKDAYS(Таблица22[[#This Row],[Дата начала работы]],Таблица22[[#This Row],[Дата расчета 1]])</f>
        <v>-31446</v>
      </c>
      <c r="P49" s="67">
        <f>Таблица22[[#This Row],[Дата расчета 2]]*Таблица22[[#This Row],[Ставка в день]]</f>
        <v>-805646520</v>
      </c>
      <c r="Q49" s="66"/>
      <c r="R49" s="66" t="s">
        <v>590</v>
      </c>
    </row>
    <row r="50" spans="1:18" x14ac:dyDescent="0.3">
      <c r="A50" s="17">
        <v>47</v>
      </c>
      <c r="B50" s="45" t="s">
        <v>159</v>
      </c>
      <c r="C50" s="8" t="s">
        <v>51</v>
      </c>
      <c r="D50" s="126">
        <v>44032</v>
      </c>
      <c r="E50" s="47" t="s">
        <v>333</v>
      </c>
      <c r="F50" s="103" t="s">
        <v>196</v>
      </c>
      <c r="G50" s="48" t="s">
        <v>127</v>
      </c>
      <c r="H50" s="48" t="s">
        <v>1</v>
      </c>
      <c r="I50" s="48"/>
      <c r="J50" s="48"/>
      <c r="K50" s="48"/>
      <c r="L50" s="11">
        <v>22860</v>
      </c>
      <c r="M50" s="57">
        <f>Таблица22[[#This Row],[Ставка в день]]*21</f>
        <v>480060</v>
      </c>
      <c r="N50" s="48"/>
      <c r="O50" s="57">
        <f>NETWORKDAYS(Таблица22[[#This Row],[Дата начала работы]],Таблица22[[#This Row],[Дата расчета 1]])</f>
        <v>-31451</v>
      </c>
      <c r="P50" s="67">
        <f>Таблица22[[#This Row],[Дата расчета 2]]*Таблица22[[#This Row],[Ставка в день]]</f>
        <v>-718969860</v>
      </c>
      <c r="Q50" s="66"/>
      <c r="R50" s="66"/>
    </row>
    <row r="51" spans="1:18" x14ac:dyDescent="0.3">
      <c r="A51" s="87">
        <v>48</v>
      </c>
      <c r="B51" s="45" t="s">
        <v>140</v>
      </c>
      <c r="C51" s="8" t="s">
        <v>14</v>
      </c>
      <c r="D51" s="126">
        <v>44032</v>
      </c>
      <c r="E51" s="47"/>
      <c r="F51" s="4" t="s">
        <v>9</v>
      </c>
      <c r="G51" s="48" t="s">
        <v>152</v>
      </c>
      <c r="H51" s="48" t="s">
        <v>147</v>
      </c>
      <c r="I51" s="118" t="s">
        <v>392</v>
      </c>
      <c r="J51" s="142">
        <v>0.15</v>
      </c>
      <c r="K51" s="114">
        <v>241500</v>
      </c>
      <c r="L51" s="11">
        <v>23000</v>
      </c>
      <c r="M51" s="57">
        <f>Таблица22[[#This Row],[Ставка в день]]*21</f>
        <v>483000</v>
      </c>
      <c r="N51" s="48"/>
      <c r="O51" s="57">
        <f>NETWORKDAYS(Таблица22[[#This Row],[Дата начала работы]],Таблица22[[#This Row],[Дата расчета 1]])</f>
        <v>-31451</v>
      </c>
      <c r="P51" s="67">
        <f>Таблица22[[#This Row],[Дата расчета 2]]*Таблица22[[#This Row],[Ставка в день]]</f>
        <v>-723373000</v>
      </c>
      <c r="Q51" s="66"/>
      <c r="R51" s="66"/>
    </row>
    <row r="52" spans="1:18" x14ac:dyDescent="0.3">
      <c r="A52" s="17">
        <v>49</v>
      </c>
      <c r="B52" s="45" t="s">
        <v>151</v>
      </c>
      <c r="C52" s="86" t="s">
        <v>51</v>
      </c>
      <c r="D52" s="126">
        <v>44039</v>
      </c>
      <c r="E52" s="78" t="s">
        <v>259</v>
      </c>
      <c r="F52" s="4" t="s">
        <v>9</v>
      </c>
      <c r="G52" s="4" t="s">
        <v>148</v>
      </c>
      <c r="H52" s="48" t="s">
        <v>1</v>
      </c>
      <c r="I52" s="4"/>
      <c r="J52" s="4"/>
      <c r="K52" s="4"/>
      <c r="L52" s="11">
        <v>11400</v>
      </c>
      <c r="M52" s="64">
        <f>Таблица22[[#This Row],[Ставка в день]]*21</f>
        <v>239400</v>
      </c>
      <c r="N52" s="4"/>
      <c r="O52" s="64">
        <f>NETWORKDAYS(Таблица22[[#This Row],[Дата начала работы]],Таблица22[[#This Row],[Дата расчета 1]])</f>
        <v>-31456</v>
      </c>
      <c r="P52" s="67">
        <f>Таблица22[[#This Row],[Дата расчета 2]]*Таблица22[[#This Row],[Ставка в день]]</f>
        <v>-358598400</v>
      </c>
      <c r="Q52" s="66"/>
      <c r="R52" s="66"/>
    </row>
    <row r="53" spans="1:18" x14ac:dyDescent="0.3">
      <c r="A53" s="87">
        <v>50</v>
      </c>
      <c r="B53" s="45" t="s">
        <v>150</v>
      </c>
      <c r="C53" s="46" t="s">
        <v>51</v>
      </c>
      <c r="D53" s="126">
        <v>44039</v>
      </c>
      <c r="E53" s="47" t="s">
        <v>264</v>
      </c>
      <c r="F53" s="4" t="s">
        <v>9</v>
      </c>
      <c r="G53" s="48" t="s">
        <v>152</v>
      </c>
      <c r="H53" s="48" t="s">
        <v>42</v>
      </c>
      <c r="I53" s="48"/>
      <c r="J53" s="48"/>
      <c r="K53" s="48"/>
      <c r="L53" s="11">
        <v>14000</v>
      </c>
      <c r="M53" s="57">
        <f>Таблица22[[#This Row],[Ставка в день]]*21</f>
        <v>294000</v>
      </c>
      <c r="N53" s="48"/>
      <c r="O53" s="57">
        <f>NETWORKDAYS(Таблица22[[#This Row],[Дата начала работы]],Таблица22[[#This Row],[Дата расчета 1]])</f>
        <v>-31456</v>
      </c>
      <c r="P53" s="67">
        <f>Таблица22[[#This Row],[Дата расчета 2]]*Таблица22[[#This Row],[Ставка в день]]</f>
        <v>-440384000</v>
      </c>
      <c r="Q53" s="66"/>
      <c r="R53" s="66"/>
    </row>
    <row r="54" spans="1:18" x14ac:dyDescent="0.3">
      <c r="A54" s="87">
        <v>51</v>
      </c>
      <c r="B54" s="45" t="s">
        <v>154</v>
      </c>
      <c r="C54" s="46" t="s">
        <v>51</v>
      </c>
      <c r="D54" s="126">
        <v>44040</v>
      </c>
      <c r="E54" s="78" t="s">
        <v>332</v>
      </c>
      <c r="F54" s="4" t="s">
        <v>8</v>
      </c>
      <c r="G54" s="48" t="s">
        <v>41</v>
      </c>
      <c r="H54" s="48" t="s">
        <v>153</v>
      </c>
      <c r="I54" s="4"/>
      <c r="J54" s="48"/>
      <c r="K54" s="48"/>
      <c r="L54" s="11">
        <v>7700</v>
      </c>
      <c r="M54" s="64">
        <f>Таблица22[[#This Row],[Ставка в день]]*21</f>
        <v>161700</v>
      </c>
      <c r="N54" s="4"/>
      <c r="O54" s="64">
        <f>NETWORKDAYS(Таблица22[[#This Row],[Дата начала работы]],Таблица22[[#This Row],[Дата расчета 1]])</f>
        <v>-31457</v>
      </c>
      <c r="P54" s="67">
        <f>Таблица22[[#This Row],[Дата расчета 2]]*Таблица22[[#This Row],[Ставка в день]]</f>
        <v>-242218900</v>
      </c>
      <c r="Q54" s="66"/>
      <c r="R54" s="66"/>
    </row>
    <row r="55" spans="1:18" x14ac:dyDescent="0.3">
      <c r="A55" s="87">
        <v>52</v>
      </c>
      <c r="B55" s="45" t="s">
        <v>149</v>
      </c>
      <c r="C55" s="46" t="s">
        <v>51</v>
      </c>
      <c r="D55" s="126">
        <v>44046</v>
      </c>
      <c r="E55" s="78" t="s">
        <v>366</v>
      </c>
      <c r="F55" s="4" t="s">
        <v>9</v>
      </c>
      <c r="G55" s="48" t="s">
        <v>70</v>
      </c>
      <c r="H55" s="4" t="s">
        <v>48</v>
      </c>
      <c r="I55" s="4"/>
      <c r="J55" s="4"/>
      <c r="K55" s="4"/>
      <c r="L55" s="11">
        <v>21045</v>
      </c>
      <c r="M55" s="64">
        <f>Таблица22[[#This Row],[Ставка в день]]*21</f>
        <v>441945</v>
      </c>
      <c r="N55" s="4"/>
      <c r="O55" s="64">
        <f>NETWORKDAYS(Таблица22[[#This Row],[Дата начала работы]],Таблица22[[#This Row],[Дата расчета 1]])</f>
        <v>-31461</v>
      </c>
      <c r="P55" s="67">
        <f>Таблица22[[#This Row],[Дата расчета 2]]*Таблица22[[#This Row],[Ставка в день]]</f>
        <v>-662096745</v>
      </c>
      <c r="Q55" s="66"/>
      <c r="R55" s="66"/>
    </row>
    <row r="56" spans="1:18" x14ac:dyDescent="0.3">
      <c r="A56" s="17">
        <v>53</v>
      </c>
      <c r="B56" s="45" t="s">
        <v>167</v>
      </c>
      <c r="C56" s="46" t="s">
        <v>51</v>
      </c>
      <c r="D56" s="126">
        <v>44046</v>
      </c>
      <c r="E56" s="47"/>
      <c r="F56" s="4" t="s">
        <v>9</v>
      </c>
      <c r="G56" s="48" t="s">
        <v>155</v>
      </c>
      <c r="H56" s="48" t="s">
        <v>1</v>
      </c>
      <c r="I56" s="48"/>
      <c r="J56" s="48"/>
      <c r="K56" s="48"/>
      <c r="L56" s="11">
        <v>13600</v>
      </c>
      <c r="M56" s="57">
        <f>Таблица22[[#This Row],[Ставка в день]]*21</f>
        <v>285600</v>
      </c>
      <c r="N56" s="48"/>
      <c r="O56" s="57">
        <f>NETWORKDAYS(Таблица22[[#This Row],[Дата начала работы]],Таблица22[[#This Row],[Дата расчета 1]])</f>
        <v>-31461</v>
      </c>
      <c r="P56" s="67">
        <f>Таблица22[[#This Row],[Дата расчета 2]]*Таблица22[[#This Row],[Ставка в день]]</f>
        <v>-427869600</v>
      </c>
      <c r="Q56" s="66"/>
      <c r="R56" s="66"/>
    </row>
    <row r="57" spans="1:18" x14ac:dyDescent="0.3">
      <c r="A57" s="87">
        <v>54</v>
      </c>
      <c r="B57" s="45" t="s">
        <v>156</v>
      </c>
      <c r="C57" s="46" t="s">
        <v>51</v>
      </c>
      <c r="D57" s="126">
        <v>44054</v>
      </c>
      <c r="E57" s="47" t="s">
        <v>406</v>
      </c>
      <c r="F57" s="48" t="s">
        <v>9</v>
      </c>
      <c r="G57" s="48" t="s">
        <v>157</v>
      </c>
      <c r="H57" s="48" t="s">
        <v>1</v>
      </c>
      <c r="I57" s="118" t="s">
        <v>392</v>
      </c>
      <c r="J57" s="48"/>
      <c r="K57" s="48"/>
      <c r="L57" s="11">
        <v>41000</v>
      </c>
      <c r="M57" s="57">
        <f>Таблица22[[#This Row],[Ставка в день]]*21</f>
        <v>861000</v>
      </c>
      <c r="N57" s="48"/>
      <c r="O57" s="57">
        <f>NETWORKDAYS(Таблица22[[#This Row],[Дата начала работы]],Таблица22[[#This Row],[Дата расчета 1]])</f>
        <v>-31467</v>
      </c>
      <c r="P57" s="67">
        <f>Таблица22[[#This Row],[Дата расчета 2]]*Таблица22[[#This Row],[Ставка в день]]</f>
        <v>-1290147000</v>
      </c>
      <c r="Q57" s="66"/>
      <c r="R57" s="66"/>
    </row>
    <row r="58" spans="1:18" x14ac:dyDescent="0.3">
      <c r="A58" s="87">
        <v>55</v>
      </c>
      <c r="B58" s="124" t="s">
        <v>166</v>
      </c>
      <c r="C58" s="46" t="s">
        <v>51</v>
      </c>
      <c r="D58" s="126">
        <v>44054</v>
      </c>
      <c r="E58" s="47" t="s">
        <v>408</v>
      </c>
      <c r="F58" s="48" t="s">
        <v>8</v>
      </c>
      <c r="G58" s="48" t="s">
        <v>56</v>
      </c>
      <c r="H58" s="48" t="s">
        <v>236</v>
      </c>
      <c r="I58" s="4"/>
      <c r="J58" s="4"/>
      <c r="K58" s="4"/>
      <c r="L58" s="11">
        <v>20000</v>
      </c>
      <c r="M58" s="64">
        <f>Таблица22[[#This Row],[Ставка в день]]*21</f>
        <v>420000</v>
      </c>
      <c r="N58" s="4"/>
      <c r="O58" s="64">
        <f>NETWORKDAYS(Таблица22[[#This Row],[Дата начала работы]],Таблица22[[#This Row],[Дата расчета 1]])</f>
        <v>-31467</v>
      </c>
      <c r="P58" s="67">
        <f>Таблица22[[#This Row],[Дата расчета 2]]*Таблица22[[#This Row],[Ставка в день]]</f>
        <v>-629340000</v>
      </c>
      <c r="Q58" s="66"/>
      <c r="R58" s="66"/>
    </row>
    <row r="59" spans="1:18" x14ac:dyDescent="0.3">
      <c r="A59" s="87">
        <v>56</v>
      </c>
      <c r="B59" s="45" t="s">
        <v>168</v>
      </c>
      <c r="C59" s="46" t="s">
        <v>51</v>
      </c>
      <c r="D59" s="126">
        <v>44056</v>
      </c>
      <c r="E59" s="104" t="s">
        <v>260</v>
      </c>
      <c r="F59" s="108" t="s">
        <v>196</v>
      </c>
      <c r="G59" s="48" t="s">
        <v>162</v>
      </c>
      <c r="H59" s="48" t="s">
        <v>1</v>
      </c>
      <c r="I59" s="4"/>
      <c r="J59" s="4"/>
      <c r="K59" s="4"/>
      <c r="L59" s="11">
        <v>28600</v>
      </c>
      <c r="M59" s="64">
        <f>Таблица22[[#This Row],[Ставка в день]]*21</f>
        <v>600600</v>
      </c>
      <c r="N59" s="4"/>
      <c r="O59" s="64">
        <f>NETWORKDAYS(Таблица22[[#This Row],[Дата начала работы]],Таблица22[[#This Row],[Дата расчета 1]])</f>
        <v>-31469</v>
      </c>
      <c r="P59" s="67">
        <f>Таблица22[[#This Row],[Дата расчета 2]]*Таблица22[[#This Row],[Ставка в день]]</f>
        <v>-900013400</v>
      </c>
      <c r="Q59" s="66"/>
      <c r="R59" s="66"/>
    </row>
    <row r="60" spans="1:18" x14ac:dyDescent="0.3">
      <c r="A60" s="84">
        <v>57</v>
      </c>
      <c r="B60" s="45" t="s">
        <v>158</v>
      </c>
      <c r="C60" s="46" t="s">
        <v>51</v>
      </c>
      <c r="D60" s="126">
        <v>44069</v>
      </c>
      <c r="E60" s="47" t="s">
        <v>447</v>
      </c>
      <c r="F60" s="4" t="s">
        <v>8</v>
      </c>
      <c r="G60" s="48" t="s">
        <v>163</v>
      </c>
      <c r="H60" s="48" t="s">
        <v>1</v>
      </c>
      <c r="I60" s="118" t="s">
        <v>392</v>
      </c>
      <c r="J60" s="4"/>
      <c r="K60" s="4"/>
      <c r="L60" s="11">
        <v>18750</v>
      </c>
      <c r="M60" s="64">
        <f>Таблица22[[#This Row],[Ставка в день]]*21</f>
        <v>393750</v>
      </c>
      <c r="N60" s="4"/>
      <c r="O60" s="64">
        <f>NETWORKDAYS(Таблица22[[#This Row],[Дата начала работы]],Таблица22[[#This Row],[Дата расчета 1]])</f>
        <v>-31478</v>
      </c>
      <c r="P60" s="67">
        <f>Таблица22[[#This Row],[Дата расчета 2]]*Таблица22[[#This Row],[Ставка в день]]</f>
        <v>-590212500</v>
      </c>
      <c r="Q60" s="66"/>
      <c r="R60" s="66"/>
    </row>
    <row r="61" spans="1:18" x14ac:dyDescent="0.3">
      <c r="A61" s="87">
        <v>58</v>
      </c>
      <c r="B61" s="45" t="s">
        <v>164</v>
      </c>
      <c r="C61" s="46" t="s">
        <v>14</v>
      </c>
      <c r="D61" s="126">
        <v>44069</v>
      </c>
      <c r="E61" s="47"/>
      <c r="F61" s="48" t="s">
        <v>9</v>
      </c>
      <c r="G61" s="48" t="s">
        <v>50</v>
      </c>
      <c r="H61" s="48" t="s">
        <v>42</v>
      </c>
      <c r="I61" s="4"/>
      <c r="J61" s="4"/>
      <c r="K61" s="114">
        <v>252900</v>
      </c>
      <c r="L61" s="11">
        <v>21387</v>
      </c>
      <c r="M61" s="64">
        <f>Таблица22[[#This Row],[Ставка в день]]*21</f>
        <v>449127</v>
      </c>
      <c r="N61" s="4"/>
      <c r="O61" s="64">
        <f>NETWORKDAYS(Таблица22[[#This Row],[Дата начала работы]],Таблица22[[#This Row],[Дата расчета 1]])</f>
        <v>-31478</v>
      </c>
      <c r="P61" s="67">
        <f>Таблица22[[#This Row],[Дата расчета 2]]*Таблица22[[#This Row],[Ставка в день]]</f>
        <v>-673219986</v>
      </c>
      <c r="Q61" s="66"/>
      <c r="R61" s="66"/>
    </row>
    <row r="62" spans="1:18" x14ac:dyDescent="0.3">
      <c r="A62" s="87">
        <v>59</v>
      </c>
      <c r="B62" s="45" t="s">
        <v>165</v>
      </c>
      <c r="C62" s="46" t="s">
        <v>14</v>
      </c>
      <c r="D62" s="126">
        <v>44074</v>
      </c>
      <c r="E62" s="78"/>
      <c r="F62" s="4" t="s">
        <v>9</v>
      </c>
      <c r="G62" s="48" t="s">
        <v>41</v>
      </c>
      <c r="H62" s="48" t="s">
        <v>42</v>
      </c>
      <c r="I62" s="119" t="s">
        <v>403</v>
      </c>
      <c r="J62" s="138">
        <v>0.15</v>
      </c>
      <c r="K62" s="114">
        <v>149500</v>
      </c>
      <c r="L62" s="11">
        <v>21000</v>
      </c>
      <c r="M62" s="64">
        <f>Таблица22[[#This Row],[Ставка в день]]*21</f>
        <v>441000</v>
      </c>
      <c r="N62" s="4"/>
      <c r="O62" s="64">
        <f>NETWORKDAYS(Таблица22[[#This Row],[Дата начала работы]],Таблица22[[#This Row],[Дата расчета 1]])</f>
        <v>-31481</v>
      </c>
      <c r="P62" s="67">
        <f>Таблица22[[#This Row],[Дата расчета 2]]*Таблица22[[#This Row],[Ставка в день]]</f>
        <v>-661101000</v>
      </c>
      <c r="Q62" s="66"/>
      <c r="R62" s="66"/>
    </row>
    <row r="63" spans="1:18" x14ac:dyDescent="0.3">
      <c r="A63" s="87">
        <v>60</v>
      </c>
      <c r="B63" s="45" t="s">
        <v>172</v>
      </c>
      <c r="C63" s="46" t="s">
        <v>51</v>
      </c>
      <c r="D63" s="126">
        <v>44076</v>
      </c>
      <c r="E63" s="47" t="s">
        <v>358</v>
      </c>
      <c r="F63" s="48" t="s">
        <v>8</v>
      </c>
      <c r="G63" s="48" t="s">
        <v>56</v>
      </c>
      <c r="H63" s="48" t="s">
        <v>1</v>
      </c>
      <c r="I63" s="48"/>
      <c r="J63" s="48"/>
      <c r="K63" s="48"/>
      <c r="L63" s="11">
        <v>20150</v>
      </c>
      <c r="M63" s="57">
        <f>Таблица22[[#This Row],[Ставка в день]]*21</f>
        <v>423150</v>
      </c>
      <c r="N63" s="48"/>
      <c r="O63" s="57">
        <f>NETWORKDAYS(Таблица22[[#This Row],[Дата начала работы]],Таблица22[[#This Row],[Дата расчета 1]])</f>
        <v>-31483</v>
      </c>
      <c r="P63" s="67">
        <f>Таблица22[[#This Row],[Дата расчета 2]]*Таблица22[[#This Row],[Ставка в день]]</f>
        <v>-634382450</v>
      </c>
      <c r="Q63" s="66"/>
      <c r="R63" s="66"/>
    </row>
    <row r="64" spans="1:18" x14ac:dyDescent="0.3">
      <c r="A64" s="84">
        <v>61</v>
      </c>
      <c r="B64" s="45" t="s">
        <v>161</v>
      </c>
      <c r="C64" s="46" t="s">
        <v>14</v>
      </c>
      <c r="D64" s="126">
        <v>44077</v>
      </c>
      <c r="E64" s="78"/>
      <c r="F64" s="48" t="s">
        <v>8</v>
      </c>
      <c r="G64" s="48" t="s">
        <v>56</v>
      </c>
      <c r="H64" s="48" t="s">
        <v>1</v>
      </c>
      <c r="I64" s="119" t="s">
        <v>403</v>
      </c>
      <c r="J64" s="138">
        <v>0.15</v>
      </c>
      <c r="K64" s="114">
        <v>344900</v>
      </c>
      <c r="L64" s="11">
        <v>32800</v>
      </c>
      <c r="M64" s="64">
        <f>Таблица22[[#This Row],[Ставка в день]]*21</f>
        <v>688800</v>
      </c>
      <c r="N64" s="4"/>
      <c r="O64" s="64">
        <f>NETWORKDAYS(Таблица22[[#This Row],[Дата начала работы]],Таблица22[[#This Row],[Дата расчета 1]])</f>
        <v>-31484</v>
      </c>
      <c r="P64" s="67">
        <f>Таблица22[[#This Row],[Дата расчета 2]]*Таблица22[[#This Row],[Ставка в день]]</f>
        <v>-1032675200</v>
      </c>
      <c r="Q64" s="66"/>
      <c r="R64" s="66"/>
    </row>
    <row r="65" spans="1:18" x14ac:dyDescent="0.3">
      <c r="A65" s="87">
        <v>62</v>
      </c>
      <c r="B65" s="128" t="s">
        <v>169</v>
      </c>
      <c r="C65" s="46" t="s">
        <v>14</v>
      </c>
      <c r="D65" s="126">
        <v>44081</v>
      </c>
      <c r="E65" s="47"/>
      <c r="F65" s="48" t="s">
        <v>9</v>
      </c>
      <c r="G65" s="48" t="s">
        <v>170</v>
      </c>
      <c r="H65" s="48" t="s">
        <v>1</v>
      </c>
      <c r="I65" s="119" t="s">
        <v>403</v>
      </c>
      <c r="J65" s="48"/>
      <c r="K65" s="114">
        <v>252900</v>
      </c>
      <c r="L65" s="11">
        <v>24100</v>
      </c>
      <c r="M65" s="57">
        <f>Таблица22[[#This Row],[Ставка в день]]*21</f>
        <v>506100</v>
      </c>
      <c r="N65" s="48"/>
      <c r="O65" s="57">
        <f>NETWORKDAYS(Таблица22[[#This Row],[Дата начала работы]],Таблица22[[#This Row],[Дата расчета 1]])</f>
        <v>-31486</v>
      </c>
      <c r="P65" s="67">
        <f>Таблица22[[#This Row],[Дата расчета 2]]*Таблица22[[#This Row],[Ставка в день]]</f>
        <v>-758812600</v>
      </c>
      <c r="Q65" s="66"/>
      <c r="R65" s="66"/>
    </row>
    <row r="66" spans="1:18" x14ac:dyDescent="0.3">
      <c r="A66" s="87">
        <v>63</v>
      </c>
      <c r="B66" s="45" t="s">
        <v>209</v>
      </c>
      <c r="C66" s="46" t="s">
        <v>14</v>
      </c>
      <c r="D66" s="126">
        <v>44081</v>
      </c>
      <c r="E66" s="47"/>
      <c r="F66" s="48" t="s">
        <v>8</v>
      </c>
      <c r="G66" s="48" t="s">
        <v>56</v>
      </c>
      <c r="H66" s="48" t="s">
        <v>1</v>
      </c>
      <c r="I66" s="48"/>
      <c r="J66" s="48"/>
      <c r="K66" s="114">
        <v>138000</v>
      </c>
      <c r="L66" s="11">
        <v>13143</v>
      </c>
      <c r="M66" s="57">
        <f>Таблица22[[#This Row],[Ставка в день]]*21</f>
        <v>276003</v>
      </c>
      <c r="N66" s="48"/>
      <c r="O66" s="57">
        <f>NETWORKDAYS(Таблица22[[#This Row],[Дата начала работы]],Таблица22[[#This Row],[Дата расчета 1]])</f>
        <v>-31486</v>
      </c>
      <c r="P66" s="67">
        <f>Таблица22[[#This Row],[Дата расчета 2]]*Таблица22[[#This Row],[Ставка в день]]</f>
        <v>-413820498</v>
      </c>
      <c r="Q66" s="66"/>
      <c r="R66" s="66"/>
    </row>
    <row r="67" spans="1:18" x14ac:dyDescent="0.3">
      <c r="A67" s="84">
        <v>83</v>
      </c>
      <c r="B67" s="45" t="s">
        <v>174</v>
      </c>
      <c r="C67" s="46" t="s">
        <v>51</v>
      </c>
      <c r="D67" s="126">
        <v>44088</v>
      </c>
      <c r="E67" s="78" t="s">
        <v>331</v>
      </c>
      <c r="F67" s="48" t="s">
        <v>43</v>
      </c>
      <c r="G67" s="48" t="s">
        <v>177</v>
      </c>
      <c r="H67" s="48" t="s">
        <v>175</v>
      </c>
      <c r="I67" s="4"/>
      <c r="J67" s="4"/>
      <c r="K67" s="4"/>
      <c r="L67" s="11">
        <v>2380</v>
      </c>
      <c r="M67" s="64">
        <f>Таблица22[[#This Row],[Ставка в день]]*21</f>
        <v>49980</v>
      </c>
      <c r="N67" s="4"/>
      <c r="O67" s="64">
        <f>NETWORKDAYS(Таблица22[[#This Row],[Дата начала работы]],Таблица22[[#This Row],[Дата расчета 1]])</f>
        <v>-31491</v>
      </c>
      <c r="P67" s="67">
        <f>Таблица22[[#This Row],[Дата расчета 2]]*Таблица22[[#This Row],[Ставка в день]]</f>
        <v>-74948580</v>
      </c>
      <c r="Q67" s="66"/>
      <c r="R67" s="66"/>
    </row>
    <row r="68" spans="1:18" x14ac:dyDescent="0.3">
      <c r="A68" s="87">
        <v>64</v>
      </c>
      <c r="B68" s="45" t="s">
        <v>171</v>
      </c>
      <c r="C68" s="46" t="s">
        <v>51</v>
      </c>
      <c r="D68" s="126">
        <v>44088</v>
      </c>
      <c r="E68" s="78" t="s">
        <v>446</v>
      </c>
      <c r="F68" s="48" t="s">
        <v>9</v>
      </c>
      <c r="G68" s="48" t="s">
        <v>70</v>
      </c>
      <c r="H68" s="4" t="s">
        <v>1</v>
      </c>
      <c r="I68" s="118" t="s">
        <v>392</v>
      </c>
      <c r="J68" s="4"/>
      <c r="K68" s="4"/>
      <c r="L68" s="11">
        <v>27000</v>
      </c>
      <c r="M68" s="64">
        <f>Таблица22[[#This Row],[Ставка в день]]*21</f>
        <v>567000</v>
      </c>
      <c r="N68" s="4"/>
      <c r="O68" s="64">
        <f>NETWORKDAYS(Таблица22[[#This Row],[Дата начала работы]],Таблица22[[#This Row],[Дата расчета 1]])</f>
        <v>-31491</v>
      </c>
      <c r="P68" s="67">
        <f>Таблица22[[#This Row],[Дата расчета 2]]*Таблица22[[#This Row],[Ставка в день]]</f>
        <v>-850257000</v>
      </c>
      <c r="Q68" s="66"/>
      <c r="R68" s="66"/>
    </row>
    <row r="69" spans="1:18" x14ac:dyDescent="0.3">
      <c r="A69" s="87">
        <v>65</v>
      </c>
      <c r="B69" s="45" t="s">
        <v>180</v>
      </c>
      <c r="C69" s="46" t="s">
        <v>51</v>
      </c>
      <c r="D69" s="126">
        <v>44097</v>
      </c>
      <c r="E69" s="78" t="s">
        <v>274</v>
      </c>
      <c r="F69" s="4" t="s">
        <v>43</v>
      </c>
      <c r="G69" s="4" t="s">
        <v>178</v>
      </c>
      <c r="H69" s="4" t="s">
        <v>181</v>
      </c>
      <c r="I69" s="4"/>
      <c r="J69" s="4"/>
      <c r="K69" s="4"/>
      <c r="L69" s="11">
        <v>2490</v>
      </c>
      <c r="M69" s="64">
        <f>Таблица22[[#This Row],[Ставка в день]]*21</f>
        <v>52290</v>
      </c>
      <c r="N69" s="4"/>
      <c r="O69" s="64">
        <f>NETWORKDAYS(Таблица22[[#This Row],[Дата начала работы]],Таблица22[[#This Row],[Дата расчета 1]])</f>
        <v>-31498</v>
      </c>
      <c r="P69" s="67">
        <f>Таблица22[[#This Row],[Дата расчета 2]]*Таблица22[[#This Row],[Ставка в день]]</f>
        <v>-78430020</v>
      </c>
      <c r="Q69" s="66"/>
      <c r="R69" s="66"/>
    </row>
    <row r="70" spans="1:18" ht="31.2" x14ac:dyDescent="0.3">
      <c r="A70" s="87">
        <v>66</v>
      </c>
      <c r="B70" s="45" t="s">
        <v>195</v>
      </c>
      <c r="C70" s="46" t="s">
        <v>51</v>
      </c>
      <c r="D70" s="126">
        <v>44098</v>
      </c>
      <c r="E70" s="78" t="s">
        <v>363</v>
      </c>
      <c r="F70" s="4" t="s">
        <v>61</v>
      </c>
      <c r="G70" s="4" t="s">
        <v>60</v>
      </c>
      <c r="H70" s="4" t="s">
        <v>48</v>
      </c>
      <c r="I70" s="4"/>
      <c r="J70" s="4"/>
      <c r="K70" s="4"/>
      <c r="L70" s="11">
        <v>11600</v>
      </c>
      <c r="M70" s="64">
        <f>Таблица22[[#This Row],[Ставка в день]]*21</f>
        <v>243600</v>
      </c>
      <c r="N70" s="4"/>
      <c r="O70" s="64">
        <f>NETWORKDAYS(Таблица22[[#This Row],[Дата начала работы]],Таблица22[[#This Row],[Дата расчета 1]])</f>
        <v>-31499</v>
      </c>
      <c r="P70" s="67">
        <f>Таблица22[[#This Row],[Дата расчета 2]]*Таблица22[[#This Row],[Ставка в день]]</f>
        <v>-365388400</v>
      </c>
      <c r="Q70" s="66"/>
      <c r="R70" s="66"/>
    </row>
    <row r="71" spans="1:18" x14ac:dyDescent="0.3">
      <c r="A71" s="84">
        <v>67</v>
      </c>
      <c r="B71" s="45" t="s">
        <v>189</v>
      </c>
      <c r="C71" s="46" t="s">
        <v>51</v>
      </c>
      <c r="D71" s="126">
        <v>44102</v>
      </c>
      <c r="E71" s="78" t="s">
        <v>330</v>
      </c>
      <c r="F71" s="4" t="s">
        <v>43</v>
      </c>
      <c r="G71" s="4" t="s">
        <v>177</v>
      </c>
      <c r="H71" s="48" t="s">
        <v>42</v>
      </c>
      <c r="I71" s="4"/>
      <c r="J71" s="4"/>
      <c r="K71" s="4"/>
      <c r="L71" s="11">
        <v>2985</v>
      </c>
      <c r="M71" s="64">
        <f>Таблица22[[#This Row],[Ставка в день]]*21</f>
        <v>62685</v>
      </c>
      <c r="N71" s="4"/>
      <c r="O71" s="64">
        <f>NETWORKDAYS(Таблица22[[#This Row],[Дата начала работы]],Таблица22[[#This Row],[Дата расчета 1]])</f>
        <v>-31501</v>
      </c>
      <c r="P71" s="67">
        <f>Таблица22[[#This Row],[Дата расчета 2]]*Таблица22[[#This Row],[Ставка в день]]</f>
        <v>-94030485</v>
      </c>
      <c r="Q71" s="66"/>
      <c r="R71" s="66"/>
    </row>
    <row r="72" spans="1:18" x14ac:dyDescent="0.3">
      <c r="A72" s="87">
        <v>68</v>
      </c>
      <c r="B72" s="45" t="s">
        <v>176</v>
      </c>
      <c r="C72" s="46" t="s">
        <v>14</v>
      </c>
      <c r="D72" s="126">
        <v>44103</v>
      </c>
      <c r="E72" s="78"/>
      <c r="F72" s="4" t="s">
        <v>9</v>
      </c>
      <c r="G72" s="4" t="s">
        <v>148</v>
      </c>
      <c r="H72" s="4" t="s">
        <v>1</v>
      </c>
      <c r="I72" s="118" t="s">
        <v>392</v>
      </c>
      <c r="J72" s="4"/>
      <c r="K72" s="114">
        <v>190000</v>
      </c>
      <c r="L72" s="11">
        <v>18096</v>
      </c>
      <c r="M72" s="64">
        <f>Таблица22[[#This Row],[Ставка в день]]*21</f>
        <v>380016</v>
      </c>
      <c r="N72" s="4"/>
      <c r="O72" s="64">
        <f>NETWORKDAYS(Таблица22[[#This Row],[Дата начала работы]],Таблица22[[#This Row],[Дата расчета 1]])</f>
        <v>-31502</v>
      </c>
      <c r="P72" s="67">
        <f>Таблица22[[#This Row],[Дата расчета 2]]*Таблица22[[#This Row],[Ставка в день]]</f>
        <v>-570060192</v>
      </c>
      <c r="Q72" s="66"/>
      <c r="R72" s="66" t="s">
        <v>479</v>
      </c>
    </row>
    <row r="73" spans="1:18" x14ac:dyDescent="0.3">
      <c r="A73" s="87">
        <v>69</v>
      </c>
      <c r="B73" s="45" t="s">
        <v>182</v>
      </c>
      <c r="C73" s="46" t="s">
        <v>51</v>
      </c>
      <c r="D73" s="126">
        <v>44105</v>
      </c>
      <c r="E73" s="78" t="s">
        <v>527</v>
      </c>
      <c r="F73" s="108" t="s">
        <v>61</v>
      </c>
      <c r="G73" s="108" t="s">
        <v>60</v>
      </c>
      <c r="H73" s="4" t="s">
        <v>183</v>
      </c>
      <c r="I73" s="4"/>
      <c r="J73" s="4"/>
      <c r="K73" s="114">
        <v>149500</v>
      </c>
      <c r="L73" s="11">
        <v>15662</v>
      </c>
      <c r="M73" s="64">
        <f>Таблица22[[#This Row],[Ставка в день]]*21</f>
        <v>328902</v>
      </c>
      <c r="N73" s="4"/>
      <c r="O73" s="64">
        <f>NETWORKDAYS(Таблица22[[#This Row],[Дата начала работы]],Таблица22[[#This Row],[Дата расчета 1]])</f>
        <v>-31504</v>
      </c>
      <c r="P73" s="67">
        <f>Таблица22[[#This Row],[Дата расчета 2]]*Таблица22[[#This Row],[Ставка в день]]</f>
        <v>-493415648</v>
      </c>
      <c r="Q73" s="66"/>
      <c r="R73" s="66"/>
    </row>
    <row r="74" spans="1:18" x14ac:dyDescent="0.3">
      <c r="A74" s="84">
        <v>70</v>
      </c>
      <c r="B74" s="45" t="s">
        <v>185</v>
      </c>
      <c r="C74" s="46" t="s">
        <v>51</v>
      </c>
      <c r="D74" s="126">
        <v>44109</v>
      </c>
      <c r="E74" s="78" t="s">
        <v>278</v>
      </c>
      <c r="F74" s="4" t="s">
        <v>8</v>
      </c>
      <c r="G74" s="4" t="s">
        <v>56</v>
      </c>
      <c r="H74" s="4" t="s">
        <v>1</v>
      </c>
      <c r="I74" s="4"/>
      <c r="J74" s="4"/>
      <c r="K74" s="4"/>
      <c r="L74" s="11">
        <v>27960</v>
      </c>
      <c r="M74" s="64">
        <f>Таблица22[[#This Row],[Ставка в день]]*21</f>
        <v>587160</v>
      </c>
      <c r="N74" s="4"/>
      <c r="O74" s="64">
        <f>NETWORKDAYS(Таблица22[[#This Row],[Дата начала работы]],Таблица22[[#This Row],[Дата расчета 1]])</f>
        <v>-31506</v>
      </c>
      <c r="P74" s="67">
        <f>Таблица22[[#This Row],[Дата расчета 2]]*Таблица22[[#This Row],[Ставка в день]]</f>
        <v>-880907760</v>
      </c>
      <c r="Q74" s="66"/>
      <c r="R74" s="66"/>
    </row>
    <row r="75" spans="1:18" ht="52.2" customHeight="1" x14ac:dyDescent="0.3">
      <c r="A75" s="84">
        <v>71</v>
      </c>
      <c r="B75" s="45" t="s">
        <v>192</v>
      </c>
      <c r="C75" s="46" t="s">
        <v>14</v>
      </c>
      <c r="D75" s="126">
        <v>44109</v>
      </c>
      <c r="E75" s="78"/>
      <c r="F75" s="48" t="s">
        <v>9</v>
      </c>
      <c r="G75" s="48" t="s">
        <v>50</v>
      </c>
      <c r="H75" s="4" t="s">
        <v>1</v>
      </c>
      <c r="I75" s="4"/>
      <c r="J75" s="4"/>
      <c r="K75" s="114">
        <v>425300</v>
      </c>
      <c r="L75" s="11">
        <v>32259</v>
      </c>
      <c r="M75" s="64">
        <f>Таблица22[[#This Row],[Ставка в день]]*21</f>
        <v>677439</v>
      </c>
      <c r="N75" s="4"/>
      <c r="O75" s="64">
        <f>NETWORKDAYS(Таблица22[[#This Row],[Дата начала работы]],Таблица22[[#This Row],[Дата расчета 1]])</f>
        <v>-31506</v>
      </c>
      <c r="P75" s="67">
        <f>Таблица22[[#This Row],[Дата расчета 2]]*Таблица22[[#This Row],[Ставка в день]]</f>
        <v>-1016352054</v>
      </c>
      <c r="Q75" s="66"/>
      <c r="R75" s="78" t="s">
        <v>578</v>
      </c>
    </row>
    <row r="76" spans="1:18" x14ac:dyDescent="0.3">
      <c r="A76" s="87">
        <v>72</v>
      </c>
      <c r="B76" s="45" t="s">
        <v>187</v>
      </c>
      <c r="C76" s="46" t="s">
        <v>51</v>
      </c>
      <c r="D76" s="126">
        <v>44116</v>
      </c>
      <c r="E76" s="78" t="s">
        <v>531</v>
      </c>
      <c r="F76" s="108" t="s">
        <v>196</v>
      </c>
      <c r="G76" s="4" t="s">
        <v>127</v>
      </c>
      <c r="H76" s="4" t="s">
        <v>1</v>
      </c>
      <c r="I76" s="118" t="s">
        <v>392</v>
      </c>
      <c r="J76" s="4"/>
      <c r="K76" s="4"/>
      <c r="L76" s="11">
        <v>20570</v>
      </c>
      <c r="M76" s="64">
        <f>Таблица22[[#This Row],[Ставка в день]]*21</f>
        <v>431970</v>
      </c>
      <c r="N76" s="4"/>
      <c r="O76" s="64">
        <f>NETWORKDAYS(Таблица22[[#This Row],[Дата начала работы]],Таблица22[[#This Row],[Дата расчета 1]])</f>
        <v>-31511</v>
      </c>
      <c r="P76" s="67">
        <f>Таблица22[[#This Row],[Дата расчета 2]]*Таблица22[[#This Row],[Ставка в день]]</f>
        <v>-648181270</v>
      </c>
      <c r="Q76" s="66"/>
      <c r="R76" s="66"/>
    </row>
    <row r="77" spans="1:18" x14ac:dyDescent="0.3">
      <c r="A77" s="84">
        <v>73</v>
      </c>
      <c r="B77" s="45" t="s">
        <v>188</v>
      </c>
      <c r="C77" s="46" t="s">
        <v>51</v>
      </c>
      <c r="D77" s="126">
        <v>44116</v>
      </c>
      <c r="E77" s="78" t="s">
        <v>279</v>
      </c>
      <c r="F77" s="103" t="s">
        <v>196</v>
      </c>
      <c r="G77" s="4" t="s">
        <v>191</v>
      </c>
      <c r="H77" s="4" t="s">
        <v>147</v>
      </c>
      <c r="I77" s="4"/>
      <c r="J77" s="48"/>
      <c r="K77" s="48"/>
      <c r="L77" s="11">
        <v>5500</v>
      </c>
      <c r="M77" s="64">
        <f>Таблица22[[#This Row],[Ставка в день]]*21</f>
        <v>115500</v>
      </c>
      <c r="N77" s="4"/>
      <c r="O77" s="64">
        <f>NETWORKDAYS(Таблица22[[#This Row],[Дата начала работы]],Таблица22[[#This Row],[Дата расчета 1]])</f>
        <v>-31511</v>
      </c>
      <c r="P77" s="67">
        <f>Таблица22[[#This Row],[Дата расчета 2]]*Таблица22[[#This Row],[Ставка в день]]</f>
        <v>-173310500</v>
      </c>
      <c r="Q77" s="66"/>
      <c r="R77" s="66"/>
    </row>
    <row r="78" spans="1:18" x14ac:dyDescent="0.3">
      <c r="A78" s="87">
        <v>74</v>
      </c>
      <c r="B78" s="45" t="s">
        <v>179</v>
      </c>
      <c r="C78" s="46" t="s">
        <v>51</v>
      </c>
      <c r="D78" s="126">
        <v>44116</v>
      </c>
      <c r="E78" s="78" t="s">
        <v>446</v>
      </c>
      <c r="F78" s="4" t="s">
        <v>8</v>
      </c>
      <c r="G78" s="4" t="s">
        <v>41</v>
      </c>
      <c r="H78" s="4" t="s">
        <v>1</v>
      </c>
      <c r="I78" s="4"/>
      <c r="J78" s="4"/>
      <c r="K78" s="4"/>
      <c r="L78" s="11">
        <v>25800</v>
      </c>
      <c r="M78" s="64">
        <f>Таблица22[[#This Row],[Ставка в день]]*21</f>
        <v>541800</v>
      </c>
      <c r="N78" s="4"/>
      <c r="O78" s="64">
        <f>NETWORKDAYS(Таблица22[[#This Row],[Дата начала работы]],Таблица22[[#This Row],[Дата расчета 1]])</f>
        <v>-31511</v>
      </c>
      <c r="P78" s="67">
        <f>Таблица22[[#This Row],[Дата расчета 2]]*Таблица22[[#This Row],[Ставка в день]]</f>
        <v>-812983800</v>
      </c>
      <c r="Q78" s="66"/>
      <c r="R78" s="66"/>
    </row>
    <row r="79" spans="1:18" x14ac:dyDescent="0.3">
      <c r="A79" s="87">
        <v>75</v>
      </c>
      <c r="B79" s="45" t="s">
        <v>200</v>
      </c>
      <c r="C79" s="46" t="s">
        <v>51</v>
      </c>
      <c r="D79" s="126">
        <v>44117</v>
      </c>
      <c r="E79" s="78" t="s">
        <v>273</v>
      </c>
      <c r="F79" s="4" t="s">
        <v>43</v>
      </c>
      <c r="G79" s="4" t="s">
        <v>177</v>
      </c>
      <c r="H79" s="4" t="s">
        <v>42</v>
      </c>
      <c r="I79" s="4"/>
      <c r="J79" s="4"/>
      <c r="K79" s="4"/>
      <c r="L79" s="11">
        <v>2490</v>
      </c>
      <c r="M79" s="64">
        <f>Таблица22[[#This Row],[Ставка в день]]*21</f>
        <v>52290</v>
      </c>
      <c r="N79" s="4"/>
      <c r="O79" s="64">
        <f>NETWORKDAYS(Таблица22[[#This Row],[Дата начала работы]],Таблица22[[#This Row],[Дата расчета 1]])</f>
        <v>-31512</v>
      </c>
      <c r="P79" s="67">
        <f>Таблица22[[#This Row],[Дата расчета 2]]*Таблица22[[#This Row],[Ставка в день]]</f>
        <v>-78464880</v>
      </c>
      <c r="Q79" s="66"/>
      <c r="R79" s="66"/>
    </row>
    <row r="80" spans="1:18" x14ac:dyDescent="0.3">
      <c r="A80" s="87">
        <v>76</v>
      </c>
      <c r="B80" s="45" t="s">
        <v>201</v>
      </c>
      <c r="C80" s="46" t="s">
        <v>51</v>
      </c>
      <c r="D80" s="126">
        <v>44117</v>
      </c>
      <c r="E80" s="78" t="s">
        <v>272</v>
      </c>
      <c r="F80" s="4" t="s">
        <v>43</v>
      </c>
      <c r="G80" s="4" t="s">
        <v>177</v>
      </c>
      <c r="H80" s="4" t="s">
        <v>42</v>
      </c>
      <c r="I80" s="4"/>
      <c r="J80" s="4"/>
      <c r="K80" s="4"/>
      <c r="L80" s="11">
        <v>2490</v>
      </c>
      <c r="M80" s="64">
        <f>Таблица22[[#This Row],[Ставка в день]]*21</f>
        <v>52290</v>
      </c>
      <c r="N80" s="4"/>
      <c r="O80" s="64">
        <f>NETWORKDAYS(Таблица22[[#This Row],[Дата начала работы]],Таблица22[[#This Row],[Дата расчета 1]])</f>
        <v>-31512</v>
      </c>
      <c r="P80" s="67">
        <f>Таблица22[[#This Row],[Дата расчета 2]]*Таблица22[[#This Row],[Ставка в день]]</f>
        <v>-78464880</v>
      </c>
      <c r="Q80" s="66"/>
      <c r="R80" s="66"/>
    </row>
    <row r="81" spans="1:18" x14ac:dyDescent="0.3">
      <c r="A81" s="87">
        <v>77</v>
      </c>
      <c r="B81" s="45" t="s">
        <v>199</v>
      </c>
      <c r="C81" s="46" t="s">
        <v>51</v>
      </c>
      <c r="D81" s="126">
        <v>44118</v>
      </c>
      <c r="E81" s="78" t="s">
        <v>550</v>
      </c>
      <c r="F81" s="4" t="s">
        <v>9</v>
      </c>
      <c r="G81" s="4" t="s">
        <v>148</v>
      </c>
      <c r="H81" s="4" t="s">
        <v>1</v>
      </c>
      <c r="I81" s="4"/>
      <c r="J81" s="4"/>
      <c r="K81" s="114">
        <v>117300</v>
      </c>
      <c r="L81" s="11">
        <v>11200</v>
      </c>
      <c r="M81" s="64">
        <f>Таблица22[[#This Row],[Ставка в день]]*21</f>
        <v>235200</v>
      </c>
      <c r="N81" s="4"/>
      <c r="O81" s="64">
        <f>NETWORKDAYS(Таблица22[[#This Row],[Дата начала работы]],Таблица22[[#This Row],[Дата расчета 1]])</f>
        <v>-31513</v>
      </c>
      <c r="P81" s="67">
        <f>Таблица22[[#This Row],[Дата расчета 2]]*Таблица22[[#This Row],[Ставка в день]]</f>
        <v>-352945600</v>
      </c>
      <c r="Q81" s="66"/>
      <c r="R81" s="66"/>
    </row>
    <row r="82" spans="1:18" x14ac:dyDescent="0.3">
      <c r="A82" s="84">
        <v>78</v>
      </c>
      <c r="B82" s="45" t="s">
        <v>184</v>
      </c>
      <c r="C82" s="46" t="s">
        <v>14</v>
      </c>
      <c r="D82" s="126">
        <v>44118</v>
      </c>
      <c r="E82" s="78"/>
      <c r="F82" s="4" t="s">
        <v>8</v>
      </c>
      <c r="G82" s="4" t="s">
        <v>41</v>
      </c>
      <c r="H82" s="4" t="s">
        <v>202</v>
      </c>
      <c r="I82" s="4"/>
      <c r="J82" s="4"/>
      <c r="K82" s="114">
        <v>172500</v>
      </c>
      <c r="L82" s="11">
        <v>16430</v>
      </c>
      <c r="M82" s="64">
        <f>Таблица22[[#This Row],[Ставка в день]]*21</f>
        <v>345030</v>
      </c>
      <c r="N82" s="4"/>
      <c r="O82" s="64">
        <f>NETWORKDAYS(Таблица22[[#This Row],[Дата начала работы]],Таблица22[[#This Row],[Дата расчета 1]])</f>
        <v>-31513</v>
      </c>
      <c r="P82" s="67">
        <f>Таблица22[[#This Row],[Дата расчета 2]]*Таблица22[[#This Row],[Ставка в день]]</f>
        <v>-517758590</v>
      </c>
      <c r="Q82" s="66"/>
      <c r="R82" s="66" t="s">
        <v>590</v>
      </c>
    </row>
    <row r="83" spans="1:18" x14ac:dyDescent="0.3">
      <c r="A83" s="84">
        <v>79</v>
      </c>
      <c r="B83" s="45" t="s">
        <v>193</v>
      </c>
      <c r="C83" s="46" t="s">
        <v>51</v>
      </c>
      <c r="D83" s="126">
        <v>44123</v>
      </c>
      <c r="E83" s="78" t="s">
        <v>396</v>
      </c>
      <c r="F83" s="4" t="s">
        <v>9</v>
      </c>
      <c r="G83" s="4" t="s">
        <v>194</v>
      </c>
      <c r="H83" s="4" t="s">
        <v>204</v>
      </c>
      <c r="I83" s="4"/>
      <c r="J83" s="48"/>
      <c r="K83" s="48"/>
      <c r="L83" s="11">
        <v>27300</v>
      </c>
      <c r="M83" s="64"/>
      <c r="N83" s="4"/>
      <c r="O83" s="64"/>
      <c r="P83" s="67"/>
      <c r="Q83" s="66"/>
      <c r="R83" s="66"/>
    </row>
    <row r="84" spans="1:18" x14ac:dyDescent="0.3">
      <c r="A84" s="87">
        <v>80</v>
      </c>
      <c r="B84" s="45" t="s">
        <v>207</v>
      </c>
      <c r="C84" s="46" t="s">
        <v>51</v>
      </c>
      <c r="D84" s="126">
        <v>44125</v>
      </c>
      <c r="E84" s="78" t="s">
        <v>483</v>
      </c>
      <c r="F84" s="48" t="s">
        <v>8</v>
      </c>
      <c r="G84" s="4" t="s">
        <v>208</v>
      </c>
      <c r="H84" s="4" t="s">
        <v>1</v>
      </c>
      <c r="I84" s="4"/>
      <c r="J84" s="4"/>
      <c r="K84" s="4"/>
      <c r="L84" s="11">
        <v>9050</v>
      </c>
      <c r="M84" s="64">
        <f>Таблица22[[#This Row],[Ставка в день]]*21</f>
        <v>190050</v>
      </c>
      <c r="N84" s="4"/>
      <c r="O84" s="64">
        <f>NETWORKDAYS(Таблица22[[#This Row],[Дата начала работы]],Таблица22[[#This Row],[Дата расчета 1]])</f>
        <v>-31518</v>
      </c>
      <c r="P84" s="67">
        <f>Таблица22[[#This Row],[Дата расчета 2]]*Таблица22[[#This Row],[Ставка в день]]</f>
        <v>-285237900</v>
      </c>
      <c r="Q84" s="66"/>
      <c r="R84" s="66"/>
    </row>
    <row r="85" spans="1:18" x14ac:dyDescent="0.3">
      <c r="A85" s="84">
        <v>81</v>
      </c>
      <c r="B85" s="45" t="s">
        <v>198</v>
      </c>
      <c r="C85" s="46" t="s">
        <v>14</v>
      </c>
      <c r="D85" s="126">
        <v>44132</v>
      </c>
      <c r="E85" s="78"/>
      <c r="F85" s="103" t="s">
        <v>196</v>
      </c>
      <c r="G85" s="4" t="s">
        <v>127</v>
      </c>
      <c r="H85" s="4" t="s">
        <v>1</v>
      </c>
      <c r="I85" s="118" t="s">
        <v>392</v>
      </c>
      <c r="J85" s="4"/>
      <c r="K85" s="114">
        <v>229900</v>
      </c>
      <c r="L85" s="11">
        <v>23000</v>
      </c>
      <c r="M85" s="64">
        <f>Таблица22[[#This Row],[Ставка в день]]*21</f>
        <v>483000</v>
      </c>
      <c r="N85" s="4"/>
      <c r="O85" s="64">
        <f>NETWORKDAYS(Таблица22[[#This Row],[Дата начала работы]],Таблица22[[#This Row],[Дата расчета 1]])</f>
        <v>-31523</v>
      </c>
      <c r="P85" s="67">
        <f>Таблица22[[#This Row],[Дата расчета 2]]*Таблица22[[#This Row],[Ставка в день]]</f>
        <v>-725029000</v>
      </c>
      <c r="Q85" s="66"/>
      <c r="R85" s="66"/>
    </row>
    <row r="86" spans="1:18" x14ac:dyDescent="0.3">
      <c r="A86" s="84">
        <v>82</v>
      </c>
      <c r="B86" s="45" t="s">
        <v>186</v>
      </c>
      <c r="C86" s="46" t="s">
        <v>51</v>
      </c>
      <c r="D86" s="126">
        <v>44137</v>
      </c>
      <c r="E86" s="78" t="s">
        <v>487</v>
      </c>
      <c r="F86" s="4" t="s">
        <v>73</v>
      </c>
      <c r="G86" s="48" t="s">
        <v>190</v>
      </c>
      <c r="H86" s="4" t="s">
        <v>153</v>
      </c>
      <c r="I86" s="4"/>
      <c r="J86" s="4"/>
      <c r="K86" s="4"/>
      <c r="L86" s="11">
        <v>19550</v>
      </c>
      <c r="M86" s="64">
        <f>Таблица22[[#This Row],[Ставка в день]]*21</f>
        <v>410550</v>
      </c>
      <c r="N86" s="4"/>
      <c r="O86" s="64">
        <f>NETWORKDAYS(Таблица22[[#This Row],[Дата начала работы]],Таблица22[[#This Row],[Дата расчета 1]])</f>
        <v>-31526</v>
      </c>
      <c r="P86" s="67">
        <f>Таблица22[[#This Row],[Дата расчета 2]]*Таблица22[[#This Row],[Ставка в день]]</f>
        <v>-616333300</v>
      </c>
      <c r="Q86" s="66"/>
      <c r="R86" s="66"/>
    </row>
    <row r="87" spans="1:18" x14ac:dyDescent="0.3">
      <c r="A87" s="84">
        <v>84</v>
      </c>
      <c r="B87" s="45" t="s">
        <v>203</v>
      </c>
      <c r="C87" s="106" t="s">
        <v>51</v>
      </c>
      <c r="D87" s="126">
        <v>44137</v>
      </c>
      <c r="E87" s="78" t="s">
        <v>261</v>
      </c>
      <c r="F87" s="4" t="s">
        <v>9</v>
      </c>
      <c r="G87" s="4" t="s">
        <v>70</v>
      </c>
      <c r="H87" s="4" t="s">
        <v>121</v>
      </c>
      <c r="I87" s="4"/>
      <c r="J87" s="4"/>
      <c r="K87" s="4"/>
      <c r="L87" s="11">
        <v>29100</v>
      </c>
      <c r="M87" s="64">
        <f>Таблица22[[#This Row],[Ставка в день]]*21</f>
        <v>611100</v>
      </c>
      <c r="N87" s="4"/>
      <c r="O87" s="64">
        <f>NETWORKDAYS(Таблица22[[#This Row],[Дата начала работы]],Таблица22[[#This Row],[Дата расчета 1]])</f>
        <v>-31526</v>
      </c>
      <c r="P87" s="67">
        <f>Таблица22[[#This Row],[Дата расчета 2]]*Таблица22[[#This Row],[Ставка в день]]</f>
        <v>-917406600</v>
      </c>
      <c r="Q87" s="66"/>
      <c r="R87" s="66"/>
    </row>
    <row r="88" spans="1:18" x14ac:dyDescent="0.3">
      <c r="A88" s="87">
        <v>85</v>
      </c>
      <c r="B88" s="45" t="s">
        <v>205</v>
      </c>
      <c r="C88" s="127" t="s">
        <v>51</v>
      </c>
      <c r="D88" s="126">
        <v>44140</v>
      </c>
      <c r="E88" s="78" t="s">
        <v>268</v>
      </c>
      <c r="F88" s="4" t="s">
        <v>8</v>
      </c>
      <c r="G88" s="48" t="s">
        <v>120</v>
      </c>
      <c r="H88" s="4" t="s">
        <v>1</v>
      </c>
      <c r="I88" s="4"/>
      <c r="J88" s="4"/>
      <c r="K88" s="4"/>
      <c r="L88" s="11">
        <v>26300</v>
      </c>
      <c r="M88" s="64">
        <f>Таблица22[[#This Row],[Ставка в день]]*21</f>
        <v>552300</v>
      </c>
      <c r="N88" s="4"/>
      <c r="O88" s="64">
        <f>NETWORKDAYS(Таблица22[[#This Row],[Дата начала работы]],Таблица22[[#This Row],[Дата расчета 1]])</f>
        <v>-31529</v>
      </c>
      <c r="P88" s="67">
        <f>Таблица22[[#This Row],[Дата расчета 2]]*Таблица22[[#This Row],[Ставка в день]]</f>
        <v>-829212700</v>
      </c>
      <c r="Q88" s="66"/>
      <c r="R88" s="66"/>
    </row>
    <row r="89" spans="1:18" x14ac:dyDescent="0.3">
      <c r="A89" s="84">
        <v>86</v>
      </c>
      <c r="B89" s="45" t="s">
        <v>206</v>
      </c>
      <c r="C89" s="46" t="s">
        <v>14</v>
      </c>
      <c r="D89" s="126">
        <v>44144</v>
      </c>
      <c r="E89" s="78"/>
      <c r="F89" s="103" t="s">
        <v>61</v>
      </c>
      <c r="G89" s="103" t="s">
        <v>60</v>
      </c>
      <c r="H89" s="4" t="s">
        <v>42</v>
      </c>
      <c r="I89" s="4"/>
      <c r="J89" s="4"/>
      <c r="K89" s="115">
        <v>298900</v>
      </c>
      <c r="L89" s="11">
        <v>28470</v>
      </c>
      <c r="M89" s="64">
        <f>Таблица22[[#This Row],[Ставка в день]]*21</f>
        <v>597870</v>
      </c>
      <c r="N89" s="4"/>
      <c r="O89" s="64">
        <f>NETWORKDAYS(Таблица22[[#This Row],[Дата начала работы]],Таблица22[[#This Row],[Дата расчета 1]])</f>
        <v>-31531</v>
      </c>
      <c r="P89" s="67">
        <f>Таблица22[[#This Row],[Дата расчета 2]]*Таблица22[[#This Row],[Ставка в день]]</f>
        <v>-897687570</v>
      </c>
      <c r="Q89" s="66"/>
      <c r="R89" s="66" t="s">
        <v>589</v>
      </c>
    </row>
    <row r="90" spans="1:18" x14ac:dyDescent="0.3">
      <c r="A90" s="84">
        <v>87</v>
      </c>
      <c r="B90" s="45" t="s">
        <v>212</v>
      </c>
      <c r="C90" s="46" t="s">
        <v>51</v>
      </c>
      <c r="D90" s="126">
        <v>44158</v>
      </c>
      <c r="E90" s="110" t="s">
        <v>395</v>
      </c>
      <c r="F90" s="4" t="s">
        <v>8</v>
      </c>
      <c r="G90" s="4" t="s">
        <v>56</v>
      </c>
      <c r="H90" s="4" t="s">
        <v>48</v>
      </c>
      <c r="I90" s="118" t="s">
        <v>392</v>
      </c>
      <c r="J90" s="4"/>
      <c r="K90" s="4"/>
      <c r="L90" s="11">
        <v>7620</v>
      </c>
      <c r="M90" s="64">
        <f>Таблица22[[#This Row],[Ставка в день]]*21</f>
        <v>160020</v>
      </c>
      <c r="N90" s="4"/>
      <c r="O90" s="64">
        <f>NETWORKDAYS(Таблица22[[#This Row],[Дата начала работы]],Таблица22[[#This Row],[Дата расчета 1]])</f>
        <v>-31541</v>
      </c>
      <c r="P90" s="67">
        <f>Таблица22[[#This Row],[Дата расчета 2]]*Таблица22[[#This Row],[Ставка в день]]</f>
        <v>-240342420</v>
      </c>
      <c r="Q90" s="66"/>
      <c r="R90" s="66"/>
    </row>
    <row r="91" spans="1:18" x14ac:dyDescent="0.3">
      <c r="A91" s="87">
        <v>88</v>
      </c>
      <c r="B91" s="45" t="s">
        <v>215</v>
      </c>
      <c r="C91" s="46" t="s">
        <v>14</v>
      </c>
      <c r="D91" s="126">
        <v>44166</v>
      </c>
      <c r="E91" s="86" t="s">
        <v>652</v>
      </c>
      <c r="F91" s="4" t="s">
        <v>8</v>
      </c>
      <c r="G91" s="4" t="s">
        <v>56</v>
      </c>
      <c r="H91" s="48" t="s">
        <v>48</v>
      </c>
      <c r="I91" s="118" t="s">
        <v>392</v>
      </c>
      <c r="J91" s="4"/>
      <c r="K91" s="114">
        <v>89900</v>
      </c>
      <c r="L91" s="11">
        <v>8570</v>
      </c>
      <c r="M91" s="64">
        <f>Таблица22[[#This Row],[Ставка в день]]*21</f>
        <v>179970</v>
      </c>
      <c r="N91" s="4"/>
      <c r="O91" s="64">
        <f>NETWORKDAYS(Таблица22[[#This Row],[Дата начала работы]],Таблица22[[#This Row],[Дата расчета 1]])</f>
        <v>-31547</v>
      </c>
      <c r="P91" s="67">
        <f>Таблица22[[#This Row],[Дата расчета 2]]*Таблица22[[#This Row],[Ставка в день]]</f>
        <v>-270357790</v>
      </c>
      <c r="Q91" s="66"/>
      <c r="R91" s="66"/>
    </row>
    <row r="92" spans="1:18" x14ac:dyDescent="0.3">
      <c r="A92" s="87">
        <v>89</v>
      </c>
      <c r="B92" s="128" t="s">
        <v>213</v>
      </c>
      <c r="C92" s="46" t="s">
        <v>51</v>
      </c>
      <c r="D92" s="126">
        <v>44166</v>
      </c>
      <c r="E92" s="78" t="s">
        <v>517</v>
      </c>
      <c r="F92" s="48" t="s">
        <v>9</v>
      </c>
      <c r="G92" s="4" t="s">
        <v>214</v>
      </c>
      <c r="H92" s="4" t="s">
        <v>1</v>
      </c>
      <c r="I92" s="118" t="s">
        <v>392</v>
      </c>
      <c r="J92" s="4"/>
      <c r="K92" s="114">
        <v>288700</v>
      </c>
      <c r="L92" s="11">
        <v>27500</v>
      </c>
      <c r="M92" s="64">
        <f>Таблица22[[#This Row],[Ставка в день]]*21</f>
        <v>577500</v>
      </c>
      <c r="N92" s="4"/>
      <c r="O92" s="64">
        <f>NETWORKDAYS(Таблица22[[#This Row],[Дата начала работы]],Таблица22[[#This Row],[Дата расчета 1]])</f>
        <v>-31547</v>
      </c>
      <c r="P92" s="67">
        <f>Таблица22[[#This Row],[Дата расчета 2]]*Таблица22[[#This Row],[Ставка в день]]</f>
        <v>-867542500</v>
      </c>
      <c r="Q92" s="66"/>
      <c r="R92" s="66"/>
    </row>
    <row r="93" spans="1:18" x14ac:dyDescent="0.3">
      <c r="A93" s="87">
        <v>90</v>
      </c>
      <c r="B93" s="45" t="s">
        <v>224</v>
      </c>
      <c r="C93" s="46" t="s">
        <v>51</v>
      </c>
      <c r="D93" s="126">
        <v>44169</v>
      </c>
      <c r="E93" s="78" t="s">
        <v>271</v>
      </c>
      <c r="F93" s="4" t="s">
        <v>43</v>
      </c>
      <c r="G93" s="4" t="s">
        <v>177</v>
      </c>
      <c r="H93" s="48" t="s">
        <v>181</v>
      </c>
      <c r="I93" s="4"/>
      <c r="J93" s="4"/>
      <c r="K93" s="4"/>
      <c r="L93" s="11">
        <v>2490</v>
      </c>
      <c r="M93" s="64">
        <f>Таблица22[[#This Row],[Ставка в день]]*21</f>
        <v>52290</v>
      </c>
      <c r="N93" s="4"/>
      <c r="O93" s="64">
        <f>NETWORKDAYS(Таблица22[[#This Row],[Дата начала работы]],Таблица22[[#This Row],[Дата расчета 1]])</f>
        <v>-31550</v>
      </c>
      <c r="P93" s="67">
        <f>Таблица22[[#This Row],[Дата расчета 2]]*Таблица22[[#This Row],[Ставка в день]]</f>
        <v>-78559500</v>
      </c>
      <c r="Q93" s="66"/>
      <c r="R93" s="66"/>
    </row>
    <row r="94" spans="1:18" x14ac:dyDescent="0.3">
      <c r="A94" s="87">
        <v>91</v>
      </c>
      <c r="B94" s="45" t="s">
        <v>223</v>
      </c>
      <c r="C94" s="46" t="s">
        <v>51</v>
      </c>
      <c r="D94" s="126">
        <v>44172</v>
      </c>
      <c r="E94" s="78" t="s">
        <v>344</v>
      </c>
      <c r="F94" s="4" t="s">
        <v>9</v>
      </c>
      <c r="G94" s="4" t="s">
        <v>194</v>
      </c>
      <c r="H94" s="4" t="s">
        <v>48</v>
      </c>
      <c r="I94" s="4"/>
      <c r="J94" s="4"/>
      <c r="K94" s="4"/>
      <c r="L94" s="11">
        <v>7400</v>
      </c>
      <c r="M94" s="64">
        <f>Таблица22[[#This Row],[Ставка в день]]*21</f>
        <v>155400</v>
      </c>
      <c r="N94" s="4"/>
      <c r="O94" s="64">
        <f>NETWORKDAYS(Таблица22[[#This Row],[Дата начала работы]],Таблица22[[#This Row],[Дата расчета 1]])</f>
        <v>-31551</v>
      </c>
      <c r="P94" s="67">
        <f>Таблица22[[#This Row],[Дата расчета 2]]*Таблица22[[#This Row],[Ставка в день]]</f>
        <v>-233477400</v>
      </c>
      <c r="Q94" s="66"/>
      <c r="R94" s="66"/>
    </row>
    <row r="95" spans="1:18" x14ac:dyDescent="0.3">
      <c r="A95" s="84">
        <v>92</v>
      </c>
      <c r="B95" s="45" t="s">
        <v>216</v>
      </c>
      <c r="C95" s="46" t="s">
        <v>14</v>
      </c>
      <c r="D95" s="126">
        <v>44172</v>
      </c>
      <c r="E95" s="78"/>
      <c r="F95" s="48" t="s">
        <v>9</v>
      </c>
      <c r="G95" s="48" t="s">
        <v>70</v>
      </c>
      <c r="H95" s="4" t="s">
        <v>183</v>
      </c>
      <c r="I95" s="4"/>
      <c r="J95" s="4"/>
      <c r="K95" s="115">
        <v>267900</v>
      </c>
      <c r="L95" s="11">
        <v>25616</v>
      </c>
      <c r="M95" s="64">
        <f>Таблица22[[#This Row],[Ставка в день]]*21</f>
        <v>537936</v>
      </c>
      <c r="N95" s="4"/>
      <c r="O95" s="64">
        <f>NETWORKDAYS(Таблица22[[#This Row],[Дата начала работы]],Таблица22[[#This Row],[Дата расчета 1]])</f>
        <v>-31551</v>
      </c>
      <c r="P95" s="67">
        <f>Таблица22[[#This Row],[Дата расчета 2]]*Таблица22[[#This Row],[Ставка в день]]</f>
        <v>-808210416</v>
      </c>
      <c r="Q95" s="66"/>
      <c r="R95" s="66" t="s">
        <v>590</v>
      </c>
    </row>
    <row r="96" spans="1:18" x14ac:dyDescent="0.3">
      <c r="A96" s="84">
        <v>93</v>
      </c>
      <c r="B96" s="45" t="s">
        <v>219</v>
      </c>
      <c r="C96" s="106" t="s">
        <v>51</v>
      </c>
      <c r="D96" s="126">
        <v>44172</v>
      </c>
      <c r="E96" s="78" t="s">
        <v>262</v>
      </c>
      <c r="F96" s="100" t="s">
        <v>73</v>
      </c>
      <c r="G96" s="4" t="s">
        <v>220</v>
      </c>
      <c r="H96" s="4" t="s">
        <v>221</v>
      </c>
      <c r="I96" s="4"/>
      <c r="J96" s="4"/>
      <c r="K96" s="4"/>
      <c r="L96" s="11">
        <v>13800</v>
      </c>
      <c r="M96" s="64">
        <f>Таблица22[[#This Row],[Ставка в день]]*21</f>
        <v>289800</v>
      </c>
      <c r="N96" s="4"/>
      <c r="O96" s="64">
        <f>NETWORKDAYS(Таблица22[[#This Row],[Дата начала работы]],Таблица22[[#This Row],[Дата расчета 1]])</f>
        <v>-31551</v>
      </c>
      <c r="P96" s="67">
        <f>Таблица22[[#This Row],[Дата расчета 2]]*Таблица22[[#This Row],[Ставка в день]]</f>
        <v>-435403800</v>
      </c>
      <c r="Q96" s="66"/>
      <c r="R96" s="66"/>
    </row>
    <row r="97" spans="1:18" x14ac:dyDescent="0.3">
      <c r="A97" s="87">
        <v>94</v>
      </c>
      <c r="B97" s="45" t="s">
        <v>217</v>
      </c>
      <c r="C97" s="46" t="s">
        <v>51</v>
      </c>
      <c r="D97" s="126">
        <v>44179</v>
      </c>
      <c r="E97" s="78" t="s">
        <v>269</v>
      </c>
      <c r="F97" s="48"/>
      <c r="G97" s="4" t="s">
        <v>38</v>
      </c>
      <c r="H97" s="48" t="s">
        <v>1</v>
      </c>
      <c r="I97" s="4"/>
      <c r="J97" s="4"/>
      <c r="K97" s="4"/>
      <c r="L97" s="11">
        <v>26280</v>
      </c>
      <c r="M97" s="64">
        <f>Таблица22[[#This Row],[Ставка в день]]*21</f>
        <v>551880</v>
      </c>
      <c r="N97" s="4"/>
      <c r="O97" s="64">
        <f>NETWORKDAYS(Таблица22[[#This Row],[Дата начала работы]],Таблица22[[#This Row],[Дата расчета 1]])</f>
        <v>-31556</v>
      </c>
      <c r="P97" s="67">
        <f>Таблица22[[#This Row],[Дата расчета 2]]*Таблица22[[#This Row],[Ставка в день]]</f>
        <v>-829291680</v>
      </c>
      <c r="Q97" s="66"/>
      <c r="R97" s="66"/>
    </row>
    <row r="98" spans="1:18" x14ac:dyDescent="0.3">
      <c r="A98" s="84">
        <v>95</v>
      </c>
      <c r="B98" s="45" t="s">
        <v>232</v>
      </c>
      <c r="C98" s="46" t="s">
        <v>14</v>
      </c>
      <c r="D98" s="126">
        <v>44188</v>
      </c>
      <c r="E98" s="78"/>
      <c r="F98" s="4" t="s">
        <v>8</v>
      </c>
      <c r="G98" s="4" t="s">
        <v>41</v>
      </c>
      <c r="H98" s="4" t="s">
        <v>1</v>
      </c>
      <c r="I98" s="118" t="s">
        <v>392</v>
      </c>
      <c r="J98" s="4"/>
      <c r="K98" s="158">
        <v>157500</v>
      </c>
      <c r="L98" s="158">
        <v>13500</v>
      </c>
      <c r="M98" s="64">
        <f>Таблица22[[#This Row],[Ставка в день]]*21</f>
        <v>283500</v>
      </c>
      <c r="N98" s="4"/>
      <c r="O98" s="64">
        <f>NETWORKDAYS(Таблица22[[#This Row],[Дата начала работы]],Таблица22[[#This Row],[Дата расчета 1]])</f>
        <v>-31563</v>
      </c>
      <c r="P98" s="67">
        <f>Таблица22[[#This Row],[Дата расчета 2]]*Таблица22[[#This Row],[Ставка в день]]</f>
        <v>-426100500</v>
      </c>
      <c r="Q98" s="66"/>
      <c r="R98" s="78" t="s">
        <v>539</v>
      </c>
    </row>
    <row r="99" spans="1:18" x14ac:dyDescent="0.3">
      <c r="A99" s="87">
        <v>96</v>
      </c>
      <c r="B99" s="45" t="s">
        <v>233</v>
      </c>
      <c r="C99" s="46" t="s">
        <v>14</v>
      </c>
      <c r="D99" s="126">
        <v>44193</v>
      </c>
      <c r="E99" s="78"/>
      <c r="F99" s="100" t="s">
        <v>73</v>
      </c>
      <c r="G99" s="4" t="s">
        <v>231</v>
      </c>
      <c r="H99" s="4" t="s">
        <v>1</v>
      </c>
      <c r="I99" s="118" t="s">
        <v>392</v>
      </c>
      <c r="J99" s="4"/>
      <c r="K99" s="114">
        <v>126000</v>
      </c>
      <c r="L99" s="11">
        <v>12000</v>
      </c>
      <c r="M99" s="64">
        <f>Таблица22[[#This Row],[Ставка в день]]*21</f>
        <v>252000</v>
      </c>
      <c r="N99" s="4"/>
      <c r="O99" s="64">
        <f>NETWORKDAYS(Таблица22[[#This Row],[Дата начала работы]],Таблица22[[#This Row],[Дата расчета 1]])</f>
        <v>-31566</v>
      </c>
      <c r="P99" s="67">
        <f>Таблица22[[#This Row],[Дата расчета 2]]*Таблица22[[#This Row],[Ставка в день]]</f>
        <v>-378792000</v>
      </c>
      <c r="Q99" s="66"/>
      <c r="R99" s="66" t="s">
        <v>572</v>
      </c>
    </row>
    <row r="100" spans="1:18" x14ac:dyDescent="0.3">
      <c r="A100" s="87">
        <v>97</v>
      </c>
      <c r="B100" s="45" t="s">
        <v>228</v>
      </c>
      <c r="C100" s="46" t="s">
        <v>51</v>
      </c>
      <c r="D100" s="126">
        <v>44193</v>
      </c>
      <c r="E100" s="78" t="s">
        <v>263</v>
      </c>
      <c r="F100" s="4" t="s">
        <v>73</v>
      </c>
      <c r="G100" s="4" t="s">
        <v>231</v>
      </c>
      <c r="H100" s="4" t="s">
        <v>42</v>
      </c>
      <c r="I100" s="4"/>
      <c r="J100" s="4"/>
      <c r="K100" s="4"/>
      <c r="L100" s="11">
        <v>7000</v>
      </c>
      <c r="M100" s="64">
        <f>Таблица22[[#This Row],[Ставка в день]]*21</f>
        <v>147000</v>
      </c>
      <c r="N100" s="4"/>
      <c r="O100" s="64">
        <f>NETWORKDAYS(Таблица22[[#This Row],[Дата начала работы]],Таблица22[[#This Row],[Дата расчета 1]])</f>
        <v>-31566</v>
      </c>
      <c r="P100" s="67">
        <f>Таблица22[[#This Row],[Дата расчета 2]]*Таблица22[[#This Row],[Ставка в день]]</f>
        <v>-220962000</v>
      </c>
      <c r="Q100" s="66"/>
      <c r="R100" s="66"/>
    </row>
    <row r="101" spans="1:18" x14ac:dyDescent="0.3">
      <c r="A101" s="87">
        <v>98</v>
      </c>
      <c r="B101" s="45" t="s">
        <v>229</v>
      </c>
      <c r="C101" s="46" t="s">
        <v>51</v>
      </c>
      <c r="D101" s="126">
        <v>44193</v>
      </c>
      <c r="E101" s="78" t="s">
        <v>530</v>
      </c>
      <c r="F101" s="103" t="s">
        <v>196</v>
      </c>
      <c r="G101" s="4" t="s">
        <v>230</v>
      </c>
      <c r="H101" s="4" t="s">
        <v>1</v>
      </c>
      <c r="I101" s="118" t="s">
        <v>392</v>
      </c>
      <c r="J101" s="4"/>
      <c r="K101" s="4"/>
      <c r="L101" s="11">
        <v>16430</v>
      </c>
      <c r="M101" s="64">
        <f>Таблица22[[#This Row],[Ставка в день]]*21</f>
        <v>345030</v>
      </c>
      <c r="N101" s="4"/>
      <c r="O101" s="64">
        <f>NETWORKDAYS(Таблица22[[#This Row],[Дата начала работы]],Таблица22[[#This Row],[Дата расчета 1]])</f>
        <v>-31566</v>
      </c>
      <c r="P101" s="67">
        <f>Таблица22[[#This Row],[Дата расчета 2]]*Таблица22[[#This Row],[Ставка в день]]</f>
        <v>-518629380</v>
      </c>
      <c r="Q101" s="66"/>
      <c r="R101" s="66"/>
    </row>
    <row r="102" spans="1:18" x14ac:dyDescent="0.3">
      <c r="A102" s="87">
        <v>99</v>
      </c>
      <c r="B102" s="45" t="s">
        <v>235</v>
      </c>
      <c r="C102" s="46" t="s">
        <v>14</v>
      </c>
      <c r="D102" s="126">
        <v>44194</v>
      </c>
      <c r="E102" s="78"/>
      <c r="F102" s="4" t="s">
        <v>73</v>
      </c>
      <c r="G102" s="4" t="s">
        <v>231</v>
      </c>
      <c r="H102" s="4" t="s">
        <v>48</v>
      </c>
      <c r="I102" s="118" t="s">
        <v>392</v>
      </c>
      <c r="J102" s="138">
        <v>0.15</v>
      </c>
      <c r="K102" s="114">
        <v>172500</v>
      </c>
      <c r="L102" s="11">
        <v>18900</v>
      </c>
      <c r="M102" s="64">
        <f>Таблица22[[#This Row],[Ставка в день]]*21</f>
        <v>396900</v>
      </c>
      <c r="N102" s="4"/>
      <c r="O102" s="64">
        <f>NETWORKDAYS(Таблица22[[#This Row],[Дата начала работы]],Таблица22[[#This Row],[Дата расчета 1]])</f>
        <v>-31567</v>
      </c>
      <c r="P102" s="67">
        <f>Таблица22[[#This Row],[Дата расчета 2]]*Таблица22[[#This Row],[Ставка в день]]</f>
        <v>-596616300</v>
      </c>
      <c r="Q102" s="66"/>
      <c r="R102" s="66" t="s">
        <v>481</v>
      </c>
    </row>
    <row r="103" spans="1:18" x14ac:dyDescent="0.3">
      <c r="A103" s="87">
        <v>100</v>
      </c>
      <c r="B103" s="45" t="s">
        <v>234</v>
      </c>
      <c r="C103" s="46" t="s">
        <v>51</v>
      </c>
      <c r="D103" s="126">
        <v>44207</v>
      </c>
      <c r="E103" s="78" t="s">
        <v>270</v>
      </c>
      <c r="F103" s="4" t="s">
        <v>43</v>
      </c>
      <c r="G103" s="4" t="s">
        <v>177</v>
      </c>
      <c r="H103" s="4" t="s">
        <v>1</v>
      </c>
      <c r="I103" s="4"/>
      <c r="J103" s="4"/>
      <c r="K103" s="4"/>
      <c r="L103" s="11">
        <v>3810</v>
      </c>
      <c r="M103" s="64">
        <f>Таблица22[[#This Row],[Ставка в день]]*21</f>
        <v>80010</v>
      </c>
      <c r="N103" s="4"/>
      <c r="O103" s="64">
        <f>NETWORKDAYS(Таблица22[[#This Row],[Дата начала работы]],Таблица22[[#This Row],[Дата расчета 1]])</f>
        <v>-31576</v>
      </c>
      <c r="P103" s="67">
        <f>Таблица22[[#This Row],[Дата расчета 2]]*Таблица22[[#This Row],[Ставка в день]]</f>
        <v>-120304560</v>
      </c>
      <c r="Q103" s="66"/>
      <c r="R103" s="66"/>
    </row>
    <row r="104" spans="1:18" x14ac:dyDescent="0.3">
      <c r="A104" s="87">
        <v>101</v>
      </c>
      <c r="B104" s="45" t="s">
        <v>227</v>
      </c>
      <c r="C104" s="46" t="s">
        <v>51</v>
      </c>
      <c r="D104" s="126">
        <v>44207</v>
      </c>
      <c r="E104" s="78" t="s">
        <v>336</v>
      </c>
      <c r="F104" s="4" t="s">
        <v>73</v>
      </c>
      <c r="G104" s="4" t="s">
        <v>231</v>
      </c>
      <c r="H104" s="4" t="s">
        <v>42</v>
      </c>
      <c r="I104" s="4"/>
      <c r="J104" s="4"/>
      <c r="K104" s="4"/>
      <c r="L104" s="11">
        <v>7000</v>
      </c>
      <c r="M104" s="64">
        <f>Таблица22[[#This Row],[Ставка в день]]*21</f>
        <v>147000</v>
      </c>
      <c r="N104" s="4"/>
      <c r="O104" s="64">
        <f>NETWORKDAYS(Таблица22[[#This Row],[Дата начала работы]],Таблица22[[#This Row],[Дата расчета 1]])</f>
        <v>-31576</v>
      </c>
      <c r="P104" s="67">
        <f>Таблица22[[#This Row],[Дата расчета 2]]*Таблица22[[#This Row],[Ставка в день]]</f>
        <v>-221032000</v>
      </c>
      <c r="Q104" s="66"/>
      <c r="R104" s="66"/>
    </row>
    <row r="105" spans="1:18" x14ac:dyDescent="0.3">
      <c r="A105" s="87">
        <v>102</v>
      </c>
      <c r="B105" s="45" t="s">
        <v>218</v>
      </c>
      <c r="C105" s="46" t="s">
        <v>14</v>
      </c>
      <c r="D105" s="126">
        <v>44208</v>
      </c>
      <c r="E105" s="78" t="s">
        <v>540</v>
      </c>
      <c r="F105" s="4" t="s">
        <v>9</v>
      </c>
      <c r="G105" s="4" t="s">
        <v>222</v>
      </c>
      <c r="H105" s="4" t="s">
        <v>1</v>
      </c>
      <c r="I105" s="4"/>
      <c r="J105" s="4"/>
      <c r="K105" s="11">
        <v>436800</v>
      </c>
      <c r="L105" s="11">
        <v>41600</v>
      </c>
      <c r="M105" s="64">
        <f>Таблица22[[#This Row],[Ставка в день]]*21</f>
        <v>873600</v>
      </c>
      <c r="N105" s="4"/>
      <c r="O105" s="64">
        <f>NETWORKDAYS(Таблица22[[#This Row],[Дата начала работы]],Таблица22[[#This Row],[Дата расчета 1]])</f>
        <v>-31577</v>
      </c>
      <c r="P105" s="67">
        <f>Таблица22[[#This Row],[Дата расчета 2]]*Таблица22[[#This Row],[Ставка в день]]</f>
        <v>-1313603200</v>
      </c>
      <c r="Q105" s="66"/>
      <c r="R105" s="66" t="s">
        <v>574</v>
      </c>
    </row>
    <row r="106" spans="1:18" x14ac:dyDescent="0.3">
      <c r="A106" s="84">
        <v>103</v>
      </c>
      <c r="B106" s="45" t="s">
        <v>240</v>
      </c>
      <c r="C106" s="46" t="s">
        <v>14</v>
      </c>
      <c r="D106" s="126">
        <v>44228</v>
      </c>
      <c r="E106" s="78" t="s">
        <v>541</v>
      </c>
      <c r="F106" s="48" t="s">
        <v>9</v>
      </c>
      <c r="G106" s="4" t="s">
        <v>222</v>
      </c>
      <c r="H106" s="4" t="s">
        <v>1</v>
      </c>
      <c r="I106" s="4"/>
      <c r="J106" s="4"/>
      <c r="K106" s="11">
        <v>459800</v>
      </c>
      <c r="L106" s="11">
        <v>43791</v>
      </c>
      <c r="M106" s="64">
        <f>Таблица22[[#This Row],[Ставка в день]]*21</f>
        <v>919611</v>
      </c>
      <c r="N106" s="4"/>
      <c r="O106" s="64">
        <f>NETWORKDAYS(Таблица22[[#This Row],[Дата начала работы]],Таблица22[[#This Row],[Дата расчета 1]])</f>
        <v>-31591</v>
      </c>
      <c r="P106" s="67">
        <f>Таблица22[[#This Row],[Дата расчета 2]]*Таблица22[[#This Row],[Ставка в день]]</f>
        <v>-1383401481</v>
      </c>
      <c r="Q106" s="66"/>
      <c r="R106" s="66" t="s">
        <v>574</v>
      </c>
    </row>
    <row r="107" spans="1:18" x14ac:dyDescent="0.3">
      <c r="A107" s="87">
        <v>104</v>
      </c>
      <c r="B107" s="45" t="s">
        <v>239</v>
      </c>
      <c r="C107" s="46" t="s">
        <v>51</v>
      </c>
      <c r="D107" s="126">
        <v>44235</v>
      </c>
      <c r="E107" s="78" t="s">
        <v>494</v>
      </c>
      <c r="F107" s="48" t="s">
        <v>8</v>
      </c>
      <c r="G107" s="4" t="s">
        <v>120</v>
      </c>
      <c r="H107" s="4" t="s">
        <v>1</v>
      </c>
      <c r="I107" s="118" t="s">
        <v>392</v>
      </c>
      <c r="J107" s="4"/>
      <c r="K107" s="4"/>
      <c r="L107" s="11">
        <v>20800</v>
      </c>
      <c r="M107" s="64">
        <f>Таблица22[[#This Row],[Ставка в день]]*21</f>
        <v>436800</v>
      </c>
      <c r="N107" s="4"/>
      <c r="O107" s="64">
        <f>NETWORKDAYS(Таблица22[[#This Row],[Дата начала работы]],Таблица22[[#This Row],[Дата расчета 1]])</f>
        <v>-31596</v>
      </c>
      <c r="P107" s="67">
        <f>Таблица22[[#This Row],[Дата расчета 2]]*Таблица22[[#This Row],[Ставка в день]]</f>
        <v>-657196800</v>
      </c>
      <c r="Q107" s="66"/>
      <c r="R107" s="66"/>
    </row>
    <row r="108" spans="1:18" x14ac:dyDescent="0.3">
      <c r="A108" s="87">
        <v>105</v>
      </c>
      <c r="B108" s="45" t="s">
        <v>241</v>
      </c>
      <c r="C108" s="46" t="s">
        <v>14</v>
      </c>
      <c r="D108" s="126">
        <v>44242</v>
      </c>
      <c r="E108" s="78"/>
      <c r="F108" s="4" t="s">
        <v>66</v>
      </c>
      <c r="G108" s="4" t="s">
        <v>66</v>
      </c>
      <c r="H108" s="4" t="s">
        <v>48</v>
      </c>
      <c r="I108" s="118" t="s">
        <v>392</v>
      </c>
      <c r="J108" s="4"/>
      <c r="K108" s="114">
        <v>138000</v>
      </c>
      <c r="L108" s="11">
        <v>13143</v>
      </c>
      <c r="M108" s="64">
        <f>Таблица22[[#This Row],[Ставка в день]]*21</f>
        <v>276003</v>
      </c>
      <c r="N108" s="4"/>
      <c r="O108" s="64">
        <f>NETWORKDAYS(Таблица22[[#This Row],[Дата начала работы]],Таблица22[[#This Row],[Дата расчета 1]])</f>
        <v>-31601</v>
      </c>
      <c r="P108" s="67">
        <f>Таблица22[[#This Row],[Дата расчета 2]]*Таблица22[[#This Row],[Ставка в день]]</f>
        <v>-415331943</v>
      </c>
      <c r="Q108" s="66"/>
      <c r="R108" s="66" t="s">
        <v>657</v>
      </c>
    </row>
    <row r="109" spans="1:18" x14ac:dyDescent="0.3">
      <c r="A109" s="87">
        <v>106</v>
      </c>
      <c r="B109" s="45" t="s">
        <v>243</v>
      </c>
      <c r="C109" s="46" t="s">
        <v>51</v>
      </c>
      <c r="D109" s="126">
        <v>44244</v>
      </c>
      <c r="E109" s="78" t="s">
        <v>362</v>
      </c>
      <c r="F109" s="4" t="s">
        <v>9</v>
      </c>
      <c r="G109" s="4" t="s">
        <v>148</v>
      </c>
      <c r="H109" s="4" t="s">
        <v>1</v>
      </c>
      <c r="I109" s="4"/>
      <c r="J109" s="4"/>
      <c r="K109" s="4"/>
      <c r="L109" s="11">
        <v>8572</v>
      </c>
      <c r="M109" s="64">
        <f>Таблица22[[#This Row],[Ставка в день]]*21</f>
        <v>180012</v>
      </c>
      <c r="N109" s="4"/>
      <c r="O109" s="64">
        <f>NETWORKDAYS(Таблица22[[#This Row],[Дата начала работы]],Таблица22[[#This Row],[Дата расчета 1]])</f>
        <v>-31603</v>
      </c>
      <c r="P109" s="67">
        <f>Таблица22[[#This Row],[Дата расчета 2]]*Таблица22[[#This Row],[Ставка в день]]</f>
        <v>-270900916</v>
      </c>
      <c r="Q109" s="66"/>
      <c r="R109" s="66"/>
    </row>
    <row r="110" spans="1:18" x14ac:dyDescent="0.3">
      <c r="A110" s="87">
        <v>107</v>
      </c>
      <c r="B110" s="45" t="s">
        <v>242</v>
      </c>
      <c r="C110" s="46" t="s">
        <v>51</v>
      </c>
      <c r="D110" s="126">
        <v>44247</v>
      </c>
      <c r="E110" s="78" t="s">
        <v>549</v>
      </c>
      <c r="F110" s="48" t="s">
        <v>66</v>
      </c>
      <c r="G110" s="4" t="s">
        <v>66</v>
      </c>
      <c r="H110" s="4" t="s">
        <v>1</v>
      </c>
      <c r="I110" s="118" t="s">
        <v>392</v>
      </c>
      <c r="J110" s="4"/>
      <c r="K110" s="114">
        <v>246000</v>
      </c>
      <c r="L110" s="11">
        <v>25772</v>
      </c>
      <c r="M110" s="64">
        <f>Таблица22[[#This Row],[Ставка в день]]*21</f>
        <v>541212</v>
      </c>
      <c r="N110" s="4"/>
      <c r="O110" s="64">
        <f>NETWORKDAYS(Таблица22[[#This Row],[Дата начала работы]],Таблица22[[#This Row],[Дата расчета 1]])</f>
        <v>-31605</v>
      </c>
      <c r="P110" s="67">
        <f>Таблица22[[#This Row],[Дата расчета 2]]*Таблица22[[#This Row],[Ставка в день]]</f>
        <v>-814524060</v>
      </c>
      <c r="Q110" s="66"/>
      <c r="R110" s="66"/>
    </row>
    <row r="111" spans="1:18" x14ac:dyDescent="0.3">
      <c r="A111" s="87">
        <v>108</v>
      </c>
      <c r="B111" s="45" t="s">
        <v>253</v>
      </c>
      <c r="C111" s="46" t="s">
        <v>51</v>
      </c>
      <c r="D111" s="126">
        <v>44251</v>
      </c>
      <c r="E111" s="78" t="s">
        <v>351</v>
      </c>
      <c r="F111" s="4" t="s">
        <v>8</v>
      </c>
      <c r="G111" s="4" t="s">
        <v>56</v>
      </c>
      <c r="H111" s="4"/>
      <c r="I111" s="4"/>
      <c r="J111" s="4"/>
      <c r="K111" s="4"/>
      <c r="L111" s="11"/>
      <c r="M111" s="64">
        <f>Таблица22[[#This Row],[Ставка в день]]*21</f>
        <v>0</v>
      </c>
      <c r="N111" s="4"/>
      <c r="O111" s="64">
        <f>NETWORKDAYS(Таблица22[[#This Row],[Дата начала работы]],Таблица22[[#This Row],[Дата расчета 1]])</f>
        <v>-31608</v>
      </c>
      <c r="P111" s="67">
        <f>Таблица22[[#This Row],[Дата расчета 2]]*Таблица22[[#This Row],[Ставка в день]]</f>
        <v>0</v>
      </c>
      <c r="Q111" s="66"/>
      <c r="R111" s="66"/>
    </row>
    <row r="112" spans="1:18" x14ac:dyDescent="0.3">
      <c r="A112" s="84">
        <v>109</v>
      </c>
      <c r="B112" s="45" t="s">
        <v>249</v>
      </c>
      <c r="C112" s="46" t="s">
        <v>51</v>
      </c>
      <c r="D112" s="126">
        <v>44264</v>
      </c>
      <c r="E112" s="78" t="s">
        <v>267</v>
      </c>
      <c r="F112" s="4" t="s">
        <v>8</v>
      </c>
      <c r="G112" s="4" t="s">
        <v>56</v>
      </c>
      <c r="H112" s="4" t="s">
        <v>42</v>
      </c>
      <c r="I112" s="4"/>
      <c r="J112" s="4"/>
      <c r="K112" s="4"/>
      <c r="L112" s="11"/>
      <c r="M112" s="64">
        <f>Таблица22[[#This Row],[Ставка в день]]*21</f>
        <v>0</v>
      </c>
      <c r="N112" s="4"/>
      <c r="O112" s="64">
        <f>NETWORKDAYS(Таблица22[[#This Row],[Дата начала работы]],Таблица22[[#This Row],[Дата расчета 1]])</f>
        <v>-31617</v>
      </c>
      <c r="P112" s="67">
        <f>Таблица22[[#This Row],[Дата расчета 2]]*Таблица22[[#This Row],[Ставка в день]]</f>
        <v>0</v>
      </c>
      <c r="Q112" s="66"/>
      <c r="R112" s="66"/>
    </row>
    <row r="113" spans="1:18" x14ac:dyDescent="0.3">
      <c r="A113" s="84">
        <v>110</v>
      </c>
      <c r="B113" s="45" t="s">
        <v>248</v>
      </c>
      <c r="C113" s="46" t="s">
        <v>51</v>
      </c>
      <c r="D113" s="126">
        <v>44270</v>
      </c>
      <c r="E113" s="78" t="s">
        <v>622</v>
      </c>
      <c r="F113" s="4" t="s">
        <v>8</v>
      </c>
      <c r="G113" s="4" t="s">
        <v>56</v>
      </c>
      <c r="H113" s="4" t="s">
        <v>1</v>
      </c>
      <c r="I113" s="4"/>
      <c r="J113" s="4"/>
      <c r="K113" s="114">
        <v>310400</v>
      </c>
      <c r="L113" s="11">
        <v>30000</v>
      </c>
      <c r="M113" s="64">
        <f>Таблица22[[#This Row],[Ставка в день]]*21</f>
        <v>630000</v>
      </c>
      <c r="N113" s="4"/>
      <c r="O113" s="64">
        <f>NETWORKDAYS(Таблица22[[#This Row],[Дата начала работы]],Таблица22[[#This Row],[Дата расчета 1]])</f>
        <v>-31621</v>
      </c>
      <c r="P113" s="67">
        <f>Таблица22[[#This Row],[Дата расчета 2]]*Таблица22[[#This Row],[Ставка в день]]</f>
        <v>-948630000</v>
      </c>
      <c r="Q113" s="66"/>
      <c r="R113" s="66"/>
    </row>
    <row r="114" spans="1:18" x14ac:dyDescent="0.3">
      <c r="A114" s="84">
        <v>111</v>
      </c>
      <c r="B114" s="45" t="s">
        <v>247</v>
      </c>
      <c r="C114" s="46" t="s">
        <v>51</v>
      </c>
      <c r="D114" s="126">
        <v>44270</v>
      </c>
      <c r="E114" s="78" t="s">
        <v>346</v>
      </c>
      <c r="F114" s="103" t="s">
        <v>196</v>
      </c>
      <c r="G114" s="4" t="s">
        <v>162</v>
      </c>
      <c r="H114" s="4" t="s">
        <v>1</v>
      </c>
      <c r="I114" s="4"/>
      <c r="J114" s="4"/>
      <c r="K114" s="4"/>
      <c r="L114" s="11">
        <v>25200</v>
      </c>
      <c r="M114" s="64">
        <f>Таблица22[[#This Row],[Ставка в день]]*21</f>
        <v>529200</v>
      </c>
      <c r="N114" s="4"/>
      <c r="O114" s="64">
        <f>NETWORKDAYS(Таблица22[[#This Row],[Дата начала работы]],Таблица22[[#This Row],[Дата расчета 1]])</f>
        <v>-31621</v>
      </c>
      <c r="P114" s="67">
        <f>Таблица22[[#This Row],[Дата расчета 2]]*Таблица22[[#This Row],[Ставка в день]]</f>
        <v>-796849200</v>
      </c>
      <c r="Q114" s="66"/>
      <c r="R114" s="66"/>
    </row>
    <row r="115" spans="1:18" x14ac:dyDescent="0.3">
      <c r="A115" s="84">
        <v>112</v>
      </c>
      <c r="B115" s="45" t="s">
        <v>244</v>
      </c>
      <c r="C115" s="46" t="s">
        <v>14</v>
      </c>
      <c r="D115" s="126">
        <v>44273</v>
      </c>
      <c r="E115" s="78"/>
      <c r="F115" s="4" t="s">
        <v>9</v>
      </c>
      <c r="G115" s="4" t="s">
        <v>252</v>
      </c>
      <c r="H115" s="4" t="s">
        <v>42</v>
      </c>
      <c r="I115" s="118" t="s">
        <v>392</v>
      </c>
      <c r="J115" s="4"/>
      <c r="K115" s="114">
        <v>206900</v>
      </c>
      <c r="L115" s="11">
        <v>19705</v>
      </c>
      <c r="M115" s="64">
        <f>Таблица22[[#This Row],[Ставка в день]]*21</f>
        <v>413805</v>
      </c>
      <c r="N115" s="4"/>
      <c r="O115" s="64">
        <f>NETWORKDAYS(Таблица22[[#This Row],[Дата начала работы]],Таблица22[[#This Row],[Дата расчета 1]])</f>
        <v>-31624</v>
      </c>
      <c r="P115" s="67">
        <f>Таблица22[[#This Row],[Дата расчета 2]]*Таблица22[[#This Row],[Ставка в день]]</f>
        <v>-623150920</v>
      </c>
      <c r="Q115" s="66"/>
      <c r="R115" s="66"/>
    </row>
    <row r="116" spans="1:18" x14ac:dyDescent="0.3">
      <c r="A116" s="87">
        <v>113</v>
      </c>
      <c r="B116" s="45" t="s">
        <v>250</v>
      </c>
      <c r="C116" s="46" t="s">
        <v>51</v>
      </c>
      <c r="D116" s="126">
        <v>44277</v>
      </c>
      <c r="E116" s="78" t="s">
        <v>446</v>
      </c>
      <c r="F116" s="48" t="s">
        <v>8</v>
      </c>
      <c r="G116" s="4" t="s">
        <v>41</v>
      </c>
      <c r="H116" s="4" t="s">
        <v>42</v>
      </c>
      <c r="I116" s="4" t="s">
        <v>392</v>
      </c>
      <c r="J116" s="4"/>
      <c r="K116" s="4"/>
      <c r="L116" s="11">
        <v>27384</v>
      </c>
      <c r="M116" s="64">
        <f>Таблица22[[#This Row],[Ставка в день]]*21</f>
        <v>575064</v>
      </c>
      <c r="N116" s="4"/>
      <c r="O116" s="64">
        <f>NETWORKDAYS(Таблица22[[#This Row],[Дата начала работы]],Таблица22[[#This Row],[Дата расчета 1]])</f>
        <v>-31626</v>
      </c>
      <c r="P116" s="67">
        <f>Таблица22[[#This Row],[Дата расчета 2]]*Таблица22[[#This Row],[Ставка в день]]</f>
        <v>-866046384</v>
      </c>
      <c r="Q116" s="66"/>
      <c r="R116" s="66"/>
    </row>
    <row r="117" spans="1:18" x14ac:dyDescent="0.3">
      <c r="A117" s="84">
        <v>114</v>
      </c>
      <c r="B117" s="45" t="s">
        <v>245</v>
      </c>
      <c r="C117" s="46" t="s">
        <v>51</v>
      </c>
      <c r="D117" s="126">
        <v>44277</v>
      </c>
      <c r="E117" s="78" t="s">
        <v>387</v>
      </c>
      <c r="F117" s="48" t="s">
        <v>9</v>
      </c>
      <c r="G117" s="4" t="s">
        <v>148</v>
      </c>
      <c r="H117" s="4" t="s">
        <v>251</v>
      </c>
      <c r="I117" s="4"/>
      <c r="J117" s="4"/>
      <c r="K117" s="4"/>
      <c r="L117" s="11">
        <v>17515</v>
      </c>
      <c r="M117" s="64">
        <f>Таблица22[[#This Row],[Ставка в день]]*21</f>
        <v>367815</v>
      </c>
      <c r="N117" s="4"/>
      <c r="O117" s="64">
        <f>NETWORKDAYS(Таблица22[[#This Row],[Дата начала работы]],Таблица22[[#This Row],[Дата расчета 1]])</f>
        <v>-31626</v>
      </c>
      <c r="P117" s="67">
        <f>Таблица22[[#This Row],[Дата расчета 2]]*Таблица22[[#This Row],[Ставка в день]]</f>
        <v>-553929390</v>
      </c>
      <c r="Q117" s="66"/>
      <c r="R117" s="66"/>
    </row>
    <row r="118" spans="1:18" x14ac:dyDescent="0.3">
      <c r="A118" s="87">
        <v>115</v>
      </c>
      <c r="B118" s="45" t="s">
        <v>246</v>
      </c>
      <c r="C118" s="46" t="s">
        <v>51</v>
      </c>
      <c r="D118" s="126">
        <v>44284</v>
      </c>
      <c r="E118" s="78" t="s">
        <v>396</v>
      </c>
      <c r="F118" s="4" t="s">
        <v>8</v>
      </c>
      <c r="G118" s="4" t="s">
        <v>41</v>
      </c>
      <c r="H118" s="4" t="s">
        <v>221</v>
      </c>
      <c r="I118" s="118" t="s">
        <v>392</v>
      </c>
      <c r="J118" s="4"/>
      <c r="K118" s="4"/>
      <c r="L118" s="11">
        <v>12050</v>
      </c>
      <c r="M118" s="64">
        <f>Таблица22[[#This Row],[Ставка в день]]*21</f>
        <v>253050</v>
      </c>
      <c r="N118" s="4"/>
      <c r="O118" s="64">
        <f>NETWORKDAYS(Таблица22[[#This Row],[Дата начала работы]],Таблица22[[#This Row],[Дата расчета 1]])</f>
        <v>-31631</v>
      </c>
      <c r="P118" s="67">
        <f>Таблица22[[#This Row],[Дата расчета 2]]*Таблица22[[#This Row],[Ставка в день]]</f>
        <v>-381153550</v>
      </c>
      <c r="Q118" s="66"/>
      <c r="R118" s="66"/>
    </row>
    <row r="119" spans="1:18" ht="15.6" customHeight="1" x14ac:dyDescent="0.3">
      <c r="A119" s="87">
        <v>116</v>
      </c>
      <c r="B119" s="45" t="s">
        <v>254</v>
      </c>
      <c r="C119" s="46" t="s">
        <v>51</v>
      </c>
      <c r="D119" s="126">
        <v>44288</v>
      </c>
      <c r="E119" s="78" t="s">
        <v>351</v>
      </c>
      <c r="F119" s="4" t="s">
        <v>9</v>
      </c>
      <c r="G119" s="4" t="s">
        <v>122</v>
      </c>
      <c r="H119" s="4" t="s">
        <v>1</v>
      </c>
      <c r="I119" s="4" t="s">
        <v>392</v>
      </c>
      <c r="J119" s="4"/>
      <c r="K119" s="4"/>
      <c r="L119" s="11">
        <v>12953</v>
      </c>
      <c r="M119" s="64">
        <f>Таблица22[[#This Row],[Ставка в день]]*21</f>
        <v>272013</v>
      </c>
      <c r="N119" s="4"/>
      <c r="O119" s="64">
        <f>NETWORKDAYS(Таблица22[[#This Row],[Дата начала работы]],Таблица22[[#This Row],[Дата расчета 1]])</f>
        <v>-31635</v>
      </c>
      <c r="P119" s="67">
        <f>Таблица22[[#This Row],[Дата расчета 2]]*Таблица22[[#This Row],[Ставка в день]]</f>
        <v>-409768155</v>
      </c>
      <c r="Q119" s="66"/>
      <c r="R119" s="66"/>
    </row>
    <row r="120" spans="1:18" ht="15" customHeight="1" x14ac:dyDescent="0.3">
      <c r="A120" s="87">
        <v>117</v>
      </c>
      <c r="B120" s="45" t="s">
        <v>265</v>
      </c>
      <c r="C120" s="46" t="s">
        <v>51</v>
      </c>
      <c r="D120" s="126">
        <v>44298</v>
      </c>
      <c r="E120" s="78" t="s">
        <v>436</v>
      </c>
      <c r="F120" s="48"/>
      <c r="G120" s="4" t="s">
        <v>266</v>
      </c>
      <c r="H120" s="4" t="s">
        <v>1</v>
      </c>
      <c r="I120" s="4" t="s">
        <v>392</v>
      </c>
      <c r="J120" s="4"/>
      <c r="K120" s="4"/>
      <c r="L120" s="11">
        <v>8096</v>
      </c>
      <c r="M120" s="64">
        <f>Таблица22[[#This Row],[Ставка в день]]*21</f>
        <v>170016</v>
      </c>
      <c r="N120" s="4"/>
      <c r="O120" s="64">
        <f>NETWORKDAYS(Таблица22[[#This Row],[Дата начала работы]],Таблица22[[#This Row],[Дата расчета 1]])</f>
        <v>-31641</v>
      </c>
      <c r="P120" s="67">
        <f>Таблица22[[#This Row],[Дата расчета 2]]*Таблица22[[#This Row],[Ставка в день]]</f>
        <v>-256165536</v>
      </c>
      <c r="Q120" s="66"/>
      <c r="R120" s="66"/>
    </row>
    <row r="121" spans="1:18" ht="15" customHeight="1" x14ac:dyDescent="0.3">
      <c r="A121" s="87">
        <v>118</v>
      </c>
      <c r="B121" s="45" t="s">
        <v>275</v>
      </c>
      <c r="C121" s="46" t="s">
        <v>51</v>
      </c>
      <c r="D121" s="126">
        <v>44312</v>
      </c>
      <c r="E121" s="78" t="s">
        <v>446</v>
      </c>
      <c r="F121" s="4"/>
      <c r="G121" s="4" t="s">
        <v>148</v>
      </c>
      <c r="H121" s="4" t="s">
        <v>1</v>
      </c>
      <c r="I121" s="4" t="s">
        <v>392</v>
      </c>
      <c r="J121" s="4"/>
      <c r="K121" s="4"/>
      <c r="L121" s="11">
        <v>10800</v>
      </c>
      <c r="M121" s="64">
        <f>Таблица22[[#This Row],[Ставка в день]]*21</f>
        <v>226800</v>
      </c>
      <c r="N121" s="4"/>
      <c r="O121" s="64">
        <f>NETWORKDAYS(Таблица22[[#This Row],[Дата начала работы]],Таблица22[[#This Row],[Дата расчета 1]])</f>
        <v>-31651</v>
      </c>
      <c r="P121" s="67">
        <f>Таблица22[[#This Row],[Дата расчета 2]]*Таблица22[[#This Row],[Ставка в день]]</f>
        <v>-341830800</v>
      </c>
      <c r="Q121" s="66"/>
      <c r="R121" s="66"/>
    </row>
    <row r="122" spans="1:18" ht="15" customHeight="1" x14ac:dyDescent="0.3">
      <c r="A122" s="87">
        <v>119</v>
      </c>
      <c r="B122" s="45" t="s">
        <v>276</v>
      </c>
      <c r="C122" s="46" t="s">
        <v>14</v>
      </c>
      <c r="D122" s="126">
        <v>44312</v>
      </c>
      <c r="E122" s="78"/>
      <c r="F122" s="103" t="s">
        <v>196</v>
      </c>
      <c r="G122" s="4" t="s">
        <v>277</v>
      </c>
      <c r="H122" s="4" t="s">
        <v>1</v>
      </c>
      <c r="I122" s="4" t="s">
        <v>392</v>
      </c>
      <c r="J122" s="138">
        <v>0.3</v>
      </c>
      <c r="K122" s="155">
        <v>229900</v>
      </c>
      <c r="L122" s="11">
        <v>28464</v>
      </c>
      <c r="M122" s="64">
        <f>Таблица22[[#This Row],[Ставка в день]]*21</f>
        <v>597744</v>
      </c>
      <c r="N122" s="4"/>
      <c r="O122" s="64">
        <f>NETWORKDAYS(Таблица22[[#This Row],[Дата начала работы]],Таблица22[[#This Row],[Дата расчета 1]])</f>
        <v>-31651</v>
      </c>
      <c r="P122" s="67">
        <f>Таблица22[[#This Row],[Дата расчета 2]]*Таблица22[[#This Row],[Ставка в день]]</f>
        <v>-900914064</v>
      </c>
      <c r="Q122" s="66"/>
      <c r="R122" s="78" t="s">
        <v>565</v>
      </c>
    </row>
    <row r="123" spans="1:18" ht="15" customHeight="1" x14ac:dyDescent="0.3">
      <c r="A123" s="87">
        <v>120</v>
      </c>
      <c r="B123" s="45" t="s">
        <v>284</v>
      </c>
      <c r="C123" s="46" t="s">
        <v>14</v>
      </c>
      <c r="D123" s="126">
        <v>44316</v>
      </c>
      <c r="E123" s="78"/>
      <c r="F123" s="103" t="s">
        <v>286</v>
      </c>
      <c r="G123" s="4" t="s">
        <v>266</v>
      </c>
      <c r="H123" s="4" t="s">
        <v>1</v>
      </c>
      <c r="I123" s="4" t="s">
        <v>392</v>
      </c>
      <c r="J123" s="4"/>
      <c r="K123" s="147">
        <v>130000</v>
      </c>
      <c r="L123" s="11">
        <v>12381</v>
      </c>
      <c r="M123" s="64">
        <f>Таблица22[[#This Row],[Ставка в день]]*21</f>
        <v>260001</v>
      </c>
      <c r="N123" s="4"/>
      <c r="O123" s="64">
        <f>NETWORKDAYS(Таблица22[[#This Row],[Дата начала работы]],Таблица22[[#This Row],[Дата расчета 1]])</f>
        <v>-31655</v>
      </c>
      <c r="P123" s="67">
        <f>Таблица22[[#This Row],[Дата расчета 2]]*Таблица22[[#This Row],[Ставка в день]]</f>
        <v>-391920555</v>
      </c>
      <c r="Q123" s="66"/>
      <c r="R123" s="66"/>
    </row>
    <row r="124" spans="1:18" ht="15" customHeight="1" x14ac:dyDescent="0.3">
      <c r="A124" s="87">
        <v>121</v>
      </c>
      <c r="B124" s="128" t="s">
        <v>281</v>
      </c>
      <c r="C124" s="46" t="s">
        <v>14</v>
      </c>
      <c r="D124" s="126">
        <v>44327</v>
      </c>
      <c r="E124" s="78"/>
      <c r="F124" s="4"/>
      <c r="G124" s="4" t="s">
        <v>41</v>
      </c>
      <c r="H124" s="4" t="s">
        <v>1</v>
      </c>
      <c r="I124" s="4" t="s">
        <v>392</v>
      </c>
      <c r="J124" s="4"/>
      <c r="K124" s="155">
        <v>384000</v>
      </c>
      <c r="L124" s="147">
        <v>32000</v>
      </c>
      <c r="M124" s="64">
        <f>Таблица22[[#This Row],[Ставка в день]]*21</f>
        <v>672000</v>
      </c>
      <c r="N124" s="4"/>
      <c r="O124" s="64">
        <f>NETWORKDAYS(Таблица22[[#This Row],[Дата начала работы]],Таблица22[[#This Row],[Дата расчета 1]])</f>
        <v>-31662</v>
      </c>
      <c r="P124" s="67">
        <f>Таблица22[[#This Row],[Дата расчета 2]]*Таблица22[[#This Row],[Ставка в день]]</f>
        <v>-1013184000</v>
      </c>
      <c r="Q124" s="66"/>
      <c r="R124" s="78" t="s">
        <v>537</v>
      </c>
    </row>
    <row r="125" spans="1:18" ht="15" customHeight="1" x14ac:dyDescent="0.3">
      <c r="A125" s="84">
        <v>122</v>
      </c>
      <c r="B125" s="45" t="s">
        <v>283</v>
      </c>
      <c r="C125" s="46" t="s">
        <v>51</v>
      </c>
      <c r="D125" s="126">
        <v>44327</v>
      </c>
      <c r="E125" s="78" t="s">
        <v>428</v>
      </c>
      <c r="F125" s="4"/>
      <c r="G125" s="4" t="s">
        <v>41</v>
      </c>
      <c r="H125" s="4" t="s">
        <v>42</v>
      </c>
      <c r="I125" s="4"/>
      <c r="J125" s="4"/>
      <c r="K125" s="4"/>
      <c r="L125" s="11">
        <v>18610</v>
      </c>
      <c r="M125" s="64">
        <f>Таблица22[[#This Row],[Ставка в день]]*21</f>
        <v>390810</v>
      </c>
      <c r="N125" s="4"/>
      <c r="O125" s="64">
        <f>NETWORKDAYS(Таблица22[[#This Row],[Дата начала работы]],Таблица22[[#This Row],[Дата расчета 1]])</f>
        <v>-31662</v>
      </c>
      <c r="P125" s="67">
        <f>Таблица22[[#This Row],[Дата расчета 2]]*Таблица22[[#This Row],[Ставка в день]]</f>
        <v>-589229820</v>
      </c>
      <c r="Q125" s="66"/>
      <c r="R125" s="66"/>
    </row>
    <row r="126" spans="1:18" ht="15" customHeight="1" x14ac:dyDescent="0.3">
      <c r="A126" s="84">
        <v>123</v>
      </c>
      <c r="B126" s="45" t="s">
        <v>282</v>
      </c>
      <c r="C126" s="46" t="s">
        <v>14</v>
      </c>
      <c r="D126" s="126">
        <v>44333</v>
      </c>
      <c r="E126" s="78"/>
      <c r="F126" s="4"/>
      <c r="G126" s="4" t="s">
        <v>50</v>
      </c>
      <c r="H126" s="4" t="s">
        <v>153</v>
      </c>
      <c r="I126" s="4"/>
      <c r="J126" s="4"/>
      <c r="K126" s="147">
        <v>344900</v>
      </c>
      <c r="L126" s="11">
        <v>32845</v>
      </c>
      <c r="M126" s="64">
        <f>Таблица22[[#This Row],[Ставка в день]]*21</f>
        <v>689745</v>
      </c>
      <c r="N126" s="4"/>
      <c r="O126" s="64">
        <f>NETWORKDAYS(Таблица22[[#This Row],[Дата начала работы]],Таблица22[[#This Row],[Дата расчета 1]])</f>
        <v>-31666</v>
      </c>
      <c r="P126" s="67">
        <f>Таблица22[[#This Row],[Дата расчета 2]]*Таблица22[[#This Row],[Ставка в день]]</f>
        <v>-1040069770</v>
      </c>
      <c r="Q126" s="66"/>
      <c r="R126" s="66"/>
    </row>
    <row r="127" spans="1:18" ht="15.6" customHeight="1" x14ac:dyDescent="0.3">
      <c r="A127" s="84">
        <v>124</v>
      </c>
      <c r="B127" s="45" t="s">
        <v>185</v>
      </c>
      <c r="C127" s="46" t="s">
        <v>14</v>
      </c>
      <c r="D127" s="126">
        <v>44334</v>
      </c>
      <c r="E127" s="78"/>
      <c r="F127" s="4"/>
      <c r="G127" s="48" t="s">
        <v>41</v>
      </c>
      <c r="H127" s="4" t="s">
        <v>1</v>
      </c>
      <c r="I127" s="4" t="s">
        <v>392</v>
      </c>
      <c r="J127" s="4"/>
      <c r="K127" s="158">
        <v>287400</v>
      </c>
      <c r="L127" s="11">
        <v>27960</v>
      </c>
      <c r="M127" s="64">
        <f>Таблица22[[#This Row],[Ставка в день]]*21</f>
        <v>587160</v>
      </c>
      <c r="N127" s="4"/>
      <c r="O127" s="64">
        <f>NETWORKDAYS(Таблица22[[#This Row],[Дата начала работы]],Таблица22[[#This Row],[Дата расчета 1]])</f>
        <v>-31667</v>
      </c>
      <c r="P127" s="67">
        <f>Таблица22[[#This Row],[Дата расчета 2]]*Таблица22[[#This Row],[Ставка в день]]</f>
        <v>-885409320</v>
      </c>
      <c r="Q127" s="66"/>
      <c r="R127" s="66"/>
    </row>
    <row r="128" spans="1:18" ht="34.200000000000003" customHeight="1" x14ac:dyDescent="0.3">
      <c r="A128" s="87">
        <v>125</v>
      </c>
      <c r="B128" s="45" t="s">
        <v>287</v>
      </c>
      <c r="C128" s="46" t="s">
        <v>51</v>
      </c>
      <c r="D128" s="126">
        <v>44334</v>
      </c>
      <c r="E128" s="78" t="s">
        <v>635</v>
      </c>
      <c r="F128" s="4"/>
      <c r="G128" s="4" t="s">
        <v>148</v>
      </c>
      <c r="H128" s="4" t="s">
        <v>1</v>
      </c>
      <c r="I128" s="4" t="s">
        <v>392</v>
      </c>
      <c r="J128" s="138">
        <v>0.15</v>
      </c>
      <c r="K128" s="147">
        <v>230000</v>
      </c>
      <c r="L128" s="11">
        <v>25191</v>
      </c>
      <c r="M128" s="64">
        <f>Таблица22[[#This Row],[Ставка в день]]*21</f>
        <v>529011</v>
      </c>
      <c r="N128" s="4"/>
      <c r="O128" s="64">
        <f>NETWORKDAYS(Таблица22[[#This Row],[Дата начала работы]],Таблица22[[#This Row],[Дата расчета 1]])</f>
        <v>-31667</v>
      </c>
      <c r="P128" s="67">
        <f>Таблица22[[#This Row],[Дата расчета 2]]*Таблица22[[#This Row],[Ставка в день]]</f>
        <v>-797723397</v>
      </c>
      <c r="Q128" s="66"/>
      <c r="R128" s="78" t="s">
        <v>621</v>
      </c>
    </row>
    <row r="129" spans="1:18" ht="32.4" customHeight="1" x14ac:dyDescent="0.3">
      <c r="A129" s="87">
        <v>126</v>
      </c>
      <c r="B129" s="128" t="s">
        <v>285</v>
      </c>
      <c r="C129" s="46" t="s">
        <v>14</v>
      </c>
      <c r="D129" s="126">
        <v>44336</v>
      </c>
      <c r="E129" s="78"/>
      <c r="F129" s="4"/>
      <c r="G129" s="4" t="s">
        <v>157</v>
      </c>
      <c r="H129" s="4" t="s">
        <v>42</v>
      </c>
      <c r="I129" s="4" t="s">
        <v>392</v>
      </c>
      <c r="J129" s="138"/>
      <c r="K129" s="155">
        <v>399000</v>
      </c>
      <c r="L129" s="11">
        <v>38000</v>
      </c>
      <c r="M129" s="64">
        <f>Таблица22[[#This Row],[Ставка в день]]*21</f>
        <v>798000</v>
      </c>
      <c r="N129" s="4"/>
      <c r="O129" s="64">
        <f>NETWORKDAYS(Таблица22[[#This Row],[Дата начала работы]],Таблица22[[#This Row],[Дата расчета 1]])</f>
        <v>-31669</v>
      </c>
      <c r="P129" s="67">
        <f>Таблица22[[#This Row],[Дата расчета 2]]*Таблица22[[#This Row],[Ставка в день]]</f>
        <v>-1203422000</v>
      </c>
      <c r="Q129" s="66"/>
      <c r="R129" s="78" t="s">
        <v>575</v>
      </c>
    </row>
    <row r="130" spans="1:18" ht="15" customHeight="1" x14ac:dyDescent="0.3">
      <c r="A130" s="87">
        <v>127</v>
      </c>
      <c r="B130" s="45" t="s">
        <v>290</v>
      </c>
      <c r="C130" s="46" t="s">
        <v>14</v>
      </c>
      <c r="D130" s="126">
        <v>44354</v>
      </c>
      <c r="E130" s="78"/>
      <c r="F130" s="4"/>
      <c r="G130" s="4" t="s">
        <v>41</v>
      </c>
      <c r="H130" s="4" t="s">
        <v>1</v>
      </c>
      <c r="I130" s="4"/>
      <c r="J130" s="4"/>
      <c r="K130" s="147">
        <v>195500</v>
      </c>
      <c r="L130" s="11">
        <v>18610</v>
      </c>
      <c r="M130" s="64">
        <f>Таблица22[[#This Row],[Ставка в день]]*21</f>
        <v>390810</v>
      </c>
      <c r="N130" s="4"/>
      <c r="O130" s="64">
        <f>NETWORKDAYS(Таблица22[[#This Row],[Дата начала работы]],Таблица22[[#This Row],[Дата расчета 1]])</f>
        <v>-31681</v>
      </c>
      <c r="P130" s="67">
        <f>Таблица22[[#This Row],[Дата расчета 2]]*Таблица22[[#This Row],[Ставка в день]]</f>
        <v>-589583410</v>
      </c>
      <c r="Q130" s="66"/>
      <c r="R130" s="66"/>
    </row>
    <row r="131" spans="1:18" ht="15" customHeight="1" x14ac:dyDescent="0.3">
      <c r="A131" s="84">
        <v>128</v>
      </c>
      <c r="B131" s="45" t="s">
        <v>294</v>
      </c>
      <c r="C131" s="46" t="s">
        <v>14</v>
      </c>
      <c r="D131" s="126">
        <v>44356</v>
      </c>
      <c r="E131" s="78"/>
      <c r="F131" s="4"/>
      <c r="G131" s="4" t="s">
        <v>295</v>
      </c>
      <c r="H131" s="4" t="s">
        <v>1</v>
      </c>
      <c r="I131" s="118" t="s">
        <v>392</v>
      </c>
      <c r="J131" s="138">
        <v>0.3</v>
      </c>
      <c r="K131" s="155">
        <v>184000</v>
      </c>
      <c r="L131" s="11">
        <v>22781</v>
      </c>
      <c r="M131" s="64">
        <f>Таблица22[[#This Row],[Ставка в день]]*21</f>
        <v>478401</v>
      </c>
      <c r="N131" s="4"/>
      <c r="O131" s="64">
        <f>NETWORKDAYS(Таблица22[[#This Row],[Дата начала работы]],Таблица22[[#This Row],[Дата расчета 1]])</f>
        <v>-31683</v>
      </c>
      <c r="P131" s="67">
        <f>Таблица22[[#This Row],[Дата расчета 2]]*Таблица22[[#This Row],[Ставка в день]]</f>
        <v>-721770423</v>
      </c>
      <c r="Q131" s="66"/>
      <c r="R131" s="66" t="s">
        <v>633</v>
      </c>
    </row>
    <row r="132" spans="1:18" ht="15" customHeight="1" x14ac:dyDescent="0.3">
      <c r="A132" s="87">
        <v>129</v>
      </c>
      <c r="B132" s="45" t="s">
        <v>296</v>
      </c>
      <c r="C132" s="46" t="s">
        <v>51</v>
      </c>
      <c r="D132" s="126">
        <v>44357</v>
      </c>
      <c r="E132" s="78" t="s">
        <v>418</v>
      </c>
      <c r="F132" s="4"/>
      <c r="G132" s="4" t="s">
        <v>298</v>
      </c>
      <c r="H132" s="4" t="s">
        <v>181</v>
      </c>
      <c r="I132" s="4" t="s">
        <v>392</v>
      </c>
      <c r="J132" s="4"/>
      <c r="K132" s="4"/>
      <c r="L132" s="11">
        <v>3334</v>
      </c>
      <c r="M132" s="64">
        <f>Таблица22[[#This Row],[Ставка в день]]*21</f>
        <v>70014</v>
      </c>
      <c r="N132" s="4"/>
      <c r="O132" s="64">
        <f>NETWORKDAYS(Таблица22[[#This Row],[Дата начала работы]],Таблица22[[#This Row],[Дата расчета 1]])</f>
        <v>-31684</v>
      </c>
      <c r="P132" s="67">
        <f>Таблица22[[#This Row],[Дата расчета 2]]*Таблица22[[#This Row],[Ставка в день]]</f>
        <v>-105634456</v>
      </c>
      <c r="Q132" s="66"/>
      <c r="R132" s="66"/>
    </row>
    <row r="133" spans="1:18" ht="15" customHeight="1" x14ac:dyDescent="0.3">
      <c r="A133" s="87">
        <v>132</v>
      </c>
      <c r="B133" s="45" t="s">
        <v>292</v>
      </c>
      <c r="C133" s="46" t="s">
        <v>14</v>
      </c>
      <c r="D133" s="126">
        <v>44357</v>
      </c>
      <c r="E133" s="78" t="s">
        <v>485</v>
      </c>
      <c r="F133" s="4"/>
      <c r="G133" s="4" t="s">
        <v>293</v>
      </c>
      <c r="H133" s="4" t="s">
        <v>1</v>
      </c>
      <c r="I133" s="4" t="s">
        <v>392</v>
      </c>
      <c r="J133" s="4"/>
      <c r="K133" s="147">
        <v>69000</v>
      </c>
      <c r="L133" s="11">
        <v>6570</v>
      </c>
      <c r="M133" s="64">
        <f>Таблица22[[#This Row],[Ставка в день]]*21</f>
        <v>137970</v>
      </c>
      <c r="N133" s="4"/>
      <c r="O133" s="64">
        <f>NETWORKDAYS(Таблица22[[#This Row],[Дата начала работы]],Таблица22[[#This Row],[Дата расчета 1]])</f>
        <v>-31684</v>
      </c>
      <c r="P133" s="67">
        <f>Таблица22[[#This Row],[Дата расчета 2]]*Таблица22[[#This Row],[Ставка в день]]</f>
        <v>-208163880</v>
      </c>
      <c r="Q133" s="66"/>
      <c r="R133" s="66"/>
    </row>
    <row r="134" spans="1:18" ht="15" customHeight="1" x14ac:dyDescent="0.3">
      <c r="A134" s="84">
        <v>133</v>
      </c>
      <c r="B134" s="45" t="s">
        <v>300</v>
      </c>
      <c r="C134" s="46" t="s">
        <v>51</v>
      </c>
      <c r="D134" s="126">
        <v>44362</v>
      </c>
      <c r="E134" s="78" t="s">
        <v>394</v>
      </c>
      <c r="F134" s="4"/>
      <c r="G134" s="4" t="s">
        <v>162</v>
      </c>
      <c r="H134" s="4" t="s">
        <v>299</v>
      </c>
      <c r="I134" s="4"/>
      <c r="J134" s="4"/>
      <c r="K134" s="4"/>
      <c r="L134" s="11">
        <v>32845</v>
      </c>
      <c r="M134" s="64">
        <f>Таблица22[[#This Row],[Ставка в день]]*21</f>
        <v>689745</v>
      </c>
      <c r="N134" s="4"/>
      <c r="O134" s="64">
        <f>NETWORKDAYS(Таблица22[[#This Row],[Дата начала работы]],Таблица22[[#This Row],[Дата расчета 1]])</f>
        <v>-31687</v>
      </c>
      <c r="P134" s="67">
        <f>Таблица22[[#This Row],[Дата расчета 2]]*Таблица22[[#This Row],[Ставка в день]]</f>
        <v>-1040759515</v>
      </c>
      <c r="Q134" s="66"/>
      <c r="R134" s="66"/>
    </row>
    <row r="135" spans="1:18" x14ac:dyDescent="0.3">
      <c r="A135" s="84">
        <v>134</v>
      </c>
      <c r="B135" s="45" t="s">
        <v>291</v>
      </c>
      <c r="C135" s="46" t="s">
        <v>51</v>
      </c>
      <c r="D135" s="126">
        <v>44362</v>
      </c>
      <c r="E135" s="78" t="s">
        <v>446</v>
      </c>
      <c r="F135" s="4"/>
      <c r="G135" s="4" t="s">
        <v>41</v>
      </c>
      <c r="H135" s="4" t="s">
        <v>48</v>
      </c>
      <c r="I135" s="4"/>
      <c r="J135" s="4"/>
      <c r="K135" s="4"/>
      <c r="L135" s="11">
        <v>26275</v>
      </c>
      <c r="M135" s="64">
        <f>Таблица22[[#This Row],[Ставка в день]]*21</f>
        <v>551775</v>
      </c>
      <c r="N135" s="4"/>
      <c r="O135" s="64">
        <f>NETWORKDAYS(Таблица22[[#This Row],[Дата начала работы]],Таблица22[[#This Row],[Дата расчета 1]])</f>
        <v>-31687</v>
      </c>
      <c r="P135" s="67">
        <f>Таблица22[[#This Row],[Дата расчета 2]]*Таблица22[[#This Row],[Ставка в день]]</f>
        <v>-832575925</v>
      </c>
      <c r="Q135" s="66"/>
      <c r="R135" s="66"/>
    </row>
    <row r="136" spans="1:18" x14ac:dyDescent="0.3">
      <c r="A136" s="87">
        <v>135</v>
      </c>
      <c r="B136" s="45" t="s">
        <v>303</v>
      </c>
      <c r="C136" s="46" t="s">
        <v>51</v>
      </c>
      <c r="D136" s="126">
        <v>44363</v>
      </c>
      <c r="E136" s="78" t="s">
        <v>451</v>
      </c>
      <c r="F136" s="4"/>
      <c r="G136" s="4" t="s">
        <v>231</v>
      </c>
      <c r="H136" s="4" t="s">
        <v>1</v>
      </c>
      <c r="I136" s="4" t="s">
        <v>392</v>
      </c>
      <c r="J136" s="4"/>
      <c r="K136" s="4"/>
      <c r="L136" s="11">
        <v>18563</v>
      </c>
      <c r="M136" s="64">
        <f>Таблица22[[#This Row],[Ставка в день]]*21</f>
        <v>389823</v>
      </c>
      <c r="N136" s="4"/>
      <c r="O136" s="64">
        <f>NETWORKDAYS(Таблица22[[#This Row],[Дата начала работы]],Таблица22[[#This Row],[Дата расчета 1]])</f>
        <v>-31688</v>
      </c>
      <c r="P136" s="67">
        <f>Таблица22[[#This Row],[Дата расчета 2]]*Таблица22[[#This Row],[Ставка в день]]</f>
        <v>-588224344</v>
      </c>
      <c r="Q136" s="66"/>
      <c r="R136" s="66"/>
    </row>
    <row r="137" spans="1:18" ht="18.600000000000001" customHeight="1" x14ac:dyDescent="0.3">
      <c r="A137" s="87">
        <v>136</v>
      </c>
      <c r="B137" s="45" t="s">
        <v>297</v>
      </c>
      <c r="C137" s="46" t="s">
        <v>51</v>
      </c>
      <c r="D137" s="126">
        <v>44368</v>
      </c>
      <c r="E137" s="78" t="s">
        <v>484</v>
      </c>
      <c r="F137" s="103" t="s">
        <v>61</v>
      </c>
      <c r="G137" s="103" t="s">
        <v>60</v>
      </c>
      <c r="H137" s="4" t="s">
        <v>1</v>
      </c>
      <c r="I137" s="4" t="s">
        <v>392</v>
      </c>
      <c r="J137" s="4"/>
      <c r="K137" s="114">
        <v>92000</v>
      </c>
      <c r="L137" s="11">
        <v>8762</v>
      </c>
      <c r="M137" s="64">
        <f>Таблица22[[#This Row],[Ставка в день]]*21</f>
        <v>184002</v>
      </c>
      <c r="N137" s="4"/>
      <c r="O137" s="64">
        <f>NETWORKDAYS(Таблица22[[#This Row],[Дата начала работы]],Таблица22[[#This Row],[Дата расчета 1]])</f>
        <v>-31691</v>
      </c>
      <c r="P137" s="67">
        <f>Таблица22[[#This Row],[Дата расчета 2]]*Таблица22[[#This Row],[Ставка в день]]</f>
        <v>-277676542</v>
      </c>
      <c r="Q137" s="66"/>
      <c r="R137" s="66"/>
    </row>
    <row r="138" spans="1:18" x14ac:dyDescent="0.3">
      <c r="A138" s="84">
        <v>137</v>
      </c>
      <c r="B138" s="45" t="s">
        <v>302</v>
      </c>
      <c r="C138" s="46" t="s">
        <v>14</v>
      </c>
      <c r="D138" s="126">
        <v>44369</v>
      </c>
      <c r="E138" s="78"/>
      <c r="F138" s="4" t="s">
        <v>314</v>
      </c>
      <c r="G138" s="4" t="s">
        <v>162</v>
      </c>
      <c r="H138" s="4" t="s">
        <v>42</v>
      </c>
      <c r="I138" s="4"/>
      <c r="J138" s="4"/>
      <c r="K138" s="155">
        <v>229900</v>
      </c>
      <c r="L138" s="11">
        <v>21895</v>
      </c>
      <c r="M138" s="64">
        <f>Таблица22[[#This Row],[Ставка в день]]*21</f>
        <v>459795</v>
      </c>
      <c r="N138" s="4"/>
      <c r="O138" s="64">
        <f>NETWORKDAYS(Таблица22[[#This Row],[Дата начала работы]],Таблица22[[#This Row],[Дата расчета 1]])</f>
        <v>-31692</v>
      </c>
      <c r="P138" s="67">
        <f>Таблица22[[#This Row],[Дата расчета 2]]*Таблица22[[#This Row],[Ставка в день]]</f>
        <v>-693896340</v>
      </c>
      <c r="Q138" s="66"/>
      <c r="R138" s="66"/>
    </row>
    <row r="139" spans="1:18" x14ac:dyDescent="0.3">
      <c r="A139" s="84">
        <v>138</v>
      </c>
      <c r="B139" s="45" t="s">
        <v>301</v>
      </c>
      <c r="C139" s="46" t="s">
        <v>14</v>
      </c>
      <c r="D139" s="126">
        <v>44371</v>
      </c>
      <c r="E139" s="78"/>
      <c r="F139" s="4"/>
      <c r="G139" s="4" t="s">
        <v>148</v>
      </c>
      <c r="H139" s="4" t="s">
        <v>310</v>
      </c>
      <c r="I139" s="4"/>
      <c r="J139" s="4"/>
      <c r="K139" s="147">
        <v>149500</v>
      </c>
      <c r="L139" s="11">
        <v>16670</v>
      </c>
      <c r="M139" s="64">
        <f>Таблица22[[#This Row],[Ставка в день]]*21</f>
        <v>350070</v>
      </c>
      <c r="N139" s="4"/>
      <c r="O139" s="64">
        <f>NETWORKDAYS(Таблица22[[#This Row],[Дата начала работы]],Таблица22[[#This Row],[Дата расчета 1]])</f>
        <v>-31694</v>
      </c>
      <c r="P139" s="67">
        <f>Таблица22[[#This Row],[Дата расчета 2]]*Таблица22[[#This Row],[Ставка в день]]</f>
        <v>-528338980</v>
      </c>
      <c r="Q139" s="66"/>
      <c r="R139" s="66"/>
    </row>
    <row r="140" spans="1:18" x14ac:dyDescent="0.3">
      <c r="A140" s="84">
        <v>139</v>
      </c>
      <c r="B140" s="45" t="s">
        <v>304</v>
      </c>
      <c r="C140" s="46" t="s">
        <v>14</v>
      </c>
      <c r="D140" s="126">
        <v>44375</v>
      </c>
      <c r="E140" s="78" t="s">
        <v>305</v>
      </c>
      <c r="F140" s="4"/>
      <c r="G140" s="4" t="s">
        <v>311</v>
      </c>
      <c r="H140" s="4" t="s">
        <v>48</v>
      </c>
      <c r="I140" s="4"/>
      <c r="J140" s="4"/>
      <c r="K140" s="155">
        <v>264400</v>
      </c>
      <c r="L140" s="11">
        <v>25180</v>
      </c>
      <c r="M140" s="64">
        <f>Таблица22[[#This Row],[Ставка в день]]*21</f>
        <v>528780</v>
      </c>
      <c r="N140" s="4"/>
      <c r="O140" s="64">
        <f>NETWORKDAYS(Таблица22[[#This Row],[Дата начала работы]],Таблица22[[#This Row],[Дата расчета 1]])</f>
        <v>-31696</v>
      </c>
      <c r="P140" s="67">
        <f>Таблица22[[#This Row],[Дата расчета 2]]*Таблица22[[#This Row],[Ставка в день]]</f>
        <v>-798105280</v>
      </c>
      <c r="Q140" s="66"/>
      <c r="R140" s="66"/>
    </row>
    <row r="141" spans="1:18" x14ac:dyDescent="0.3">
      <c r="A141" s="87">
        <v>140</v>
      </c>
      <c r="B141" s="45" t="s">
        <v>308</v>
      </c>
      <c r="C141" s="46" t="s">
        <v>51</v>
      </c>
      <c r="D141" s="126">
        <v>44378</v>
      </c>
      <c r="E141" s="78" t="s">
        <v>523</v>
      </c>
      <c r="F141" s="4"/>
      <c r="G141" s="4" t="s">
        <v>298</v>
      </c>
      <c r="H141" s="4" t="s">
        <v>181</v>
      </c>
      <c r="I141" s="118" t="s">
        <v>392</v>
      </c>
      <c r="J141" s="4"/>
      <c r="K141" s="4"/>
      <c r="L141" s="11">
        <v>2490</v>
      </c>
      <c r="M141" s="64">
        <f>Таблица22[[#This Row],[Ставка в день]]*21</f>
        <v>52290</v>
      </c>
      <c r="N141" s="4"/>
      <c r="O141" s="64">
        <f>NETWORKDAYS(Таблица22[[#This Row],[Дата начала работы]],Таблица22[[#This Row],[Дата расчета 1]])</f>
        <v>-31699</v>
      </c>
      <c r="P141" s="67">
        <f>Таблица22[[#This Row],[Дата расчета 2]]*Таблица22[[#This Row],[Ставка в день]]</f>
        <v>-78930510</v>
      </c>
      <c r="Q141" s="66"/>
      <c r="R141" s="66"/>
    </row>
    <row r="142" spans="1:18" x14ac:dyDescent="0.3">
      <c r="A142" s="87">
        <v>141</v>
      </c>
      <c r="B142" s="45" t="s">
        <v>309</v>
      </c>
      <c r="C142" s="46" t="s">
        <v>51</v>
      </c>
      <c r="D142" s="126">
        <v>44378</v>
      </c>
      <c r="E142" s="78" t="s">
        <v>655</v>
      </c>
      <c r="F142" s="4"/>
      <c r="G142" s="4" t="s">
        <v>315</v>
      </c>
      <c r="H142" s="4" t="s">
        <v>48</v>
      </c>
      <c r="I142" s="4" t="s">
        <v>392</v>
      </c>
      <c r="J142" s="4"/>
      <c r="K142" s="4"/>
      <c r="L142" s="11">
        <v>8570</v>
      </c>
      <c r="M142" s="64">
        <f>Таблица22[[#This Row],[Ставка в день]]*21</f>
        <v>179970</v>
      </c>
      <c r="N142" s="4"/>
      <c r="O142" s="64">
        <f>NETWORKDAYS(Таблица22[[#This Row],[Дата начала работы]],Таблица22[[#This Row],[Дата расчета 1]])</f>
        <v>-31699</v>
      </c>
      <c r="P142" s="67">
        <f>Таблица22[[#This Row],[Дата расчета 2]]*Таблица22[[#This Row],[Ставка в день]]</f>
        <v>-271660430</v>
      </c>
      <c r="Q142" s="66"/>
      <c r="R142" s="66"/>
    </row>
    <row r="143" spans="1:18" x14ac:dyDescent="0.3">
      <c r="A143" s="84">
        <v>142</v>
      </c>
      <c r="B143" s="45" t="s">
        <v>306</v>
      </c>
      <c r="C143" s="46" t="s">
        <v>51</v>
      </c>
      <c r="D143" s="126">
        <v>44382</v>
      </c>
      <c r="E143" s="78" t="s">
        <v>654</v>
      </c>
      <c r="F143" s="4"/>
      <c r="G143" s="4" t="s">
        <v>139</v>
      </c>
      <c r="H143" s="4" t="s">
        <v>1</v>
      </c>
      <c r="I143" s="4"/>
      <c r="J143" s="4"/>
      <c r="K143" s="147">
        <v>109200</v>
      </c>
      <c r="L143" s="11">
        <v>14680</v>
      </c>
      <c r="M143" s="64">
        <f>Таблица22[[#This Row],[Ставка в день]]*21</f>
        <v>308280</v>
      </c>
      <c r="N143" s="4"/>
      <c r="O143" s="64">
        <f>NETWORKDAYS(Таблица22[[#This Row],[Дата начала работы]],Таблица22[[#This Row],[Дата расчета 1]])</f>
        <v>-31701</v>
      </c>
      <c r="P143" s="67">
        <f>Таблица22[[#This Row],[Дата расчета 2]]*Таблица22[[#This Row],[Ставка в день]]</f>
        <v>-465370680</v>
      </c>
      <c r="Q143" s="66"/>
      <c r="R143" s="66"/>
    </row>
    <row r="144" spans="1:18" x14ac:dyDescent="0.3">
      <c r="A144" s="84">
        <v>143</v>
      </c>
      <c r="B144" s="45" t="s">
        <v>307</v>
      </c>
      <c r="C144" s="46" t="s">
        <v>51</v>
      </c>
      <c r="D144" s="126">
        <v>44389</v>
      </c>
      <c r="E144" s="78" t="s">
        <v>448</v>
      </c>
      <c r="F144" s="4"/>
      <c r="G144" s="4" t="s">
        <v>312</v>
      </c>
      <c r="H144" s="4" t="s">
        <v>313</v>
      </c>
      <c r="I144" s="4"/>
      <c r="J144" s="4"/>
      <c r="K144" s="4"/>
      <c r="L144" s="11">
        <v>12045</v>
      </c>
      <c r="M144" s="64">
        <f>Таблица22[[#This Row],[Ставка в день]]*21</f>
        <v>252945</v>
      </c>
      <c r="N144" s="4"/>
      <c r="O144" s="64">
        <f>NETWORKDAYS(Таблица22[[#This Row],[Дата начала работы]],Таблица22[[#This Row],[Дата расчета 1]])</f>
        <v>-31706</v>
      </c>
      <c r="P144" s="67">
        <f>Таблица22[[#This Row],[Дата расчета 2]]*Таблица22[[#This Row],[Ставка в день]]</f>
        <v>-381898770</v>
      </c>
      <c r="Q144" s="66"/>
      <c r="R144" s="66"/>
    </row>
    <row r="145" spans="1:18" x14ac:dyDescent="0.3">
      <c r="A145" s="87">
        <v>144</v>
      </c>
      <c r="B145" s="122" t="s">
        <v>316</v>
      </c>
      <c r="C145" s="46" t="s">
        <v>51</v>
      </c>
      <c r="D145" s="126">
        <v>44392</v>
      </c>
      <c r="E145" s="78" t="s">
        <v>557</v>
      </c>
      <c r="F145" s="4"/>
      <c r="G145" s="4" t="s">
        <v>56</v>
      </c>
      <c r="H145" s="4" t="s">
        <v>1</v>
      </c>
      <c r="I145" s="123" t="s">
        <v>392</v>
      </c>
      <c r="J145" s="4"/>
      <c r="K145" s="4"/>
      <c r="L145" s="11">
        <v>16430</v>
      </c>
      <c r="M145" s="64">
        <f>Таблица22[[#This Row],[Ставка в день]]*21</f>
        <v>345030</v>
      </c>
      <c r="N145" s="4"/>
      <c r="O145" s="64">
        <f>NETWORKDAYS(Таблица22[[#This Row],[Дата начала работы]],Таблица22[[#This Row],[Дата расчета 1]])</f>
        <v>-31709</v>
      </c>
      <c r="P145" s="67">
        <f>Таблица22[[#This Row],[Дата расчета 2]]*Таблица22[[#This Row],[Ставка в день]]</f>
        <v>-520978870</v>
      </c>
      <c r="Q145" s="66"/>
      <c r="R145" s="66"/>
    </row>
    <row r="146" spans="1:18" s="137" customFormat="1" x14ac:dyDescent="0.3">
      <c r="A146" s="129">
        <v>145</v>
      </c>
      <c r="B146" s="128" t="s">
        <v>321</v>
      </c>
      <c r="C146" s="130" t="s">
        <v>51</v>
      </c>
      <c r="D146" s="126">
        <v>44398</v>
      </c>
      <c r="E146" s="131" t="s">
        <v>494</v>
      </c>
      <c r="F146" s="132"/>
      <c r="G146" s="132" t="s">
        <v>324</v>
      </c>
      <c r="H146" s="132" t="s">
        <v>323</v>
      </c>
      <c r="I146" s="132" t="s">
        <v>392</v>
      </c>
      <c r="J146" s="132"/>
      <c r="K146" s="114">
        <v>320000</v>
      </c>
      <c r="L146" s="134">
        <v>27500</v>
      </c>
      <c r="M146" s="135">
        <f>Таблица22[[#This Row],[Ставка в день]]*21</f>
        <v>577500</v>
      </c>
      <c r="N146" s="132"/>
      <c r="O146" s="135">
        <f>NETWORKDAYS(Таблица22[[#This Row],[Дата начала работы]],Таблица22[[#This Row],[Дата расчета 1]])</f>
        <v>-31713</v>
      </c>
      <c r="P146" s="136">
        <f>Таблица22[[#This Row],[Дата расчета 2]]*Таблица22[[#This Row],[Ставка в день]]</f>
        <v>-872107500</v>
      </c>
      <c r="Q146" s="140"/>
      <c r="R146" s="140"/>
    </row>
    <row r="147" spans="1:18" x14ac:dyDescent="0.3">
      <c r="A147" s="87">
        <v>146</v>
      </c>
      <c r="B147" s="45" t="s">
        <v>322</v>
      </c>
      <c r="C147" s="46" t="s">
        <v>14</v>
      </c>
      <c r="D147" s="126">
        <v>44403</v>
      </c>
      <c r="E147" s="78"/>
      <c r="F147" s="4"/>
      <c r="G147" s="4" t="s">
        <v>148</v>
      </c>
      <c r="H147" s="4" t="s">
        <v>147</v>
      </c>
      <c r="I147" s="4" t="s">
        <v>392</v>
      </c>
      <c r="J147" s="138">
        <v>0.15</v>
      </c>
      <c r="K147" s="114">
        <v>80500</v>
      </c>
      <c r="L147" s="11">
        <v>7667</v>
      </c>
      <c r="M147" s="64">
        <f>Таблица22[[#This Row],[Ставка в день]]*21</f>
        <v>161007</v>
      </c>
      <c r="N147" s="4"/>
      <c r="O147" s="64">
        <f>NETWORKDAYS(Таблица22[[#This Row],[Дата начала работы]],Таблица22[[#This Row],[Дата расчета 1]])</f>
        <v>-31716</v>
      </c>
      <c r="P147" s="67">
        <f>Таблица22[[#This Row],[Дата расчета 2]]*Таблица22[[#This Row],[Ставка в день]]</f>
        <v>-243166572</v>
      </c>
      <c r="Q147" s="66"/>
      <c r="R147" s="66"/>
    </row>
    <row r="148" spans="1:18" x14ac:dyDescent="0.3">
      <c r="A148" s="87">
        <v>147</v>
      </c>
      <c r="B148" s="117" t="s">
        <v>320</v>
      </c>
      <c r="C148" s="46" t="s">
        <v>51</v>
      </c>
      <c r="D148" s="126">
        <v>44403</v>
      </c>
      <c r="E148" s="78" t="s">
        <v>579</v>
      </c>
      <c r="F148" s="4"/>
      <c r="G148" s="4" t="s">
        <v>41</v>
      </c>
      <c r="H148" s="4" t="s">
        <v>1</v>
      </c>
      <c r="I148" s="4" t="s">
        <v>392</v>
      </c>
      <c r="J148" s="4"/>
      <c r="K148" s="114">
        <v>350000</v>
      </c>
      <c r="L148" s="11">
        <v>30000</v>
      </c>
      <c r="M148" s="64">
        <f>Таблица22[[#This Row],[Ставка в день]]*21</f>
        <v>630000</v>
      </c>
      <c r="N148" s="4"/>
      <c r="O148" s="64">
        <f>NETWORKDAYS(Таблица22[[#This Row],[Дата начала работы]],Таблица22[[#This Row],[Дата расчета 1]])</f>
        <v>-31716</v>
      </c>
      <c r="P148" s="67">
        <f>Таблица22[[#This Row],[Дата расчета 2]]*Таблица22[[#This Row],[Ставка в день]]</f>
        <v>-951480000</v>
      </c>
      <c r="Q148" s="66"/>
      <c r="R148" s="66"/>
    </row>
    <row r="149" spans="1:18" x14ac:dyDescent="0.3">
      <c r="A149" s="87">
        <v>148</v>
      </c>
      <c r="B149" s="45" t="s">
        <v>326</v>
      </c>
      <c r="C149" s="46" t="s">
        <v>14</v>
      </c>
      <c r="D149" s="126">
        <v>44403</v>
      </c>
      <c r="E149" s="78"/>
      <c r="F149" s="4"/>
      <c r="G149" s="4" t="s">
        <v>157</v>
      </c>
      <c r="H149" s="4" t="s">
        <v>1</v>
      </c>
      <c r="I149" s="4" t="s">
        <v>392</v>
      </c>
      <c r="J149" s="138">
        <v>0.15</v>
      </c>
      <c r="K149" s="114">
        <v>350000</v>
      </c>
      <c r="L149" s="11">
        <v>34000</v>
      </c>
      <c r="M149" s="64">
        <f>Таблица22[[#This Row],[Ставка в день]]*21</f>
        <v>714000</v>
      </c>
      <c r="N149" s="4"/>
      <c r="O149" s="64">
        <f>NETWORKDAYS(Таблица22[[#This Row],[Дата начала работы]],Таблица22[[#This Row],[Дата расчета 1]])</f>
        <v>-31716</v>
      </c>
      <c r="P149" s="67">
        <f>Таблица22[[#This Row],[Дата расчета 2]]*Таблица22[[#This Row],[Ставка в день]]</f>
        <v>-1078344000</v>
      </c>
      <c r="Q149" s="66"/>
      <c r="R149" s="66"/>
    </row>
    <row r="150" spans="1:18" x14ac:dyDescent="0.3">
      <c r="A150" s="87">
        <v>149</v>
      </c>
      <c r="B150" s="45" t="s">
        <v>317</v>
      </c>
      <c r="C150" s="46" t="s">
        <v>14</v>
      </c>
      <c r="D150" s="126">
        <v>44405</v>
      </c>
      <c r="E150" s="78" t="s">
        <v>486</v>
      </c>
      <c r="F150" s="4"/>
      <c r="G150" s="4" t="s">
        <v>293</v>
      </c>
      <c r="H150" s="4" t="s">
        <v>1</v>
      </c>
      <c r="I150" s="4" t="s">
        <v>392</v>
      </c>
      <c r="J150" s="4"/>
      <c r="K150" s="114">
        <v>69000</v>
      </c>
      <c r="L150" s="11">
        <v>6570</v>
      </c>
      <c r="M150" s="64">
        <f>Таблица22[[#This Row],[Ставка в день]]*21</f>
        <v>137970</v>
      </c>
      <c r="N150" s="4"/>
      <c r="O150" s="64">
        <f>NETWORKDAYS(Таблица22[[#This Row],[Дата начала работы]],Таблица22[[#This Row],[Дата расчета 1]])</f>
        <v>-31718</v>
      </c>
      <c r="P150" s="67">
        <f>Таблица22[[#This Row],[Дата расчета 2]]*Таблица22[[#This Row],[Ставка в день]]</f>
        <v>-208387260</v>
      </c>
      <c r="Q150" s="66"/>
      <c r="R150" s="66"/>
    </row>
    <row r="151" spans="1:18" ht="31.2" x14ac:dyDescent="0.3">
      <c r="A151" s="87">
        <v>150</v>
      </c>
      <c r="B151" s="45" t="s">
        <v>319</v>
      </c>
      <c r="C151" s="46" t="s">
        <v>14</v>
      </c>
      <c r="D151" s="126">
        <v>44410</v>
      </c>
      <c r="E151" s="78"/>
      <c r="F151" s="4"/>
      <c r="G151" s="4" t="s">
        <v>148</v>
      </c>
      <c r="H151" s="4" t="s">
        <v>1</v>
      </c>
      <c r="I151" s="4" t="s">
        <v>392</v>
      </c>
      <c r="J151" s="138">
        <v>0.15</v>
      </c>
      <c r="K151" s="114">
        <v>190000</v>
      </c>
      <c r="L151" s="11">
        <v>20810</v>
      </c>
      <c r="M151" s="64">
        <f>Таблица22[[#This Row],[Ставка в день]]*21</f>
        <v>437010</v>
      </c>
      <c r="N151" s="4"/>
      <c r="O151" s="64">
        <f>NETWORKDAYS(Таблица22[[#This Row],[Дата начала работы]],Таблица22[[#This Row],[Дата расчета 1]])</f>
        <v>-31721</v>
      </c>
      <c r="P151" s="67">
        <f>Таблица22[[#This Row],[Дата расчета 2]]*Таблица22[[#This Row],[Ставка в день]]</f>
        <v>-660114010</v>
      </c>
      <c r="Q151" s="66"/>
      <c r="R151" s="78" t="s">
        <v>612</v>
      </c>
    </row>
    <row r="152" spans="1:18" x14ac:dyDescent="0.3">
      <c r="A152" s="87">
        <v>151</v>
      </c>
      <c r="B152" s="45" t="s">
        <v>328</v>
      </c>
      <c r="C152" s="46" t="s">
        <v>14</v>
      </c>
      <c r="D152" s="126">
        <v>44411</v>
      </c>
      <c r="E152" s="78"/>
      <c r="F152" s="4"/>
      <c r="G152" s="4" t="s">
        <v>342</v>
      </c>
      <c r="H152" s="4" t="s">
        <v>42</v>
      </c>
      <c r="I152" s="4" t="s">
        <v>392</v>
      </c>
      <c r="J152" s="4"/>
      <c r="K152" s="114">
        <v>368000</v>
      </c>
      <c r="L152" s="11">
        <v>31500</v>
      </c>
      <c r="M152" s="64">
        <f>Таблица22[[#This Row],[Ставка в день]]*21</f>
        <v>661500</v>
      </c>
      <c r="N152" s="4"/>
      <c r="O152" s="64">
        <f>NETWORKDAYS(Таблица22[[#This Row],[Дата начала работы]],Таблица22[[#This Row],[Дата расчета 1]])</f>
        <v>-31722</v>
      </c>
      <c r="P152" s="67">
        <f>Таблица22[[#This Row],[Дата расчета 2]]*Таблица22[[#This Row],[Ставка в день]]</f>
        <v>-999243000</v>
      </c>
      <c r="Q152" s="66"/>
      <c r="R152" s="66"/>
    </row>
    <row r="153" spans="1:18" x14ac:dyDescent="0.3">
      <c r="A153" s="87">
        <v>152</v>
      </c>
      <c r="B153" s="45" t="s">
        <v>325</v>
      </c>
      <c r="C153" s="46" t="s">
        <v>14</v>
      </c>
      <c r="D153" s="126">
        <v>44412</v>
      </c>
      <c r="E153" s="78" t="s">
        <v>439</v>
      </c>
      <c r="F153" s="4"/>
      <c r="G153" s="4" t="s">
        <v>327</v>
      </c>
      <c r="H153" s="4" t="s">
        <v>48</v>
      </c>
      <c r="I153" s="4" t="s">
        <v>392</v>
      </c>
      <c r="J153" s="4"/>
      <c r="K153" s="114">
        <v>120000</v>
      </c>
      <c r="L153" s="11">
        <v>11429</v>
      </c>
      <c r="M153" s="64">
        <f>Таблица22[[#This Row],[Ставка в день]]*21</f>
        <v>240009</v>
      </c>
      <c r="N153" s="4"/>
      <c r="O153" s="64">
        <f>NETWORKDAYS(Таблица22[[#This Row],[Дата начала работы]],Таблица22[[#This Row],[Дата расчета 1]])</f>
        <v>-31723</v>
      </c>
      <c r="P153" s="67">
        <f>Таблица22[[#This Row],[Дата расчета 2]]*Таблица22[[#This Row],[Ставка в день]]</f>
        <v>-362562167</v>
      </c>
      <c r="Q153" s="66"/>
      <c r="R153" s="78" t="s">
        <v>592</v>
      </c>
    </row>
    <row r="154" spans="1:18" ht="12" customHeight="1" x14ac:dyDescent="0.3">
      <c r="A154" s="87">
        <v>153</v>
      </c>
      <c r="B154" s="117" t="s">
        <v>339</v>
      </c>
      <c r="C154" s="46" t="s">
        <v>14</v>
      </c>
      <c r="D154" s="126">
        <v>44413</v>
      </c>
      <c r="E154" s="78"/>
      <c r="F154" s="4"/>
      <c r="G154" s="4" t="s">
        <v>152</v>
      </c>
      <c r="H154" s="4" t="s">
        <v>1</v>
      </c>
      <c r="I154" s="4" t="s">
        <v>392</v>
      </c>
      <c r="J154" s="4"/>
      <c r="K154" s="114">
        <v>247200</v>
      </c>
      <c r="L154" s="11">
        <v>23230</v>
      </c>
      <c r="M154" s="64">
        <f>Таблица22[[#This Row],[Ставка в день]]*21</f>
        <v>487830</v>
      </c>
      <c r="N154" s="4"/>
      <c r="O154" s="64">
        <f>NETWORKDAYS(Таблица22[[#This Row],[Дата начала работы]],Таблица22[[#This Row],[Дата расчета 1]])</f>
        <v>-31724</v>
      </c>
      <c r="P154" s="67">
        <f>Таблица22[[#This Row],[Дата расчета 2]]*Таблица22[[#This Row],[Ставка в день]]</f>
        <v>-736948520</v>
      </c>
      <c r="Q154" s="66"/>
      <c r="R154" s="66"/>
    </row>
    <row r="155" spans="1:18" x14ac:dyDescent="0.3">
      <c r="A155" s="87">
        <v>154</v>
      </c>
      <c r="B155" s="45" t="s">
        <v>338</v>
      </c>
      <c r="C155" s="46" t="s">
        <v>14</v>
      </c>
      <c r="D155" s="126">
        <v>44425</v>
      </c>
      <c r="E155" s="78"/>
      <c r="F155" s="4"/>
      <c r="G155" s="4" t="s">
        <v>56</v>
      </c>
      <c r="H155" s="4" t="s">
        <v>1</v>
      </c>
      <c r="I155" s="4" t="s">
        <v>392</v>
      </c>
      <c r="J155" s="138">
        <v>0.15</v>
      </c>
      <c r="K155" s="114">
        <v>170000</v>
      </c>
      <c r="L155" s="11">
        <v>16758</v>
      </c>
      <c r="M155" s="64">
        <f>Таблица22[[#This Row],[Ставка в день]]*21</f>
        <v>351918</v>
      </c>
      <c r="N155" s="4"/>
      <c r="O155" s="64">
        <f>NETWORKDAYS(Таблица22[[#This Row],[Дата начала работы]],Таблица22[[#This Row],[Дата расчета 1]])</f>
        <v>-31732</v>
      </c>
      <c r="P155" s="67">
        <f>Таблица22[[#This Row],[Дата расчета 2]]*Таблица22[[#This Row],[Ставка в день]]</f>
        <v>-531764856</v>
      </c>
      <c r="Q155" s="66"/>
      <c r="R155" s="66"/>
    </row>
    <row r="156" spans="1:18" x14ac:dyDescent="0.3">
      <c r="A156" s="87">
        <v>155</v>
      </c>
      <c r="B156" s="128" t="s">
        <v>340</v>
      </c>
      <c r="C156" s="46" t="s">
        <v>14</v>
      </c>
      <c r="D156" s="126">
        <v>44425</v>
      </c>
      <c r="E156" s="78"/>
      <c r="F156" s="4"/>
      <c r="G156" s="4" t="s">
        <v>329</v>
      </c>
      <c r="H156" s="4" t="s">
        <v>1</v>
      </c>
      <c r="I156" s="4" t="s">
        <v>392</v>
      </c>
      <c r="J156" s="4"/>
      <c r="K156" s="114">
        <v>149500</v>
      </c>
      <c r="L156" s="11">
        <v>14239</v>
      </c>
      <c r="M156" s="64">
        <f>Таблица22[[#This Row],[Ставка в день]]*21</f>
        <v>299019</v>
      </c>
      <c r="N156" s="4"/>
      <c r="O156" s="64">
        <f>NETWORKDAYS(Таблица22[[#This Row],[Дата начала работы]],Таблица22[[#This Row],[Дата расчета 1]])</f>
        <v>-31732</v>
      </c>
      <c r="P156" s="67">
        <f>Таблица22[[#This Row],[Дата расчета 2]]*Таблица22[[#This Row],[Ставка в день]]</f>
        <v>-451831948</v>
      </c>
      <c r="Q156" s="66"/>
      <c r="R156" s="66" t="s">
        <v>480</v>
      </c>
    </row>
    <row r="157" spans="1:18" x14ac:dyDescent="0.3">
      <c r="A157" s="87">
        <v>156</v>
      </c>
      <c r="B157" s="45" t="s">
        <v>343</v>
      </c>
      <c r="C157" s="46" t="s">
        <v>51</v>
      </c>
      <c r="D157" s="126">
        <v>44431</v>
      </c>
      <c r="E157" s="78" t="s">
        <v>587</v>
      </c>
      <c r="F157" s="4"/>
      <c r="G157" s="4" t="s">
        <v>148</v>
      </c>
      <c r="H157" s="4" t="s">
        <v>1</v>
      </c>
      <c r="I157" s="4" t="s">
        <v>392</v>
      </c>
      <c r="J157" s="4"/>
      <c r="K157" s="114">
        <v>90000</v>
      </c>
      <c r="L157" s="11">
        <v>8572</v>
      </c>
      <c r="M157" s="64">
        <f>Таблица22[[#This Row],[Ставка в день]]*21</f>
        <v>180012</v>
      </c>
      <c r="N157" s="4"/>
      <c r="O157" s="64">
        <f>NETWORKDAYS(Таблица22[[#This Row],[Дата начала работы]],Таблица22[[#This Row],[Дата расчета 1]])</f>
        <v>-31736</v>
      </c>
      <c r="P157" s="67">
        <f>Таблица22[[#This Row],[Дата расчета 2]]*Таблица22[[#This Row],[Ставка в день]]</f>
        <v>-272040992</v>
      </c>
      <c r="Q157" s="66"/>
      <c r="R157" s="66"/>
    </row>
    <row r="158" spans="1:18" x14ac:dyDescent="0.3">
      <c r="A158" s="87">
        <v>157</v>
      </c>
      <c r="B158" s="45" t="s">
        <v>341</v>
      </c>
      <c r="C158" s="46" t="s">
        <v>14</v>
      </c>
      <c r="D158" s="126">
        <v>44431</v>
      </c>
      <c r="E158" s="78"/>
      <c r="F158" s="4"/>
      <c r="G158" s="4" t="s">
        <v>41</v>
      </c>
      <c r="H158" s="4" t="s">
        <v>1</v>
      </c>
      <c r="I158" s="4" t="s">
        <v>392</v>
      </c>
      <c r="J158" s="4"/>
      <c r="K158" s="114">
        <v>230000</v>
      </c>
      <c r="L158" s="11">
        <v>21890</v>
      </c>
      <c r="M158" s="64">
        <f>Таблица22[[#This Row],[Ставка в день]]*21</f>
        <v>459690</v>
      </c>
      <c r="N158" s="4"/>
      <c r="O158" s="64">
        <f>NETWORKDAYS(Таблица22[[#This Row],[Дата начала работы]],Таблица22[[#This Row],[Дата расчета 1]])</f>
        <v>-31736</v>
      </c>
      <c r="P158" s="67">
        <f>Таблица22[[#This Row],[Дата расчета 2]]*Таблица22[[#This Row],[Ставка в день]]</f>
        <v>-694701040</v>
      </c>
      <c r="Q158" s="66"/>
      <c r="R158" s="66"/>
    </row>
    <row r="159" spans="1:18" x14ac:dyDescent="0.3">
      <c r="A159" s="87">
        <v>158</v>
      </c>
      <c r="B159" s="45" t="s">
        <v>353</v>
      </c>
      <c r="C159" s="46" t="s">
        <v>14</v>
      </c>
      <c r="D159" s="126">
        <v>44441</v>
      </c>
      <c r="E159" s="78"/>
      <c r="F159" s="4"/>
      <c r="G159" s="4" t="s">
        <v>266</v>
      </c>
      <c r="H159" s="4" t="s">
        <v>354</v>
      </c>
      <c r="I159" s="4" t="s">
        <v>392</v>
      </c>
      <c r="J159" s="138">
        <v>0.15</v>
      </c>
      <c r="K159" s="114">
        <v>85000</v>
      </c>
      <c r="L159" s="11">
        <v>9310</v>
      </c>
      <c r="M159" s="64">
        <f>Таблица22[[#This Row],[Ставка в день]]*21</f>
        <v>195510</v>
      </c>
      <c r="N159" s="4"/>
      <c r="O159" s="64">
        <f>NETWORKDAYS(Таблица22[[#This Row],[Дата начала работы]],Таблица22[[#This Row],[Дата расчета 1]])</f>
        <v>-31744</v>
      </c>
      <c r="P159" s="67">
        <f>Таблица22[[#This Row],[Дата расчета 2]]*Таблица22[[#This Row],[Ставка в день]]</f>
        <v>-295536640</v>
      </c>
      <c r="Q159" s="66"/>
      <c r="R159" s="66"/>
    </row>
    <row r="160" spans="1:18" x14ac:dyDescent="0.3">
      <c r="A160" s="84">
        <v>159</v>
      </c>
      <c r="B160" s="45" t="s">
        <v>356</v>
      </c>
      <c r="C160" s="46" t="s">
        <v>14</v>
      </c>
      <c r="D160" s="126">
        <v>44445</v>
      </c>
      <c r="E160" s="78"/>
      <c r="F160" s="4"/>
      <c r="G160" s="4" t="s">
        <v>564</v>
      </c>
      <c r="H160" s="4" t="s">
        <v>1</v>
      </c>
      <c r="I160" s="4"/>
      <c r="J160" s="4"/>
      <c r="K160" s="114">
        <v>172500</v>
      </c>
      <c r="L160" s="11">
        <v>16428</v>
      </c>
      <c r="M160" s="64">
        <f>Таблица22[[#This Row],[Ставка в день]]*21</f>
        <v>344988</v>
      </c>
      <c r="N160" s="4"/>
      <c r="O160" s="64">
        <f>NETWORKDAYS(Таблица22[[#This Row],[Дата начала работы]],Таблица22[[#This Row],[Дата расчета 1]])</f>
        <v>-31746</v>
      </c>
      <c r="P160" s="67">
        <f>Таблица22[[#This Row],[Дата расчета 2]]*Таблица22[[#This Row],[Ставка в день]]</f>
        <v>-521523288</v>
      </c>
      <c r="Q160" s="66"/>
      <c r="R160" s="66"/>
    </row>
    <row r="161" spans="1:18" x14ac:dyDescent="0.3">
      <c r="A161" s="87">
        <v>160</v>
      </c>
      <c r="B161" s="45" t="s">
        <v>349</v>
      </c>
      <c r="C161" s="46" t="s">
        <v>51</v>
      </c>
      <c r="D161" s="126">
        <v>44452</v>
      </c>
      <c r="E161" s="78" t="s">
        <v>362</v>
      </c>
      <c r="F161" s="4"/>
      <c r="G161" s="4" t="s">
        <v>38</v>
      </c>
      <c r="H161" s="4" t="s">
        <v>153</v>
      </c>
      <c r="I161" s="4" t="s">
        <v>392</v>
      </c>
      <c r="J161" s="4"/>
      <c r="K161" s="4"/>
      <c r="L161" s="11">
        <v>25548</v>
      </c>
      <c r="M161" s="64">
        <f>Таблица22[[#This Row],[Ставка в день]]*21</f>
        <v>536508</v>
      </c>
      <c r="N161" s="4"/>
      <c r="O161" s="64">
        <f>NETWORKDAYS(Таблица22[[#This Row],[Дата начала работы]],Таблица22[[#This Row],[Дата расчета 1]])</f>
        <v>-31751</v>
      </c>
      <c r="P161" s="67">
        <f>Таблица22[[#This Row],[Дата расчета 2]]*Таблица22[[#This Row],[Ставка в день]]</f>
        <v>-811174548</v>
      </c>
      <c r="Q161" s="66"/>
      <c r="R161" s="66"/>
    </row>
    <row r="162" spans="1:18" x14ac:dyDescent="0.3">
      <c r="A162" s="84">
        <v>161</v>
      </c>
      <c r="B162" s="45" t="s">
        <v>347</v>
      </c>
      <c r="C162" s="46" t="s">
        <v>51</v>
      </c>
      <c r="D162" s="126">
        <v>44452</v>
      </c>
      <c r="E162" s="78" t="s">
        <v>406</v>
      </c>
      <c r="F162" s="4"/>
      <c r="G162" s="4" t="s">
        <v>139</v>
      </c>
      <c r="H162" s="4" t="s">
        <v>1</v>
      </c>
      <c r="I162" s="4"/>
      <c r="J162" s="4"/>
      <c r="K162" s="4"/>
      <c r="L162" s="11">
        <v>14680</v>
      </c>
      <c r="M162" s="64">
        <f>Таблица22[[#This Row],[Ставка в день]]*21</f>
        <v>308280</v>
      </c>
      <c r="N162" s="4"/>
      <c r="O162" s="64">
        <f>NETWORKDAYS(Таблица22[[#This Row],[Дата начала работы]],Таблица22[[#This Row],[Дата расчета 1]])</f>
        <v>-31751</v>
      </c>
      <c r="P162" s="67">
        <f>Таблица22[[#This Row],[Дата расчета 2]]*Таблица22[[#This Row],[Ставка в день]]</f>
        <v>-466104680</v>
      </c>
      <c r="Q162" s="66"/>
      <c r="R162" s="66"/>
    </row>
    <row r="163" spans="1:18" x14ac:dyDescent="0.3">
      <c r="A163" s="87">
        <v>162</v>
      </c>
      <c r="B163" s="45" t="s">
        <v>348</v>
      </c>
      <c r="C163" s="46" t="s">
        <v>51</v>
      </c>
      <c r="D163" s="126">
        <v>44459</v>
      </c>
      <c r="E163" s="78" t="s">
        <v>638</v>
      </c>
      <c r="F163" s="4"/>
      <c r="G163" s="4" t="s">
        <v>41</v>
      </c>
      <c r="H163" s="4" t="s">
        <v>42</v>
      </c>
      <c r="I163" s="4"/>
      <c r="J163" s="4"/>
      <c r="K163" s="114">
        <v>280000</v>
      </c>
      <c r="L163" s="11">
        <v>27540</v>
      </c>
      <c r="M163" s="64">
        <f>Таблица22[[#This Row],[Ставка в день]]*21</f>
        <v>578340</v>
      </c>
      <c r="N163" s="4"/>
      <c r="O163" s="64">
        <f>NETWORKDAYS(Таблица22[[#This Row],[Дата начала работы]],Таблица22[[#This Row],[Дата расчета 1]])</f>
        <v>-31756</v>
      </c>
      <c r="P163" s="67">
        <f>Таблица22[[#This Row],[Дата расчета 2]]*Таблица22[[#This Row],[Ставка в день]]</f>
        <v>-874560240</v>
      </c>
      <c r="Q163" s="66"/>
      <c r="R163" s="66"/>
    </row>
    <row r="164" spans="1:18" x14ac:dyDescent="0.3">
      <c r="A164" s="87">
        <v>163</v>
      </c>
      <c r="B164" s="45" t="s">
        <v>359</v>
      </c>
      <c r="C164" s="46" t="s">
        <v>14</v>
      </c>
      <c r="D164" s="126">
        <v>44470</v>
      </c>
      <c r="E164" s="78" t="s">
        <v>639</v>
      </c>
      <c r="F164" s="4"/>
      <c r="G164" s="4" t="s">
        <v>222</v>
      </c>
      <c r="H164" s="4" t="s">
        <v>1</v>
      </c>
      <c r="I164" s="4" t="s">
        <v>392</v>
      </c>
      <c r="J164" s="4"/>
      <c r="K164" s="114">
        <v>200000</v>
      </c>
      <c r="L164" s="11">
        <v>20160</v>
      </c>
      <c r="M164" s="64">
        <f>Таблица22[[#This Row],[Ставка в день]]*21</f>
        <v>423360</v>
      </c>
      <c r="N164" s="4"/>
      <c r="O164" s="64">
        <f>NETWORKDAYS(Таблица22[[#This Row],[Дата начала работы]],Таблица22[[#This Row],[Дата расчета 1]])</f>
        <v>-31765</v>
      </c>
      <c r="P164" s="67">
        <f>Таблица22[[#This Row],[Дата расчета 2]]*Таблица22[[#This Row],[Ставка в день]]</f>
        <v>-640382400</v>
      </c>
      <c r="Q164" s="66"/>
      <c r="R164" s="66"/>
    </row>
    <row r="165" spans="1:18" ht="31.2" x14ac:dyDescent="0.3">
      <c r="A165" s="87">
        <v>164</v>
      </c>
      <c r="B165" s="45" t="s">
        <v>360</v>
      </c>
      <c r="C165" s="46" t="s">
        <v>14</v>
      </c>
      <c r="D165" s="126">
        <v>44470</v>
      </c>
      <c r="E165" s="78" t="s">
        <v>318</v>
      </c>
      <c r="F165" s="4"/>
      <c r="G165" s="4" t="s">
        <v>222</v>
      </c>
      <c r="H165" s="4" t="s">
        <v>1</v>
      </c>
      <c r="I165" s="4" t="s">
        <v>392</v>
      </c>
      <c r="J165" s="4"/>
      <c r="K165" s="114">
        <v>310400</v>
      </c>
      <c r="L165" s="11">
        <v>30000</v>
      </c>
      <c r="M165" s="64">
        <f>Таблица22[[#This Row],[Ставка в день]]*21</f>
        <v>630000</v>
      </c>
      <c r="N165" s="4"/>
      <c r="O165" s="64">
        <f>NETWORKDAYS(Таблица22[[#This Row],[Дата начала работы]],Таблица22[[#This Row],[Дата расчета 1]])</f>
        <v>-31765</v>
      </c>
      <c r="P165" s="67">
        <f>Таблица22[[#This Row],[Дата расчета 2]]*Таблица22[[#This Row],[Ставка в день]]</f>
        <v>-952950000</v>
      </c>
      <c r="Q165" s="66"/>
      <c r="R165" s="66" t="s">
        <v>588</v>
      </c>
    </row>
    <row r="166" spans="1:18" x14ac:dyDescent="0.3">
      <c r="A166" s="87">
        <v>165</v>
      </c>
      <c r="B166" s="45" t="s">
        <v>357</v>
      </c>
      <c r="C166" s="46" t="s">
        <v>14</v>
      </c>
      <c r="D166" s="126">
        <v>44473</v>
      </c>
      <c r="E166" s="78" t="s">
        <v>538</v>
      </c>
      <c r="F166" s="4"/>
      <c r="G166" s="4" t="s">
        <v>382</v>
      </c>
      <c r="H166" s="4" t="s">
        <v>1</v>
      </c>
      <c r="I166" s="4" t="s">
        <v>392</v>
      </c>
      <c r="J166" s="4"/>
      <c r="K166" s="114">
        <v>172500</v>
      </c>
      <c r="L166" s="147">
        <v>16429</v>
      </c>
      <c r="M166" s="64">
        <f>Таблица22[[#This Row],[Ставка в день]]*21</f>
        <v>345009</v>
      </c>
      <c r="N166" s="4"/>
      <c r="O166" s="64">
        <f>NETWORKDAYS(Таблица22[[#This Row],[Дата начала работы]],Таблица22[[#This Row],[Дата расчета 1]])</f>
        <v>-31766</v>
      </c>
      <c r="P166" s="67">
        <f>Таблица22[[#This Row],[Дата расчета 2]]*Таблица22[[#This Row],[Ставка в день]]</f>
        <v>-521883614</v>
      </c>
      <c r="Q166" s="66"/>
      <c r="R166" s="66"/>
    </row>
    <row r="167" spans="1:18" x14ac:dyDescent="0.3">
      <c r="A167" s="87">
        <v>166</v>
      </c>
      <c r="B167" s="45" t="s">
        <v>365</v>
      </c>
      <c r="C167" s="46" t="s">
        <v>14</v>
      </c>
      <c r="D167" s="126">
        <v>44474</v>
      </c>
      <c r="E167" s="78" t="s">
        <v>355</v>
      </c>
      <c r="F167" s="4"/>
      <c r="G167" s="4" t="s">
        <v>41</v>
      </c>
      <c r="H167" s="4" t="s">
        <v>48</v>
      </c>
      <c r="I167" s="4" t="s">
        <v>392</v>
      </c>
      <c r="J167" s="4"/>
      <c r="K167" s="114">
        <v>85000</v>
      </c>
      <c r="L167" s="11">
        <v>8096</v>
      </c>
      <c r="M167" s="64">
        <f>Таблица22[[#This Row],[Ставка в день]]*21</f>
        <v>170016</v>
      </c>
      <c r="N167" s="4"/>
      <c r="O167" s="64">
        <f>NETWORKDAYS(Таблица22[[#This Row],[Дата начала работы]],Таблица22[[#This Row],[Дата расчета 1]])</f>
        <v>-31767</v>
      </c>
      <c r="P167" s="67">
        <f>Таблица22[[#This Row],[Дата расчета 2]]*Таблица22[[#This Row],[Ставка в день]]</f>
        <v>-257185632</v>
      </c>
      <c r="Q167" s="66"/>
      <c r="R167" s="66"/>
    </row>
    <row r="168" spans="1:18" x14ac:dyDescent="0.3">
      <c r="A168" s="84">
        <v>167</v>
      </c>
      <c r="B168" s="128" t="s">
        <v>373</v>
      </c>
      <c r="C168" s="46" t="s">
        <v>14</v>
      </c>
      <c r="D168" s="126">
        <v>44474</v>
      </c>
      <c r="E168" s="78"/>
      <c r="F168" s="4"/>
      <c r="G168" s="4" t="s">
        <v>148</v>
      </c>
      <c r="H168" s="4" t="s">
        <v>1</v>
      </c>
      <c r="I168" s="4"/>
      <c r="J168" s="4"/>
      <c r="K168" s="114">
        <v>149500</v>
      </c>
      <c r="L168" s="11">
        <v>14238</v>
      </c>
      <c r="M168" s="64">
        <f>Таблица22[[#This Row],[Ставка в день]]*21</f>
        <v>298998</v>
      </c>
      <c r="N168" s="4"/>
      <c r="O168" s="64">
        <f>NETWORKDAYS(Таблица22[[#This Row],[Дата начала работы]],Таблица22[[#This Row],[Дата расчета 1]])</f>
        <v>-31767</v>
      </c>
      <c r="P168" s="67">
        <f>Таблица22[[#This Row],[Дата расчета 2]]*Таблица22[[#This Row],[Ставка в день]]</f>
        <v>-452298546</v>
      </c>
      <c r="Q168" s="66"/>
      <c r="R168" s="66"/>
    </row>
    <row r="169" spans="1:18" x14ac:dyDescent="0.3">
      <c r="A169" s="84">
        <v>168</v>
      </c>
      <c r="B169" s="45" t="s">
        <v>375</v>
      </c>
      <c r="C169" s="46" t="s">
        <v>14</v>
      </c>
      <c r="D169" s="126">
        <v>44476</v>
      </c>
      <c r="E169" s="78"/>
      <c r="F169" s="4"/>
      <c r="G169" s="4" t="s">
        <v>376</v>
      </c>
      <c r="H169" s="4" t="s">
        <v>1</v>
      </c>
      <c r="I169" s="4"/>
      <c r="J169" s="4"/>
      <c r="K169" s="114">
        <v>299000</v>
      </c>
      <c r="L169" s="11">
        <v>28470</v>
      </c>
      <c r="M169" s="64">
        <f>Таблица22[[#This Row],[Ставка в день]]*21</f>
        <v>597870</v>
      </c>
      <c r="N169" s="4"/>
      <c r="O169" s="64">
        <f>NETWORKDAYS(Таблица22[[#This Row],[Дата начала работы]],Таблица22[[#This Row],[Дата расчета 1]])</f>
        <v>-31769</v>
      </c>
      <c r="P169" s="67">
        <f>Таблица22[[#This Row],[Дата расчета 2]]*Таблица22[[#This Row],[Ставка в день]]</f>
        <v>-904463430</v>
      </c>
      <c r="Q169" s="66"/>
      <c r="R169" s="66"/>
    </row>
    <row r="170" spans="1:18" s="137" customFormat="1" x14ac:dyDescent="0.3">
      <c r="A170" s="129">
        <v>169</v>
      </c>
      <c r="B170" s="128" t="s">
        <v>361</v>
      </c>
      <c r="C170" s="130" t="s">
        <v>14</v>
      </c>
      <c r="D170" s="126">
        <v>44480</v>
      </c>
      <c r="E170" s="131"/>
      <c r="F170" s="132"/>
      <c r="G170" s="132" t="s">
        <v>41</v>
      </c>
      <c r="H170" s="132" t="s">
        <v>1</v>
      </c>
      <c r="I170" s="132" t="s">
        <v>392</v>
      </c>
      <c r="J170" s="132"/>
      <c r="K170" s="133">
        <v>230000</v>
      </c>
      <c r="L170" s="134">
        <v>23672</v>
      </c>
      <c r="M170" s="135">
        <f>Таблица22[[#This Row],[Ставка в день]]*21</f>
        <v>497112</v>
      </c>
      <c r="N170" s="132"/>
      <c r="O170" s="135">
        <f>NETWORKDAYS(Таблица22[[#This Row],[Дата начала работы]],Таблица22[[#This Row],[Дата расчета 1]])</f>
        <v>-31771</v>
      </c>
      <c r="P170" s="136">
        <f>Таблица22[[#This Row],[Дата расчета 2]]*Таблица22[[#This Row],[Ставка в день]]</f>
        <v>-752083112</v>
      </c>
      <c r="Q170" s="140"/>
      <c r="R170" s="140"/>
    </row>
    <row r="171" spans="1:18" x14ac:dyDescent="0.3">
      <c r="A171" s="84">
        <v>170</v>
      </c>
      <c r="B171" s="124" t="s">
        <v>374</v>
      </c>
      <c r="C171" s="46" t="s">
        <v>51</v>
      </c>
      <c r="D171" s="126">
        <v>44480</v>
      </c>
      <c r="E171" s="78" t="s">
        <v>441</v>
      </c>
      <c r="F171" s="4"/>
      <c r="G171" s="4" t="s">
        <v>41</v>
      </c>
      <c r="H171" s="4" t="s">
        <v>1</v>
      </c>
      <c r="I171" s="4" t="s">
        <v>392</v>
      </c>
      <c r="J171" s="4"/>
      <c r="K171" s="114">
        <v>184000</v>
      </c>
      <c r="L171" s="11">
        <v>17524</v>
      </c>
      <c r="M171" s="64">
        <f>Таблица22[[#This Row],[Ставка в день]]*21</f>
        <v>368004</v>
      </c>
      <c r="N171" s="4"/>
      <c r="O171" s="64">
        <f>NETWORKDAYS(Таблица22[[#This Row],[Дата начала работы]],Таблица22[[#This Row],[Дата расчета 1]])</f>
        <v>-31771</v>
      </c>
      <c r="P171" s="67">
        <f>Таблица22[[#This Row],[Дата расчета 2]]*Таблица22[[#This Row],[Ставка в день]]</f>
        <v>-556755004</v>
      </c>
      <c r="Q171" s="66"/>
      <c r="R171" s="66"/>
    </row>
    <row r="172" spans="1:18" ht="31.2" x14ac:dyDescent="0.3">
      <c r="A172" s="84">
        <v>171</v>
      </c>
      <c r="B172" s="45" t="s">
        <v>372</v>
      </c>
      <c r="C172" s="46" t="s">
        <v>14</v>
      </c>
      <c r="D172" s="126">
        <v>44481</v>
      </c>
      <c r="E172" s="78"/>
      <c r="F172" s="4"/>
      <c r="G172" s="4" t="s">
        <v>371</v>
      </c>
      <c r="H172" s="4" t="s">
        <v>112</v>
      </c>
      <c r="I172" s="4"/>
      <c r="J172" s="4"/>
      <c r="K172" s="114">
        <v>80500</v>
      </c>
      <c r="L172" s="11">
        <v>7700</v>
      </c>
      <c r="M172" s="64">
        <f>Таблица22[[#This Row],[Ставка в день]]*21</f>
        <v>161700</v>
      </c>
      <c r="N172" s="4"/>
      <c r="O172" s="64">
        <f>NETWORKDAYS(Таблица22[[#This Row],[Дата начала работы]],Таблица22[[#This Row],[Дата расчета 1]])</f>
        <v>-31772</v>
      </c>
      <c r="P172" s="67">
        <f>Таблица22[[#This Row],[Дата расчета 2]]*Таблица22[[#This Row],[Ставка в день]]</f>
        <v>-244644400</v>
      </c>
      <c r="Q172" s="66"/>
      <c r="R172" s="66" t="s">
        <v>454</v>
      </c>
    </row>
    <row r="173" spans="1:18" x14ac:dyDescent="0.3">
      <c r="A173" s="84"/>
      <c r="B173" s="45" t="s">
        <v>370</v>
      </c>
      <c r="C173" s="46" t="s">
        <v>14</v>
      </c>
      <c r="D173" s="126">
        <v>44481</v>
      </c>
      <c r="E173" s="78" t="s">
        <v>355</v>
      </c>
      <c r="F173" s="4"/>
      <c r="G173" s="4" t="s">
        <v>369</v>
      </c>
      <c r="H173" s="4" t="s">
        <v>1</v>
      </c>
      <c r="I173" s="4" t="s">
        <v>392</v>
      </c>
      <c r="J173" s="4"/>
      <c r="K173" s="114">
        <v>70000</v>
      </c>
      <c r="L173" s="11">
        <v>6500</v>
      </c>
      <c r="M173" s="64">
        <f>Таблица22[[#This Row],[Ставка в день]]*21</f>
        <v>136500</v>
      </c>
      <c r="N173" s="4"/>
      <c r="O173" s="64">
        <f>NETWORKDAYS(Таблица22[[#This Row],[Дата начала работы]],Таблица22[[#This Row],[Дата расчета 1]])</f>
        <v>-31772</v>
      </c>
      <c r="P173" s="67">
        <f>Таблица22[[#This Row],[Дата расчета 2]]*Таблица22[[#This Row],[Ставка в день]]</f>
        <v>-206518000</v>
      </c>
      <c r="Q173" s="66"/>
      <c r="R173" s="66"/>
    </row>
    <row r="174" spans="1:18" x14ac:dyDescent="0.3">
      <c r="A174" s="84"/>
      <c r="B174" s="45" t="s">
        <v>377</v>
      </c>
      <c r="C174" s="46" t="s">
        <v>51</v>
      </c>
      <c r="D174" s="126">
        <v>44481</v>
      </c>
      <c r="E174" s="78" t="s">
        <v>562</v>
      </c>
      <c r="F174" s="4"/>
      <c r="G174" s="4" t="s">
        <v>324</v>
      </c>
      <c r="H174" s="4" t="s">
        <v>1</v>
      </c>
      <c r="I174" s="4" t="s">
        <v>392</v>
      </c>
      <c r="J174" s="138">
        <v>0.15</v>
      </c>
      <c r="K174" s="114">
        <v>120000</v>
      </c>
      <c r="L174" s="11">
        <v>14255</v>
      </c>
      <c r="M174" s="64">
        <f>Таблица22[[#This Row],[Ставка в день]]*21</f>
        <v>299355</v>
      </c>
      <c r="N174" s="4"/>
      <c r="O174" s="64">
        <f>NETWORKDAYS(Таблица22[[#This Row],[Дата начала работы]],Таблица22[[#This Row],[Дата расчета 1]])</f>
        <v>-31772</v>
      </c>
      <c r="P174" s="67">
        <f>Таблица22[[#This Row],[Дата расчета 2]]*Таблица22[[#This Row],[Ставка в день]]</f>
        <v>-452909860</v>
      </c>
      <c r="Q174" s="66"/>
      <c r="R174" s="66"/>
    </row>
    <row r="175" spans="1:18" x14ac:dyDescent="0.3">
      <c r="A175" s="84"/>
      <c r="B175" s="45" t="s">
        <v>367</v>
      </c>
      <c r="C175" s="46" t="s">
        <v>14</v>
      </c>
      <c r="D175" s="126">
        <v>44482</v>
      </c>
      <c r="E175" s="78"/>
      <c r="F175" s="4"/>
      <c r="G175" s="4" t="s">
        <v>127</v>
      </c>
      <c r="H175" s="4" t="s">
        <v>1</v>
      </c>
      <c r="I175" s="4"/>
      <c r="J175" s="4"/>
      <c r="K175" s="114">
        <v>275900</v>
      </c>
      <c r="L175" s="11">
        <v>26280</v>
      </c>
      <c r="M175" s="64">
        <f>Таблица22[[#This Row],[Ставка в день]]*21</f>
        <v>551880</v>
      </c>
      <c r="N175" s="4"/>
      <c r="O175" s="64">
        <f>NETWORKDAYS(Таблица22[[#This Row],[Дата начала работы]],Таблица22[[#This Row],[Дата расчета 1]])</f>
        <v>-31773</v>
      </c>
      <c r="P175" s="67">
        <f>Таблица22[[#This Row],[Дата расчета 2]]*Таблица22[[#This Row],[Ставка в день]]</f>
        <v>-834994440</v>
      </c>
      <c r="Q175" s="66"/>
      <c r="R175" s="66"/>
    </row>
    <row r="176" spans="1:18" x14ac:dyDescent="0.3">
      <c r="A176" s="84"/>
      <c r="B176" s="45" t="s">
        <v>379</v>
      </c>
      <c r="C176" s="46" t="s">
        <v>14</v>
      </c>
      <c r="D176" s="126">
        <v>44487</v>
      </c>
      <c r="E176" s="78"/>
      <c r="F176" s="4"/>
      <c r="G176" s="4" t="s">
        <v>277</v>
      </c>
      <c r="H176" s="4" t="s">
        <v>1</v>
      </c>
      <c r="I176" s="118" t="s">
        <v>392</v>
      </c>
      <c r="J176" s="4"/>
      <c r="K176" s="114">
        <v>310400</v>
      </c>
      <c r="L176" s="11">
        <v>26606</v>
      </c>
      <c r="M176" s="64">
        <f>Таблица22[[#This Row],[Ставка в день]]*21</f>
        <v>558726</v>
      </c>
      <c r="N176" s="4"/>
      <c r="O176" s="64">
        <f>NETWORKDAYS(Таблица22[[#This Row],[Дата начала работы]],Таблица22[[#This Row],[Дата расчета 1]])</f>
        <v>-31776</v>
      </c>
      <c r="P176" s="67">
        <f>Таблица22[[#This Row],[Дата расчета 2]]*Таблица22[[#This Row],[Ставка в день]]</f>
        <v>-845432256</v>
      </c>
      <c r="Q176" s="66"/>
      <c r="R176" s="66"/>
    </row>
    <row r="177" spans="1:18" x14ac:dyDescent="0.3">
      <c r="A177" s="84"/>
      <c r="B177" s="45" t="s">
        <v>364</v>
      </c>
      <c r="C177" s="46" t="s">
        <v>14</v>
      </c>
      <c r="D177" s="126">
        <v>44491</v>
      </c>
      <c r="E177" s="78"/>
      <c r="F177" s="4"/>
      <c r="G177" s="4" t="s">
        <v>70</v>
      </c>
      <c r="H177" s="4" t="s">
        <v>1</v>
      </c>
      <c r="I177" s="4" t="s">
        <v>392</v>
      </c>
      <c r="J177" s="4"/>
      <c r="K177" s="114">
        <v>379400</v>
      </c>
      <c r="L177" s="11">
        <v>33000</v>
      </c>
      <c r="M177" s="64">
        <f>Таблица22[[#This Row],[Ставка в день]]*21</f>
        <v>693000</v>
      </c>
      <c r="N177" s="4"/>
      <c r="O177" s="64">
        <f>NETWORKDAYS(Таблица22[[#This Row],[Дата начала работы]],Таблица22[[#This Row],[Дата расчета 1]])</f>
        <v>-31780</v>
      </c>
      <c r="P177" s="67">
        <f>Таблица22[[#This Row],[Дата расчета 2]]*Таблица22[[#This Row],[Ставка в день]]</f>
        <v>-1048740000</v>
      </c>
      <c r="Q177" s="66"/>
      <c r="R177" s="66"/>
    </row>
    <row r="178" spans="1:18" x14ac:dyDescent="0.3">
      <c r="A178" s="84"/>
      <c r="B178" s="128" t="s">
        <v>380</v>
      </c>
      <c r="C178" s="46" t="s">
        <v>14</v>
      </c>
      <c r="D178" s="126">
        <v>44494</v>
      </c>
      <c r="E178" s="78"/>
      <c r="F178" s="4"/>
      <c r="G178" s="4" t="s">
        <v>38</v>
      </c>
      <c r="H178" s="4" t="s">
        <v>1</v>
      </c>
      <c r="I178" s="4" t="s">
        <v>392</v>
      </c>
      <c r="J178" s="4"/>
      <c r="K178" s="114">
        <v>320000</v>
      </c>
      <c r="L178" s="11">
        <v>30477</v>
      </c>
      <c r="M178" s="64">
        <f>Таблица22[[#This Row],[Ставка в день]]*21</f>
        <v>640017</v>
      </c>
      <c r="N178" s="4"/>
      <c r="O178" s="64">
        <f>NETWORKDAYS(Таблица22[[#This Row],[Дата начала работы]],Таблица22[[#This Row],[Дата расчета 1]])</f>
        <v>-31781</v>
      </c>
      <c r="P178" s="67">
        <f>Таблица22[[#This Row],[Дата расчета 2]]*Таблица22[[#This Row],[Ставка в день]]</f>
        <v>-968589537</v>
      </c>
      <c r="Q178" s="66"/>
      <c r="R178" s="66"/>
    </row>
    <row r="179" spans="1:18" ht="31.2" x14ac:dyDescent="0.3">
      <c r="A179" s="84"/>
      <c r="B179" s="45" t="s">
        <v>368</v>
      </c>
      <c r="C179" s="46" t="s">
        <v>14</v>
      </c>
      <c r="D179" s="126">
        <v>44494</v>
      </c>
      <c r="E179" s="78"/>
      <c r="F179" s="4"/>
      <c r="G179" s="4" t="s">
        <v>157</v>
      </c>
      <c r="H179" s="4" t="s">
        <v>1</v>
      </c>
      <c r="I179" s="4" t="s">
        <v>392</v>
      </c>
      <c r="J179" s="4"/>
      <c r="K179" s="114">
        <v>402000</v>
      </c>
      <c r="L179" s="11">
        <v>36000</v>
      </c>
      <c r="M179" s="64">
        <f>Таблица22[[#This Row],[Ставка в день]]*21</f>
        <v>756000</v>
      </c>
      <c r="N179" s="4"/>
      <c r="O179" s="64">
        <f>NETWORKDAYS(Таблица22[[#This Row],[Дата начала работы]],Таблица22[[#This Row],[Дата расчета 1]])</f>
        <v>-31781</v>
      </c>
      <c r="P179" s="67">
        <f>Таблица22[[#This Row],[Дата расчета 2]]*Таблица22[[#This Row],[Ставка в день]]</f>
        <v>-1144116000</v>
      </c>
      <c r="Q179" s="66"/>
      <c r="R179" s="66" t="s">
        <v>586</v>
      </c>
    </row>
    <row r="180" spans="1:18" x14ac:dyDescent="0.3">
      <c r="A180" s="84"/>
      <c r="B180" s="45" t="s">
        <v>378</v>
      </c>
      <c r="C180" s="46" t="s">
        <v>14</v>
      </c>
      <c r="D180" s="126">
        <v>44494</v>
      </c>
      <c r="E180" s="78" t="s">
        <v>659</v>
      </c>
      <c r="F180" s="4"/>
      <c r="G180" s="4" t="s">
        <v>41</v>
      </c>
      <c r="H180" s="4" t="s">
        <v>1</v>
      </c>
      <c r="I180" s="4" t="s">
        <v>392</v>
      </c>
      <c r="J180" s="4"/>
      <c r="K180" s="115">
        <v>287400</v>
      </c>
      <c r="L180" s="11">
        <v>27372</v>
      </c>
      <c r="M180" s="64">
        <f>Таблица22[[#This Row],[Ставка в день]]*21</f>
        <v>574812</v>
      </c>
      <c r="N180" s="4"/>
      <c r="O180" s="64">
        <f>NETWORKDAYS(Таблица22[[#This Row],[Дата начала работы]],Таблица22[[#This Row],[Дата расчета 1]])</f>
        <v>-31781</v>
      </c>
      <c r="P180" s="67">
        <f>Таблица22[[#This Row],[Дата расчета 2]]*Таблица22[[#This Row],[Ставка в день]]</f>
        <v>-869909532</v>
      </c>
      <c r="Q180" s="66"/>
      <c r="R180" s="66"/>
    </row>
    <row r="181" spans="1:18" x14ac:dyDescent="0.3">
      <c r="A181" s="84"/>
      <c r="B181" s="128" t="s">
        <v>390</v>
      </c>
      <c r="C181" s="46" t="s">
        <v>14</v>
      </c>
      <c r="D181" s="126">
        <v>44497</v>
      </c>
      <c r="E181" s="78"/>
      <c r="F181" s="4"/>
      <c r="G181" s="4" t="s">
        <v>391</v>
      </c>
      <c r="H181" s="4" t="s">
        <v>1</v>
      </c>
      <c r="I181" s="4"/>
      <c r="J181" s="4"/>
      <c r="K181" s="114">
        <v>149500</v>
      </c>
      <c r="L181" s="11">
        <v>15000</v>
      </c>
      <c r="M181" s="64">
        <f>Таблица22[[#This Row],[Ставка в день]]*21</f>
        <v>315000</v>
      </c>
      <c r="N181" s="4"/>
      <c r="O181" s="64">
        <f>NETWORKDAYS(Таблица22[[#This Row],[Дата начала работы]],Таблица22[[#This Row],[Дата расчета 1]])</f>
        <v>-31784</v>
      </c>
      <c r="P181" s="67">
        <f>Таблица22[[#This Row],[Дата расчета 2]]*Таблица22[[#This Row],[Ставка в день]]</f>
        <v>-476760000</v>
      </c>
      <c r="Q181" s="66"/>
      <c r="R181" s="66"/>
    </row>
    <row r="182" spans="1:18" x14ac:dyDescent="0.3">
      <c r="A182" s="84"/>
      <c r="B182" s="45" t="s">
        <v>381</v>
      </c>
      <c r="C182" s="46" t="s">
        <v>14</v>
      </c>
      <c r="D182" s="126">
        <v>44501</v>
      </c>
      <c r="E182" s="78" t="s">
        <v>318</v>
      </c>
      <c r="F182" s="4"/>
      <c r="G182" s="4" t="s">
        <v>231</v>
      </c>
      <c r="H182" s="4" t="s">
        <v>48</v>
      </c>
      <c r="I182" s="4"/>
      <c r="J182" s="4"/>
      <c r="K182" s="114">
        <v>138000</v>
      </c>
      <c r="L182" s="11">
        <v>14255</v>
      </c>
      <c r="M182" s="64">
        <f>Таблица22[[#This Row],[Ставка в день]]*21</f>
        <v>299355</v>
      </c>
      <c r="N182" s="4"/>
      <c r="O182" s="64">
        <f>NETWORKDAYS(Таблица22[[#This Row],[Дата начала работы]],Таблица22[[#This Row],[Дата расчета 1]])</f>
        <v>-31786</v>
      </c>
      <c r="P182" s="67">
        <f>Таблица22[[#This Row],[Дата расчета 2]]*Таблица22[[#This Row],[Ставка в день]]</f>
        <v>-453109430</v>
      </c>
      <c r="Q182" s="66"/>
      <c r="R182" s="66"/>
    </row>
    <row r="183" spans="1:18" x14ac:dyDescent="0.3">
      <c r="A183" s="84"/>
      <c r="B183" s="45" t="s">
        <v>383</v>
      </c>
      <c r="C183" s="46" t="s">
        <v>14</v>
      </c>
      <c r="D183" s="126">
        <v>44501</v>
      </c>
      <c r="E183" s="78"/>
      <c r="F183" s="4"/>
      <c r="G183" s="4" t="s">
        <v>41</v>
      </c>
      <c r="H183" s="4" t="s">
        <v>1</v>
      </c>
      <c r="I183" s="4" t="s">
        <v>392</v>
      </c>
      <c r="J183" s="4"/>
      <c r="K183" s="114">
        <v>315000</v>
      </c>
      <c r="L183" s="11">
        <v>27000</v>
      </c>
      <c r="M183" s="64">
        <f>Таблица22[[#This Row],[Ставка в день]]*21</f>
        <v>567000</v>
      </c>
      <c r="N183" s="4"/>
      <c r="O183" s="64">
        <f>NETWORKDAYS(Таблица22[[#This Row],[Дата начала работы]],Таблица22[[#This Row],[Дата расчета 1]])</f>
        <v>-31786</v>
      </c>
      <c r="P183" s="67">
        <f>Таблица22[[#This Row],[Дата расчета 2]]*Таблица22[[#This Row],[Ставка в день]]</f>
        <v>-858222000</v>
      </c>
      <c r="Q183" s="66"/>
      <c r="R183" s="66"/>
    </row>
    <row r="184" spans="1:18" ht="16.2" customHeight="1" x14ac:dyDescent="0.3">
      <c r="A184" s="84"/>
      <c r="B184" s="45" t="s">
        <v>385</v>
      </c>
      <c r="C184" s="46" t="s">
        <v>14</v>
      </c>
      <c r="D184" s="126">
        <v>44501</v>
      </c>
      <c r="E184" s="78"/>
      <c r="F184" s="4"/>
      <c r="G184" s="4" t="s">
        <v>386</v>
      </c>
      <c r="H184" s="4" t="s">
        <v>181</v>
      </c>
      <c r="I184" s="4" t="s">
        <v>392</v>
      </c>
      <c r="J184" s="4"/>
      <c r="K184" s="114">
        <v>103500</v>
      </c>
      <c r="L184" s="11">
        <v>9900</v>
      </c>
      <c r="M184" s="64">
        <f>Таблица22[[#This Row],[Ставка в день]]*21</f>
        <v>207900</v>
      </c>
      <c r="N184" s="4"/>
      <c r="O184" s="64">
        <f>NETWORKDAYS(Таблица22[[#This Row],[Дата начала работы]],Таблица22[[#This Row],[Дата расчета 1]])</f>
        <v>-31786</v>
      </c>
      <c r="P184" s="67">
        <f>Таблица22[[#This Row],[Дата расчета 2]]*Таблица22[[#This Row],[Ставка в день]]</f>
        <v>-314681400</v>
      </c>
      <c r="Q184" s="66"/>
      <c r="R184" s="66"/>
    </row>
    <row r="185" spans="1:18" x14ac:dyDescent="0.3">
      <c r="A185" s="84"/>
      <c r="B185" s="45" t="s">
        <v>384</v>
      </c>
      <c r="C185" s="46" t="s">
        <v>14</v>
      </c>
      <c r="D185" s="126">
        <v>44501</v>
      </c>
      <c r="E185" s="78"/>
      <c r="F185" s="4"/>
      <c r="G185" s="4" t="s">
        <v>41</v>
      </c>
      <c r="H185" s="4" t="s">
        <v>48</v>
      </c>
      <c r="I185" s="4"/>
      <c r="J185" s="4"/>
      <c r="K185" s="114">
        <v>172500</v>
      </c>
      <c r="L185" s="11">
        <v>16430</v>
      </c>
      <c r="M185" s="64">
        <f>Таблица22[[#This Row],[Ставка в день]]*21</f>
        <v>345030</v>
      </c>
      <c r="N185" s="4"/>
      <c r="O185" s="64">
        <f>NETWORKDAYS(Таблица22[[#This Row],[Дата начала работы]],Таблица22[[#This Row],[Дата расчета 1]])</f>
        <v>-31786</v>
      </c>
      <c r="P185" s="67">
        <f>Таблица22[[#This Row],[Дата расчета 2]]*Таблица22[[#This Row],[Ставка в день]]</f>
        <v>-522243980</v>
      </c>
      <c r="Q185" s="66"/>
      <c r="R185" s="66"/>
    </row>
    <row r="186" spans="1:18" x14ac:dyDescent="0.3">
      <c r="A186" s="84"/>
      <c r="B186" s="45" t="s">
        <v>388</v>
      </c>
      <c r="C186" s="46" t="s">
        <v>51</v>
      </c>
      <c r="D186" s="126">
        <v>44501</v>
      </c>
      <c r="E186" s="78" t="s">
        <v>647</v>
      </c>
      <c r="F186" s="4"/>
      <c r="G186" s="4" t="s">
        <v>389</v>
      </c>
      <c r="H186" s="4" t="s">
        <v>1</v>
      </c>
      <c r="I186" s="4" t="s">
        <v>392</v>
      </c>
      <c r="J186" s="4"/>
      <c r="K186" s="114">
        <v>69000</v>
      </c>
      <c r="L186" s="11">
        <v>6572</v>
      </c>
      <c r="M186" s="64">
        <f>Таблица22[[#This Row],[Ставка в день]]*21</f>
        <v>138012</v>
      </c>
      <c r="N186" s="4"/>
      <c r="O186" s="64">
        <f>NETWORKDAYS(Таблица22[[#This Row],[Дата начала работы]],Таблица22[[#This Row],[Дата расчета 1]])</f>
        <v>-31786</v>
      </c>
      <c r="P186" s="67">
        <f>Таблица22[[#This Row],[Дата расчета 2]]*Таблица22[[#This Row],[Ставка в день]]</f>
        <v>-208897592</v>
      </c>
      <c r="Q186" s="66"/>
      <c r="R186" s="66"/>
    </row>
    <row r="187" spans="1:18" x14ac:dyDescent="0.3">
      <c r="A187" s="84"/>
      <c r="B187" s="45" t="s">
        <v>398</v>
      </c>
      <c r="C187" s="46" t="s">
        <v>14</v>
      </c>
      <c r="D187" s="126">
        <v>44508</v>
      </c>
      <c r="E187" s="78" t="s">
        <v>407</v>
      </c>
      <c r="F187" s="4"/>
      <c r="G187" s="4" t="s">
        <v>139</v>
      </c>
      <c r="H187" s="4" t="s">
        <v>1</v>
      </c>
      <c r="I187" s="4" t="s">
        <v>392</v>
      </c>
      <c r="J187" s="138">
        <v>0.15</v>
      </c>
      <c r="K187" s="114">
        <v>150000</v>
      </c>
      <c r="L187" s="11">
        <v>17000</v>
      </c>
      <c r="M187" s="64">
        <f>Таблица22[[#This Row],[Ставка в день]]*21</f>
        <v>357000</v>
      </c>
      <c r="N187" s="4"/>
      <c r="O187" s="64">
        <f>NETWORKDAYS(Таблица22[[#This Row],[Дата начала работы]],Таблица22[[#This Row],[Дата расчета 1]])</f>
        <v>-31791</v>
      </c>
      <c r="P187" s="67">
        <f>Таблица22[[#This Row],[Дата расчета 2]]*Таблица22[[#This Row],[Ставка в день]]</f>
        <v>-540447000</v>
      </c>
      <c r="Q187" s="66"/>
      <c r="R187" s="66"/>
    </row>
    <row r="188" spans="1:18" x14ac:dyDescent="0.3">
      <c r="A188" s="84"/>
      <c r="B188" s="45" t="s">
        <v>404</v>
      </c>
      <c r="C188" s="46" t="s">
        <v>14</v>
      </c>
      <c r="D188" s="126">
        <v>44515</v>
      </c>
      <c r="E188" s="78"/>
      <c r="F188" s="4"/>
      <c r="G188" s="4" t="s">
        <v>41</v>
      </c>
      <c r="H188" s="4" t="s">
        <v>42</v>
      </c>
      <c r="I188" s="4" t="s">
        <v>392</v>
      </c>
      <c r="J188" s="4"/>
      <c r="K188" s="114">
        <v>172500</v>
      </c>
      <c r="L188" s="11">
        <v>16430</v>
      </c>
      <c r="M188" s="64">
        <f>Таблица22[[#This Row],[Ставка в день]]*21</f>
        <v>345030</v>
      </c>
      <c r="N188" s="4"/>
      <c r="O188" s="64">
        <f>NETWORKDAYS(Таблица22[[#This Row],[Дата начала работы]],Таблица22[[#This Row],[Дата расчета 1]])</f>
        <v>-31796</v>
      </c>
      <c r="P188" s="67">
        <f>Таблица22[[#This Row],[Дата расчета 2]]*Таблица22[[#This Row],[Ставка в день]]</f>
        <v>-522408280</v>
      </c>
      <c r="Q188" s="66"/>
      <c r="R188" s="66"/>
    </row>
    <row r="189" spans="1:18" ht="16.8" customHeight="1" x14ac:dyDescent="0.3">
      <c r="A189" s="84"/>
      <c r="B189" s="45" t="s">
        <v>402</v>
      </c>
      <c r="C189" s="46" t="s">
        <v>51</v>
      </c>
      <c r="D189" s="126">
        <v>44523</v>
      </c>
      <c r="E189" s="78" t="s">
        <v>550</v>
      </c>
      <c r="F189" s="4"/>
      <c r="G189" s="4" t="s">
        <v>405</v>
      </c>
      <c r="H189" s="4" t="s">
        <v>1</v>
      </c>
      <c r="I189" s="4"/>
      <c r="J189" s="4"/>
      <c r="K189" s="114">
        <v>138000</v>
      </c>
      <c r="L189" s="11">
        <v>12048</v>
      </c>
      <c r="M189" s="64">
        <f>Таблица22[[#This Row],[Ставка в день]]*21</f>
        <v>253008</v>
      </c>
      <c r="N189" s="4"/>
      <c r="O189" s="64">
        <f>NETWORKDAYS(Таблица22[[#This Row],[Дата начала работы]],Таблица22[[#This Row],[Дата расчета 1]])</f>
        <v>-31802</v>
      </c>
      <c r="P189" s="67">
        <f>Таблица22[[#This Row],[Дата расчета 2]]*Таблица22[[#This Row],[Ставка в день]]</f>
        <v>-383150496</v>
      </c>
      <c r="Q189" s="66"/>
      <c r="R189" s="66"/>
    </row>
    <row r="190" spans="1:18" x14ac:dyDescent="0.3">
      <c r="A190" s="84"/>
      <c r="B190" s="45" t="s">
        <v>400</v>
      </c>
      <c r="C190" s="46" t="s">
        <v>14</v>
      </c>
      <c r="D190" s="126">
        <v>44523</v>
      </c>
      <c r="E190" s="78"/>
      <c r="F190" s="4"/>
      <c r="G190" s="4" t="s">
        <v>401</v>
      </c>
      <c r="H190" s="4" t="s">
        <v>313</v>
      </c>
      <c r="I190" s="4"/>
      <c r="J190" s="4"/>
      <c r="K190" s="114">
        <v>370000</v>
      </c>
      <c r="L190" s="11">
        <v>33500</v>
      </c>
      <c r="M190" s="64">
        <f>Таблица22[[#This Row],[Ставка в день]]*21</f>
        <v>703500</v>
      </c>
      <c r="N190" s="4"/>
      <c r="O190" s="64">
        <f>NETWORKDAYS(Таблица22[[#This Row],[Дата начала работы]],Таблица22[[#This Row],[Дата расчета 1]])</f>
        <v>-31802</v>
      </c>
      <c r="P190" s="67">
        <f>Таблица22[[#This Row],[Дата расчета 2]]*Таблица22[[#This Row],[Ставка в день]]</f>
        <v>-1065367000</v>
      </c>
      <c r="Q190" s="66"/>
      <c r="R190" s="66"/>
    </row>
    <row r="191" spans="1:18" ht="19.2" customHeight="1" x14ac:dyDescent="0.3">
      <c r="A191" s="84"/>
      <c r="B191" s="45" t="s">
        <v>412</v>
      </c>
      <c r="C191" s="46" t="s">
        <v>51</v>
      </c>
      <c r="D191" s="126">
        <v>44526</v>
      </c>
      <c r="E191" s="78" t="s">
        <v>559</v>
      </c>
      <c r="F191" s="4"/>
      <c r="G191" s="4" t="s">
        <v>419</v>
      </c>
      <c r="H191" s="4" t="s">
        <v>112</v>
      </c>
      <c r="I191" s="4"/>
      <c r="J191" s="4"/>
      <c r="K191" s="114">
        <v>80500</v>
      </c>
      <c r="L191" s="11">
        <v>8000</v>
      </c>
      <c r="M191" s="64">
        <f>Таблица22[[#This Row],[Ставка в день]]*21</f>
        <v>168000</v>
      </c>
      <c r="N191" s="4"/>
      <c r="O191" s="64">
        <f>NETWORKDAYS(Таблица22[[#This Row],[Дата начала работы]],Таблица22[[#This Row],[Дата расчета 1]])</f>
        <v>-31805</v>
      </c>
      <c r="P191" s="67">
        <f>Таблица22[[#This Row],[Дата расчета 2]]*Таблица22[[#This Row],[Ставка в день]]</f>
        <v>-254440000</v>
      </c>
      <c r="Q191" s="66"/>
      <c r="R191" s="66"/>
    </row>
    <row r="192" spans="1:18" ht="18.600000000000001" customHeight="1" x14ac:dyDescent="0.3">
      <c r="A192" s="84"/>
      <c r="B192" s="45" t="s">
        <v>414</v>
      </c>
      <c r="C192" s="46" t="s">
        <v>51</v>
      </c>
      <c r="D192" s="126">
        <v>44526</v>
      </c>
      <c r="E192" s="78" t="s">
        <v>517</v>
      </c>
      <c r="F192" s="4"/>
      <c r="G192" s="4" t="s">
        <v>415</v>
      </c>
      <c r="H192" s="4" t="s">
        <v>1</v>
      </c>
      <c r="I192" s="4" t="s">
        <v>392</v>
      </c>
      <c r="J192" s="138">
        <v>0.15</v>
      </c>
      <c r="K192" s="114">
        <v>300000</v>
      </c>
      <c r="L192" s="11">
        <v>32000</v>
      </c>
      <c r="M192" s="64">
        <f>Таблица22[[#This Row],[Ставка в день]]*21</f>
        <v>672000</v>
      </c>
      <c r="N192" s="4"/>
      <c r="O192" s="64">
        <f>NETWORKDAYS(Таблица22[[#This Row],[Дата начала работы]],Таблица22[[#This Row],[Дата расчета 1]])</f>
        <v>-31805</v>
      </c>
      <c r="P192" s="67">
        <f>Таблица22[[#This Row],[Дата расчета 2]]*Таблица22[[#This Row],[Ставка в день]]</f>
        <v>-1017760000</v>
      </c>
      <c r="Q192" s="66"/>
      <c r="R192" s="66"/>
    </row>
    <row r="193" spans="1:18" x14ac:dyDescent="0.3">
      <c r="A193" s="84"/>
      <c r="B193" s="45" t="s">
        <v>397</v>
      </c>
      <c r="C193" s="46" t="s">
        <v>14</v>
      </c>
      <c r="D193" s="126">
        <v>44531</v>
      </c>
      <c r="E193" s="78" t="s">
        <v>427</v>
      </c>
      <c r="F193" s="4"/>
      <c r="G193" s="4" t="s">
        <v>222</v>
      </c>
      <c r="H193" s="4" t="s">
        <v>183</v>
      </c>
      <c r="I193" s="4" t="s">
        <v>392</v>
      </c>
      <c r="J193" s="138">
        <v>0.15</v>
      </c>
      <c r="K193" s="114">
        <v>300000</v>
      </c>
      <c r="L193" s="11">
        <v>32860</v>
      </c>
      <c r="M193" s="64">
        <f>Таблица22[[#This Row],[Ставка в день]]*21</f>
        <v>690060</v>
      </c>
      <c r="N193" s="4"/>
      <c r="O193" s="64">
        <f>NETWORKDAYS(Таблица22[[#This Row],[Дата начала работы]],Таблица22[[#This Row],[Дата расчета 1]])</f>
        <v>-31808</v>
      </c>
      <c r="P193" s="67">
        <f>Таблица22[[#This Row],[Дата расчета 2]]*Таблица22[[#This Row],[Ставка в день]]</f>
        <v>-1045210880</v>
      </c>
      <c r="Q193" s="66"/>
      <c r="R193" s="66"/>
    </row>
    <row r="194" spans="1:18" x14ac:dyDescent="0.3">
      <c r="A194" s="84"/>
      <c r="B194" s="45" t="s">
        <v>410</v>
      </c>
      <c r="C194" s="46" t="s">
        <v>14</v>
      </c>
      <c r="D194" s="126">
        <v>44531</v>
      </c>
      <c r="E194" s="78"/>
      <c r="F194" s="4"/>
      <c r="G194" s="4" t="s">
        <v>399</v>
      </c>
      <c r="H194" s="4" t="s">
        <v>1</v>
      </c>
      <c r="I194" s="4"/>
      <c r="J194" s="4"/>
      <c r="K194" s="114">
        <v>138000</v>
      </c>
      <c r="L194" s="11">
        <v>12000</v>
      </c>
      <c r="M194" s="64">
        <f>Таблица22[[#This Row],[Ставка в день]]*21</f>
        <v>252000</v>
      </c>
      <c r="N194" s="4"/>
      <c r="O194" s="64">
        <f>NETWORKDAYS(Таблица22[[#This Row],[Дата начала работы]],Таблица22[[#This Row],[Дата расчета 1]])</f>
        <v>-31808</v>
      </c>
      <c r="P194" s="67">
        <f>Таблица22[[#This Row],[Дата расчета 2]]*Таблица22[[#This Row],[Ставка в день]]</f>
        <v>-381696000</v>
      </c>
      <c r="Q194" s="66"/>
      <c r="R194" s="66"/>
    </row>
    <row r="195" spans="1:18" x14ac:dyDescent="0.3">
      <c r="A195" s="84"/>
      <c r="B195" s="124" t="s">
        <v>409</v>
      </c>
      <c r="C195" s="46" t="s">
        <v>14</v>
      </c>
      <c r="D195" s="126">
        <v>44531</v>
      </c>
      <c r="E195" s="78"/>
      <c r="F195" s="4"/>
      <c r="G195" s="4" t="s">
        <v>386</v>
      </c>
      <c r="H195" s="4" t="s">
        <v>1</v>
      </c>
      <c r="I195" s="4" t="s">
        <v>392</v>
      </c>
      <c r="J195" s="4"/>
      <c r="K195" s="114">
        <v>172500</v>
      </c>
      <c r="L195" s="11">
        <v>16430</v>
      </c>
      <c r="M195" s="64">
        <f>Таблица22[[#This Row],[Ставка в день]]*21</f>
        <v>345030</v>
      </c>
      <c r="N195" s="4"/>
      <c r="O195" s="64">
        <f>NETWORKDAYS(Таблица22[[#This Row],[Дата начала работы]],Таблица22[[#This Row],[Дата расчета 1]])</f>
        <v>-31808</v>
      </c>
      <c r="P195" s="67">
        <f>Таблица22[[#This Row],[Дата расчета 2]]*Таблица22[[#This Row],[Ставка в день]]</f>
        <v>-522605440</v>
      </c>
      <c r="Q195" s="66"/>
      <c r="R195" s="66"/>
    </row>
    <row r="196" spans="1:18" x14ac:dyDescent="0.3">
      <c r="A196" s="84"/>
      <c r="B196" s="124" t="s">
        <v>416</v>
      </c>
      <c r="C196" s="46" t="s">
        <v>14</v>
      </c>
      <c r="D196" s="126">
        <v>44536</v>
      </c>
      <c r="E196" s="78"/>
      <c r="F196" s="4"/>
      <c r="G196" s="4" t="s">
        <v>41</v>
      </c>
      <c r="H196" s="4" t="s">
        <v>1</v>
      </c>
      <c r="I196" s="4" t="s">
        <v>417</v>
      </c>
      <c r="J196" s="4"/>
      <c r="K196" s="114">
        <v>104000</v>
      </c>
      <c r="L196" s="11">
        <v>9905</v>
      </c>
      <c r="M196" s="64">
        <f>Таблица22[[#This Row],[Ставка в день]]*21</f>
        <v>208005</v>
      </c>
      <c r="N196" s="4"/>
      <c r="O196" s="64">
        <f>NETWORKDAYS(Таблица22[[#This Row],[Дата начала работы]],Таблица22[[#This Row],[Дата расчета 1]])</f>
        <v>-31811</v>
      </c>
      <c r="P196" s="67">
        <f>Таблица22[[#This Row],[Дата расчета 2]]*Таблица22[[#This Row],[Ставка в день]]</f>
        <v>-315087955</v>
      </c>
      <c r="Q196" s="66"/>
      <c r="R196" s="66"/>
    </row>
    <row r="197" spans="1:18" x14ac:dyDescent="0.3">
      <c r="A197" s="84"/>
      <c r="B197" s="45" t="s">
        <v>425</v>
      </c>
      <c r="C197" s="46" t="s">
        <v>51</v>
      </c>
      <c r="D197" s="126">
        <v>44544</v>
      </c>
      <c r="E197" s="78" t="s">
        <v>427</v>
      </c>
      <c r="F197" s="4"/>
      <c r="G197" s="4" t="s">
        <v>41</v>
      </c>
      <c r="H197" s="4" t="s">
        <v>426</v>
      </c>
      <c r="I197" s="4" t="s">
        <v>417</v>
      </c>
      <c r="J197" s="4"/>
      <c r="K197" s="114">
        <v>239200</v>
      </c>
      <c r="L197" s="11">
        <v>22781</v>
      </c>
      <c r="M197" s="64">
        <f>Таблица22[[#This Row],[Ставка в день]]*21</f>
        <v>478401</v>
      </c>
      <c r="N197" s="4"/>
      <c r="O197" s="64">
        <f>NETWORKDAYS(Таблица22[[#This Row],[Дата начала работы]],Таблица22[[#This Row],[Дата расчета 1]])</f>
        <v>-31817</v>
      </c>
      <c r="P197" s="67">
        <f>Таблица22[[#This Row],[Дата расчета 2]]*Таблица22[[#This Row],[Ставка в день]]</f>
        <v>-724823077</v>
      </c>
      <c r="Q197" s="66"/>
      <c r="R197" s="66"/>
    </row>
    <row r="198" spans="1:18" ht="15" customHeight="1" x14ac:dyDescent="0.3">
      <c r="A198" s="84"/>
      <c r="B198" s="45" t="s">
        <v>431</v>
      </c>
      <c r="C198" s="46" t="s">
        <v>14</v>
      </c>
      <c r="D198" s="126">
        <v>44544</v>
      </c>
      <c r="E198" s="78"/>
      <c r="F198" s="4"/>
      <c r="G198" s="4" t="s">
        <v>148</v>
      </c>
      <c r="H198" s="4" t="s">
        <v>1</v>
      </c>
      <c r="I198" s="4" t="s">
        <v>417</v>
      </c>
      <c r="J198" s="4"/>
      <c r="K198" s="114">
        <v>120000</v>
      </c>
      <c r="L198" s="11">
        <v>11430</v>
      </c>
      <c r="M198" s="64">
        <f>Таблица22[[#This Row],[Ставка в день]]*21</f>
        <v>240030</v>
      </c>
      <c r="N198" s="4"/>
      <c r="O198" s="64">
        <f>NETWORKDAYS(Таблица22[[#This Row],[Дата начала работы]],Таблица22[[#This Row],[Дата расчета 1]])</f>
        <v>-31817</v>
      </c>
      <c r="P198" s="67">
        <f>Таблица22[[#This Row],[Дата расчета 2]]*Таблица22[[#This Row],[Ставка в день]]</f>
        <v>-363668310</v>
      </c>
      <c r="Q198" s="66"/>
      <c r="R198" s="66"/>
    </row>
    <row r="199" spans="1:18" ht="31.2" x14ac:dyDescent="0.3">
      <c r="A199" s="84"/>
      <c r="B199" s="124" t="s">
        <v>411</v>
      </c>
      <c r="C199" s="46" t="s">
        <v>14</v>
      </c>
      <c r="D199" s="126">
        <v>44545</v>
      </c>
      <c r="E199" s="78"/>
      <c r="F199" s="4"/>
      <c r="G199" s="4" t="s">
        <v>41</v>
      </c>
      <c r="H199" s="4" t="s">
        <v>48</v>
      </c>
      <c r="I199" s="4" t="s">
        <v>392</v>
      </c>
      <c r="J199" s="4"/>
      <c r="K199" s="114">
        <v>132300</v>
      </c>
      <c r="L199" s="11">
        <v>12600</v>
      </c>
      <c r="M199" s="64">
        <f>Таблица22[[#This Row],[Ставка в день]]*21</f>
        <v>264600</v>
      </c>
      <c r="N199" s="4"/>
      <c r="O199" s="64">
        <f>NETWORKDAYS(Таблица22[[#This Row],[Дата начала работы]],Таблица22[[#This Row],[Дата расчета 1]])</f>
        <v>-31818</v>
      </c>
      <c r="P199" s="67">
        <f>Таблица22[[#This Row],[Дата расчета 2]]*Таблица22[[#This Row],[Ставка в день]]</f>
        <v>-400906800</v>
      </c>
      <c r="Q199" s="66"/>
      <c r="R199" s="78" t="s">
        <v>646</v>
      </c>
    </row>
    <row r="200" spans="1:18" x14ac:dyDescent="0.3">
      <c r="A200" s="84"/>
      <c r="B200" s="45" t="s">
        <v>438</v>
      </c>
      <c r="C200" s="46" t="s">
        <v>51</v>
      </c>
      <c r="D200" s="126">
        <v>44550</v>
      </c>
      <c r="E200" s="78" t="s">
        <v>552</v>
      </c>
      <c r="F200" s="4"/>
      <c r="G200" s="4" t="s">
        <v>56</v>
      </c>
      <c r="H200" s="4" t="s">
        <v>48</v>
      </c>
      <c r="I200" s="4" t="s">
        <v>417</v>
      </c>
      <c r="J200" s="4"/>
      <c r="K200" s="114">
        <v>75000</v>
      </c>
      <c r="L200" s="11">
        <v>7143</v>
      </c>
      <c r="M200" s="64">
        <f>Таблица22[[#This Row],[Ставка в день]]*21</f>
        <v>150003</v>
      </c>
      <c r="N200" s="4"/>
      <c r="O200" s="64">
        <f>NETWORKDAYS(Таблица22[[#This Row],[Дата начала работы]],Таблица22[[#This Row],[Дата расчета 1]])</f>
        <v>-31821</v>
      </c>
      <c r="P200" s="67">
        <f>Таблица22[[#This Row],[Дата расчета 2]]*Таблица22[[#This Row],[Ставка в день]]</f>
        <v>-227297403</v>
      </c>
      <c r="Q200" s="66"/>
      <c r="R200" s="66"/>
    </row>
    <row r="201" spans="1:18" x14ac:dyDescent="0.3">
      <c r="A201" s="84"/>
      <c r="B201" s="45" t="s">
        <v>420</v>
      </c>
      <c r="C201" s="46" t="s">
        <v>14</v>
      </c>
      <c r="D201" s="126">
        <v>44552</v>
      </c>
      <c r="E201" s="78"/>
      <c r="F201" s="4"/>
      <c r="G201" s="4" t="s">
        <v>41</v>
      </c>
      <c r="H201" s="4" t="s">
        <v>153</v>
      </c>
      <c r="I201" s="4"/>
      <c r="J201" s="4"/>
      <c r="K201" s="114">
        <v>229900</v>
      </c>
      <c r="L201" s="11">
        <v>21896</v>
      </c>
      <c r="M201" s="64">
        <f>Таблица22[[#This Row],[Ставка в день]]*21</f>
        <v>459816</v>
      </c>
      <c r="N201" s="4"/>
      <c r="O201" s="64">
        <f>NETWORKDAYS(Таблица22[[#This Row],[Дата начала работы]],Таблица22[[#This Row],[Дата расчета 1]])</f>
        <v>-31823</v>
      </c>
      <c r="P201" s="67">
        <f>Таблица22[[#This Row],[Дата расчета 2]]*Таблица22[[#This Row],[Ставка в день]]</f>
        <v>-696796408</v>
      </c>
      <c r="Q201" s="66"/>
      <c r="R201" s="66" t="s">
        <v>571</v>
      </c>
    </row>
    <row r="202" spans="1:18" ht="18" customHeight="1" x14ac:dyDescent="0.3">
      <c r="A202" s="84"/>
      <c r="B202" s="45" t="s">
        <v>432</v>
      </c>
      <c r="C202" s="46" t="s">
        <v>14</v>
      </c>
      <c r="D202" s="126">
        <v>44554</v>
      </c>
      <c r="E202" s="78"/>
      <c r="F202" s="4"/>
      <c r="G202" s="4" t="s">
        <v>433</v>
      </c>
      <c r="H202" s="4" t="s">
        <v>1</v>
      </c>
      <c r="I202" s="4" t="s">
        <v>417</v>
      </c>
      <c r="J202" s="138">
        <v>0.15</v>
      </c>
      <c r="K202" s="114">
        <v>90000</v>
      </c>
      <c r="L202" s="11">
        <v>9858</v>
      </c>
      <c r="M202" s="64">
        <f>Таблица22[[#This Row],[Ставка в день]]*21</f>
        <v>207018</v>
      </c>
      <c r="N202" s="4"/>
      <c r="O202" s="64">
        <f>NETWORKDAYS(Таблица22[[#This Row],[Дата начала работы]],Таблица22[[#This Row],[Дата расчета 1]])</f>
        <v>-31825</v>
      </c>
      <c r="P202" s="67">
        <f>Таблица22[[#This Row],[Дата расчета 2]]*Таблица22[[#This Row],[Ставка в день]]</f>
        <v>-313730850</v>
      </c>
      <c r="Q202" s="66"/>
      <c r="R202" s="66"/>
    </row>
    <row r="203" spans="1:18" x14ac:dyDescent="0.3">
      <c r="A203" s="84"/>
      <c r="B203" s="45" t="s">
        <v>429</v>
      </c>
      <c r="C203" s="46" t="s">
        <v>14</v>
      </c>
      <c r="D203" s="126">
        <v>44554</v>
      </c>
      <c r="E203" s="78"/>
      <c r="F203" s="4"/>
      <c r="G203" s="4" t="s">
        <v>430</v>
      </c>
      <c r="H203" s="4" t="s">
        <v>1</v>
      </c>
      <c r="I203" s="4" t="s">
        <v>417</v>
      </c>
      <c r="J203" s="138">
        <v>0.15</v>
      </c>
      <c r="K203" s="114">
        <v>345000</v>
      </c>
      <c r="L203" s="11">
        <v>32118</v>
      </c>
      <c r="M203" s="64">
        <f>Таблица22[[#This Row],[Ставка в день]]*21</f>
        <v>674478</v>
      </c>
      <c r="N203" s="4"/>
      <c r="O203" s="64">
        <f>NETWORKDAYS(Таблица22[[#This Row],[Дата начала работы]],Таблица22[[#This Row],[Дата расчета 1]])</f>
        <v>-31825</v>
      </c>
      <c r="P203" s="67">
        <f>Таблица22[[#This Row],[Дата расчета 2]]*Таблица22[[#This Row],[Ставка в день]]</f>
        <v>-1022155350</v>
      </c>
      <c r="Q203" s="66"/>
      <c r="R203" s="66"/>
    </row>
    <row r="204" spans="1:18" ht="19.8" customHeight="1" x14ac:dyDescent="0.3">
      <c r="A204" s="84"/>
      <c r="B204" s="45" t="s">
        <v>442</v>
      </c>
      <c r="C204" s="46" t="s">
        <v>14</v>
      </c>
      <c r="D204" s="126">
        <v>44572</v>
      </c>
      <c r="E204" s="78"/>
      <c r="F204" s="4"/>
      <c r="G204" s="4" t="s">
        <v>222</v>
      </c>
      <c r="H204" s="4" t="s">
        <v>1</v>
      </c>
      <c r="I204" s="4" t="s">
        <v>417</v>
      </c>
      <c r="J204" s="4"/>
      <c r="K204" s="114">
        <v>115000</v>
      </c>
      <c r="L204" s="11">
        <v>10953</v>
      </c>
      <c r="M204" s="64">
        <f>Таблица22[[#This Row],[Ставка в день]]*21</f>
        <v>230013</v>
      </c>
      <c r="N204" s="4"/>
      <c r="O204" s="64">
        <f>NETWORKDAYS(Таблица22[[#This Row],[Дата начала работы]],Таблица22[[#This Row],[Дата расчета 1]])</f>
        <v>-31837</v>
      </c>
      <c r="P204" s="67">
        <f>Таблица22[[#This Row],[Дата расчета 2]]*Таблица22[[#This Row],[Ставка в день]]</f>
        <v>-348710661</v>
      </c>
      <c r="Q204" s="66"/>
      <c r="R204" s="66"/>
    </row>
    <row r="205" spans="1:18" ht="19.8" customHeight="1" x14ac:dyDescent="0.3">
      <c r="A205" s="84"/>
      <c r="B205" s="45" t="s">
        <v>450</v>
      </c>
      <c r="C205" s="46" t="s">
        <v>51</v>
      </c>
      <c r="D205" s="126">
        <v>44573</v>
      </c>
      <c r="E205" s="78" t="s">
        <v>550</v>
      </c>
      <c r="F205" s="4"/>
      <c r="G205" s="4" t="s">
        <v>405</v>
      </c>
      <c r="H205" s="4" t="s">
        <v>1</v>
      </c>
      <c r="I205" s="4"/>
      <c r="J205" s="4"/>
      <c r="K205" s="114">
        <v>154700</v>
      </c>
      <c r="L205" s="11">
        <v>14000</v>
      </c>
      <c r="M205" s="64">
        <f>Таблица22[[#This Row],[Ставка в день]]*21</f>
        <v>294000</v>
      </c>
      <c r="N205" s="4"/>
      <c r="O205" s="64">
        <f>NETWORKDAYS(Таблица22[[#This Row],[Дата начала работы]],Таблица22[[#This Row],[Дата расчета 1]])</f>
        <v>-31838</v>
      </c>
      <c r="P205" s="67">
        <f>Таблица22[[#This Row],[Дата расчета 2]]*Таблица22[[#This Row],[Ставка в день]]</f>
        <v>-445732000</v>
      </c>
      <c r="Q205" s="66"/>
      <c r="R205" s="66"/>
    </row>
    <row r="206" spans="1:18" ht="19.8" customHeight="1" x14ac:dyDescent="0.3">
      <c r="A206" s="84"/>
      <c r="B206" s="45" t="s">
        <v>445</v>
      </c>
      <c r="C206" s="46" t="s">
        <v>14</v>
      </c>
      <c r="D206" s="126">
        <v>44573</v>
      </c>
      <c r="E206" s="78"/>
      <c r="F206" s="4"/>
      <c r="G206" s="4" t="s">
        <v>231</v>
      </c>
      <c r="H206" s="4" t="s">
        <v>1</v>
      </c>
      <c r="I206" s="4"/>
      <c r="J206" s="4"/>
      <c r="K206" s="114">
        <v>212700</v>
      </c>
      <c r="L206" s="11">
        <v>20258</v>
      </c>
      <c r="M206" s="64">
        <f>Таблица22[[#This Row],[Ставка в день]]*21</f>
        <v>425418</v>
      </c>
      <c r="N206" s="4"/>
      <c r="O206" s="64">
        <f>NETWORKDAYS(Таблица22[[#This Row],[Дата начала работы]],Таблица22[[#This Row],[Дата расчета 1]])</f>
        <v>-31838</v>
      </c>
      <c r="P206" s="67">
        <f>Таблица22[[#This Row],[Дата расчета 2]]*Таблица22[[#This Row],[Ставка в день]]</f>
        <v>-644974204</v>
      </c>
      <c r="Q206" s="66"/>
      <c r="R206" s="66"/>
    </row>
    <row r="207" spans="1:18" ht="19.8" customHeight="1" x14ac:dyDescent="0.3">
      <c r="A207" s="84"/>
      <c r="B207" s="45" t="s">
        <v>422</v>
      </c>
      <c r="C207" s="46" t="s">
        <v>51</v>
      </c>
      <c r="D207" s="126">
        <v>44574</v>
      </c>
      <c r="E207" s="78" t="s">
        <v>566</v>
      </c>
      <c r="F207" s="4"/>
      <c r="G207" s="4" t="s">
        <v>423</v>
      </c>
      <c r="H207" s="4" t="s">
        <v>424</v>
      </c>
      <c r="I207" s="4" t="s">
        <v>417</v>
      </c>
      <c r="J207" s="4"/>
      <c r="K207" s="114">
        <v>253000</v>
      </c>
      <c r="L207" s="11">
        <v>24086</v>
      </c>
      <c r="M207" s="64">
        <f>Таблица22[[#This Row],[Ставка в день]]*21</f>
        <v>505806</v>
      </c>
      <c r="N207" s="4"/>
      <c r="O207" s="64">
        <f>NETWORKDAYS(Таблица22[[#This Row],[Дата начала работы]],Таблица22[[#This Row],[Дата расчета 1]])</f>
        <v>-31839</v>
      </c>
      <c r="P207" s="67">
        <f>Таблица22[[#This Row],[Дата расчета 2]]*Таблица22[[#This Row],[Ставка в день]]</f>
        <v>-766874154</v>
      </c>
      <c r="Q207" s="66"/>
      <c r="R207" s="66"/>
    </row>
    <row r="208" spans="1:18" ht="19.8" customHeight="1" x14ac:dyDescent="0.3">
      <c r="A208" s="84"/>
      <c r="B208" s="45" t="s">
        <v>434</v>
      </c>
      <c r="C208" s="46" t="s">
        <v>14</v>
      </c>
      <c r="D208" s="126">
        <v>44578</v>
      </c>
      <c r="E208" s="78" t="s">
        <v>435</v>
      </c>
      <c r="F208" s="4"/>
      <c r="G208" s="4" t="s">
        <v>50</v>
      </c>
      <c r="H208" s="4" t="s">
        <v>48</v>
      </c>
      <c r="I208" s="4" t="s">
        <v>417</v>
      </c>
      <c r="J208" s="4"/>
      <c r="K208" s="114">
        <v>80000</v>
      </c>
      <c r="L208" s="11">
        <v>7620</v>
      </c>
      <c r="M208" s="64">
        <f>Таблица22[[#This Row],[Ставка в день]]*21</f>
        <v>160020</v>
      </c>
      <c r="N208" s="4"/>
      <c r="O208" s="64">
        <f>NETWORKDAYS(Таблица22[[#This Row],[Дата начала работы]],Таблица22[[#This Row],[Дата расчета 1]])</f>
        <v>-31841</v>
      </c>
      <c r="P208" s="67">
        <f>Таблица22[[#This Row],[Дата расчета 2]]*Таблица22[[#This Row],[Ставка в день]]</f>
        <v>-242628420</v>
      </c>
      <c r="Q208" s="66"/>
      <c r="R208" s="66"/>
    </row>
    <row r="209" spans="1:18" ht="19.8" customHeight="1" x14ac:dyDescent="0.3">
      <c r="A209" s="84"/>
      <c r="B209" s="45" t="s">
        <v>443</v>
      </c>
      <c r="C209" s="46" t="s">
        <v>14</v>
      </c>
      <c r="D209" s="126">
        <v>44578</v>
      </c>
      <c r="E209" s="78"/>
      <c r="F209" s="4"/>
      <c r="G209" s="4" t="s">
        <v>433</v>
      </c>
      <c r="H209" s="4" t="s">
        <v>444</v>
      </c>
      <c r="I209" s="4" t="s">
        <v>417</v>
      </c>
      <c r="J209" s="4"/>
      <c r="K209" s="114">
        <v>143000</v>
      </c>
      <c r="L209" s="11">
        <v>13620</v>
      </c>
      <c r="M209" s="64">
        <f>Таблица22[[#This Row],[Ставка в день]]*21</f>
        <v>286020</v>
      </c>
      <c r="N209" s="4"/>
      <c r="O209" s="64">
        <f>NETWORKDAYS(Таблица22[[#This Row],[Дата начала работы]],Таблица22[[#This Row],[Дата расчета 1]])</f>
        <v>-31841</v>
      </c>
      <c r="P209" s="67">
        <f>Таблица22[[#This Row],[Дата расчета 2]]*Таблица22[[#This Row],[Ставка в день]]</f>
        <v>-433674420</v>
      </c>
      <c r="Q209" s="66"/>
      <c r="R209" s="66" t="s">
        <v>656</v>
      </c>
    </row>
    <row r="210" spans="1:18" ht="38.4" customHeight="1" x14ac:dyDescent="0.3">
      <c r="A210" s="84"/>
      <c r="B210" s="45" t="s">
        <v>465</v>
      </c>
      <c r="C210" s="46" t="s">
        <v>14</v>
      </c>
      <c r="D210" s="126">
        <v>44587</v>
      </c>
      <c r="E210" s="78"/>
      <c r="F210" s="4"/>
      <c r="G210" s="4" t="s">
        <v>50</v>
      </c>
      <c r="H210" s="4" t="s">
        <v>1</v>
      </c>
      <c r="I210" s="4" t="s">
        <v>417</v>
      </c>
      <c r="J210" s="138">
        <v>0.15</v>
      </c>
      <c r="K210" s="114">
        <v>150000</v>
      </c>
      <c r="L210" s="11">
        <v>16429</v>
      </c>
      <c r="M210" s="64">
        <f>Таблица22[[#This Row],[Ставка в день]]*21</f>
        <v>345009</v>
      </c>
      <c r="N210" s="4"/>
      <c r="O210" s="64">
        <f>NETWORKDAYS(Таблица22[[#This Row],[Дата начала работы]],Таблица22[[#This Row],[Дата расчета 1]])</f>
        <v>-31848</v>
      </c>
      <c r="P210" s="67">
        <f>Таблица22[[#This Row],[Дата расчета 2]]*Таблица22[[#This Row],[Ставка в день]]</f>
        <v>-523230792</v>
      </c>
      <c r="Q210" s="66"/>
      <c r="R210" s="66" t="s">
        <v>570</v>
      </c>
    </row>
    <row r="211" spans="1:18" ht="19.8" customHeight="1" x14ac:dyDescent="0.3">
      <c r="A211" s="84"/>
      <c r="B211" s="45" t="s">
        <v>457</v>
      </c>
      <c r="C211" s="46" t="s">
        <v>14</v>
      </c>
      <c r="D211" s="126">
        <v>44588</v>
      </c>
      <c r="E211" s="78"/>
      <c r="F211" s="4"/>
      <c r="G211" s="4" t="s">
        <v>458</v>
      </c>
      <c r="H211" s="4" t="s">
        <v>48</v>
      </c>
      <c r="I211" s="4"/>
      <c r="J211" s="4"/>
      <c r="K211" s="114">
        <v>69000</v>
      </c>
      <c r="L211" s="11">
        <v>6572</v>
      </c>
      <c r="M211" s="64">
        <f>Таблица22[[#This Row],[Ставка в день]]*21</f>
        <v>138012</v>
      </c>
      <c r="N211" s="4"/>
      <c r="O211" s="64">
        <f>NETWORKDAYS(Таблица22[[#This Row],[Дата начала работы]],Таблица22[[#This Row],[Дата расчета 1]])</f>
        <v>-31849</v>
      </c>
      <c r="P211" s="67">
        <f>Таблица22[[#This Row],[Дата расчета 2]]*Таблица22[[#This Row],[Ставка в день]]</f>
        <v>-209311628</v>
      </c>
      <c r="Q211" s="66"/>
      <c r="R211" s="66"/>
    </row>
    <row r="212" spans="1:18" x14ac:dyDescent="0.3">
      <c r="A212" s="84"/>
      <c r="B212" s="45" t="s">
        <v>449</v>
      </c>
      <c r="C212" s="46" t="s">
        <v>14</v>
      </c>
      <c r="D212" s="126">
        <v>44589</v>
      </c>
      <c r="E212" s="78"/>
      <c r="F212" s="4"/>
      <c r="G212" s="4" t="s">
        <v>452</v>
      </c>
      <c r="H212" s="4" t="s">
        <v>299</v>
      </c>
      <c r="I212" s="4"/>
      <c r="J212" s="4"/>
      <c r="K212" s="114">
        <v>149500</v>
      </c>
      <c r="L212" s="11">
        <v>14239</v>
      </c>
      <c r="M212" s="64">
        <f>Таблица22[[#This Row],[Ставка в день]]*21</f>
        <v>299019</v>
      </c>
      <c r="N212" s="4"/>
      <c r="O212" s="64">
        <f>NETWORKDAYS(Таблица22[[#This Row],[Дата начала работы]],Таблица22[[#This Row],[Дата расчета 1]])</f>
        <v>-31850</v>
      </c>
      <c r="P212" s="67">
        <f>Таблица22[[#This Row],[Дата расчета 2]]*Таблица22[[#This Row],[Ставка в день]]</f>
        <v>-453512150</v>
      </c>
      <c r="Q212" s="66"/>
      <c r="R212" s="66"/>
    </row>
    <row r="213" spans="1:18" ht="22.2" customHeight="1" x14ac:dyDescent="0.3">
      <c r="A213" s="84"/>
      <c r="B213" s="45" t="s">
        <v>461</v>
      </c>
      <c r="C213" s="46" t="s">
        <v>14</v>
      </c>
      <c r="D213" s="126">
        <v>44593</v>
      </c>
      <c r="E213" s="102" t="s">
        <v>482</v>
      </c>
      <c r="F213" s="4"/>
      <c r="G213" s="4" t="s">
        <v>462</v>
      </c>
      <c r="H213" s="4" t="s">
        <v>444</v>
      </c>
      <c r="I213" s="4" t="s">
        <v>417</v>
      </c>
      <c r="J213" s="4"/>
      <c r="K213" s="114">
        <v>379400</v>
      </c>
      <c r="L213" s="11">
        <v>32500</v>
      </c>
      <c r="M213" s="64">
        <f>Таблица22[[#This Row],[Ставка в день]]*21</f>
        <v>682500</v>
      </c>
      <c r="N213" s="4"/>
      <c r="O213" s="64">
        <f>NETWORKDAYS(Таблица22[[#This Row],[Дата начала работы]],Таблица22[[#This Row],[Дата расчета 1]])</f>
        <v>-31852</v>
      </c>
      <c r="P213" s="67">
        <f>Таблица22[[#This Row],[Дата расчета 2]]*Таблица22[[#This Row],[Ставка в день]]</f>
        <v>-1035190000</v>
      </c>
      <c r="Q213" s="66"/>
      <c r="R213" s="66"/>
    </row>
    <row r="214" spans="1:18" ht="22.2" customHeight="1" x14ac:dyDescent="0.3">
      <c r="A214" s="84"/>
      <c r="B214" s="45" t="s">
        <v>468</v>
      </c>
      <c r="C214" s="46" t="s">
        <v>14</v>
      </c>
      <c r="D214" s="126">
        <v>44593</v>
      </c>
      <c r="E214" s="78"/>
      <c r="F214" s="4"/>
      <c r="G214" s="4" t="s">
        <v>469</v>
      </c>
      <c r="H214" s="4" t="s">
        <v>1</v>
      </c>
      <c r="I214" s="4" t="s">
        <v>417</v>
      </c>
      <c r="J214" s="138"/>
      <c r="K214" s="114">
        <v>302000</v>
      </c>
      <c r="L214" s="11">
        <v>25896</v>
      </c>
      <c r="M214" s="64">
        <f>Таблица22[[#This Row],[Ставка в день]]*21</f>
        <v>543816</v>
      </c>
      <c r="N214" s="4"/>
      <c r="O214" s="64">
        <f>NETWORKDAYS(Таблица22[[#This Row],[Дата начала работы]],Таблица22[[#This Row],[Дата расчета 1]])</f>
        <v>-31852</v>
      </c>
      <c r="P214" s="67">
        <f>Таблица22[[#This Row],[Дата расчета 2]]*Таблица22[[#This Row],[Ставка в день]]</f>
        <v>-824839392</v>
      </c>
      <c r="Q214" s="66"/>
      <c r="R214" s="66"/>
    </row>
    <row r="215" spans="1:18" ht="22.2" customHeight="1" x14ac:dyDescent="0.3">
      <c r="A215" s="84"/>
      <c r="B215" s="45" t="s">
        <v>471</v>
      </c>
      <c r="C215" s="46" t="s">
        <v>14</v>
      </c>
      <c r="D215" s="126">
        <v>44593</v>
      </c>
      <c r="E215" s="78"/>
      <c r="F215" s="4"/>
      <c r="G215" s="4" t="s">
        <v>389</v>
      </c>
      <c r="H215" s="4" t="s">
        <v>1</v>
      </c>
      <c r="I215" s="4" t="s">
        <v>417</v>
      </c>
      <c r="J215" s="138"/>
      <c r="K215" s="11">
        <v>264400</v>
      </c>
      <c r="L215" s="11">
        <v>22663</v>
      </c>
      <c r="M215" s="64">
        <f>Таблица22[[#This Row],[Ставка в день]]*21</f>
        <v>475923</v>
      </c>
      <c r="N215" s="4"/>
      <c r="O215" s="64">
        <f>NETWORKDAYS(Таблица22[[#This Row],[Дата начала работы]],Таблица22[[#This Row],[Дата расчета 1]])</f>
        <v>-31852</v>
      </c>
      <c r="P215" s="67">
        <f>Таблица22[[#This Row],[Дата расчета 2]]*Таблица22[[#This Row],[Ставка в день]]</f>
        <v>-721861876</v>
      </c>
      <c r="Q215" s="66"/>
      <c r="R215" s="66"/>
    </row>
    <row r="216" spans="1:18" ht="22.2" customHeight="1" x14ac:dyDescent="0.3">
      <c r="A216" s="84"/>
      <c r="B216" s="45" t="s">
        <v>472</v>
      </c>
      <c r="C216" s="46" t="s">
        <v>14</v>
      </c>
      <c r="D216" s="126">
        <v>44593</v>
      </c>
      <c r="E216" s="78"/>
      <c r="F216" s="4"/>
      <c r="G216" s="4" t="s">
        <v>469</v>
      </c>
      <c r="H216" s="4" t="s">
        <v>444</v>
      </c>
      <c r="I216" s="4" t="s">
        <v>417</v>
      </c>
      <c r="J216" s="138"/>
      <c r="K216" s="114">
        <v>195500</v>
      </c>
      <c r="L216" s="11">
        <v>16758</v>
      </c>
      <c r="M216" s="64">
        <f>Таблица22[[#This Row],[Ставка в день]]*21</f>
        <v>351918</v>
      </c>
      <c r="N216" s="4"/>
      <c r="O216" s="64">
        <f>NETWORKDAYS(Таблица22[[#This Row],[Дата начала работы]],Таблица22[[#This Row],[Дата расчета 1]])</f>
        <v>-31852</v>
      </c>
      <c r="P216" s="67">
        <f>Таблица22[[#This Row],[Дата расчета 2]]*Таблица22[[#This Row],[Ставка в день]]</f>
        <v>-533775816</v>
      </c>
      <c r="Q216" s="66"/>
      <c r="R216" s="66"/>
    </row>
    <row r="217" spans="1:18" ht="22.2" customHeight="1" x14ac:dyDescent="0.3">
      <c r="A217" s="84"/>
      <c r="B217" s="45" t="s">
        <v>473</v>
      </c>
      <c r="C217" s="46" t="s">
        <v>14</v>
      </c>
      <c r="D217" s="126">
        <v>44593</v>
      </c>
      <c r="E217" s="78"/>
      <c r="F217" s="4"/>
      <c r="G217" s="4" t="s">
        <v>41</v>
      </c>
      <c r="H217" s="4" t="s">
        <v>1</v>
      </c>
      <c r="I217" s="4" t="s">
        <v>417</v>
      </c>
      <c r="J217" s="138"/>
      <c r="K217" s="114">
        <v>310400</v>
      </c>
      <c r="L217" s="11">
        <v>26606</v>
      </c>
      <c r="M217" s="64">
        <f>Таблица22[[#This Row],[Ставка в день]]*21</f>
        <v>558726</v>
      </c>
      <c r="N217" s="4"/>
      <c r="O217" s="64">
        <f>NETWORKDAYS(Таблица22[[#This Row],[Дата начала работы]],Таблица22[[#This Row],[Дата расчета 1]])</f>
        <v>-31852</v>
      </c>
      <c r="P217" s="67">
        <f>Таблица22[[#This Row],[Дата расчета 2]]*Таблица22[[#This Row],[Ставка в день]]</f>
        <v>-847454312</v>
      </c>
      <c r="Q217" s="66"/>
      <c r="R217" s="66"/>
    </row>
    <row r="218" spans="1:18" ht="22.2" customHeight="1" x14ac:dyDescent="0.3">
      <c r="A218" s="84"/>
      <c r="B218" s="45" t="s">
        <v>456</v>
      </c>
      <c r="C218" s="46" t="s">
        <v>14</v>
      </c>
      <c r="D218" s="126">
        <v>44594</v>
      </c>
      <c r="E218" s="102"/>
      <c r="F218" s="4"/>
      <c r="G218" s="4" t="s">
        <v>127</v>
      </c>
      <c r="H218" s="4" t="s">
        <v>1</v>
      </c>
      <c r="I218" s="4"/>
      <c r="J218" s="4"/>
      <c r="K218" s="114">
        <v>252900</v>
      </c>
      <c r="L218" s="11">
        <v>24100</v>
      </c>
      <c r="M218" s="64">
        <f>Таблица22[[#This Row],[Ставка в день]]*21</f>
        <v>506100</v>
      </c>
      <c r="N218" s="4"/>
      <c r="O218" s="64">
        <f>NETWORKDAYS(Таблица22[[#This Row],[Дата начала работы]],Таблица22[[#This Row],[Дата расчета 1]])</f>
        <v>-31853</v>
      </c>
      <c r="P218" s="67">
        <f>Таблица22[[#This Row],[Дата расчета 2]]*Таблица22[[#This Row],[Ставка в день]]</f>
        <v>-767657300</v>
      </c>
      <c r="Q218" s="66"/>
      <c r="R218" s="66"/>
    </row>
    <row r="219" spans="1:18" ht="22.2" customHeight="1" x14ac:dyDescent="0.3">
      <c r="A219" s="84"/>
      <c r="B219" s="45" t="s">
        <v>470</v>
      </c>
      <c r="C219" s="46" t="s">
        <v>14</v>
      </c>
      <c r="D219" s="126">
        <v>44595</v>
      </c>
      <c r="E219" s="78" t="s">
        <v>474</v>
      </c>
      <c r="F219" s="4"/>
      <c r="G219" s="4" t="s">
        <v>469</v>
      </c>
      <c r="H219" s="4" t="s">
        <v>121</v>
      </c>
      <c r="I219" s="4" t="s">
        <v>417</v>
      </c>
      <c r="J219" s="138"/>
      <c r="K219" s="114">
        <v>302000</v>
      </c>
      <c r="L219" s="11">
        <v>25896</v>
      </c>
      <c r="M219" s="64">
        <f>Таблица22[[#This Row],[Ставка в день]]*21</f>
        <v>543816</v>
      </c>
      <c r="N219" s="4"/>
      <c r="O219" s="64">
        <f>NETWORKDAYS(Таблица22[[#This Row],[Дата начала работы]],Таблица22[[#This Row],[Дата расчета 1]])</f>
        <v>-31854</v>
      </c>
      <c r="P219" s="67">
        <f>Таблица22[[#This Row],[Дата расчета 2]]*Таблица22[[#This Row],[Ставка в день]]</f>
        <v>-824891184</v>
      </c>
      <c r="Q219" s="66"/>
      <c r="R219" s="66"/>
    </row>
    <row r="220" spans="1:18" ht="39.6" customHeight="1" x14ac:dyDescent="0.3">
      <c r="A220" s="84"/>
      <c r="B220" s="45" t="s">
        <v>459</v>
      </c>
      <c r="C220" s="46" t="s">
        <v>14</v>
      </c>
      <c r="D220" s="126">
        <v>44596</v>
      </c>
      <c r="E220" s="78"/>
      <c r="F220" s="4"/>
      <c r="G220" s="4" t="s">
        <v>460</v>
      </c>
      <c r="H220" s="4" t="s">
        <v>1</v>
      </c>
      <c r="I220" s="4" t="s">
        <v>417</v>
      </c>
      <c r="J220" s="138">
        <v>0.3</v>
      </c>
      <c r="K220" s="114">
        <v>200000</v>
      </c>
      <c r="L220" s="11">
        <v>24762</v>
      </c>
      <c r="M220" s="64">
        <f>Таблица22[[#This Row],[Ставка в день]]*21</f>
        <v>520002</v>
      </c>
      <c r="N220" s="4"/>
      <c r="O220" s="64">
        <f>NETWORKDAYS(Таблица22[[#This Row],[Дата начала работы]],Таблица22[[#This Row],[Дата расчета 1]])</f>
        <v>-31855</v>
      </c>
      <c r="P220" s="67">
        <f>Таблица22[[#This Row],[Дата расчета 2]]*Таблица22[[#This Row],[Ставка в день]]</f>
        <v>-788793510</v>
      </c>
      <c r="Q220" s="66"/>
      <c r="R220" s="66"/>
    </row>
    <row r="221" spans="1:18" ht="22.2" customHeight="1" x14ac:dyDescent="0.3">
      <c r="A221" s="84"/>
      <c r="B221" s="45" t="s">
        <v>466</v>
      </c>
      <c r="C221" s="46" t="s">
        <v>14</v>
      </c>
      <c r="D221" s="126">
        <v>44602</v>
      </c>
      <c r="E221" s="78" t="s">
        <v>318</v>
      </c>
      <c r="F221" s="4"/>
      <c r="G221" s="4" t="s">
        <v>50</v>
      </c>
      <c r="H221" s="4" t="s">
        <v>467</v>
      </c>
      <c r="I221" s="4" t="s">
        <v>417</v>
      </c>
      <c r="J221" s="138"/>
      <c r="K221" s="114">
        <v>299000</v>
      </c>
      <c r="L221" s="11">
        <v>26732</v>
      </c>
      <c r="M221" s="64">
        <f>Таблица22[[#This Row],[Ставка в день]]*21</f>
        <v>561372</v>
      </c>
      <c r="N221" s="4"/>
      <c r="O221" s="64">
        <f>NETWORKDAYS(Таблица22[[#This Row],[Дата начала работы]],Таблица22[[#This Row],[Дата расчета 1]])</f>
        <v>-31859</v>
      </c>
      <c r="P221" s="67">
        <f>Таблица22[[#This Row],[Дата расчета 2]]*Таблица22[[#This Row],[Ставка в день]]</f>
        <v>-851654788</v>
      </c>
      <c r="Q221" s="66"/>
      <c r="R221" s="66"/>
    </row>
    <row r="222" spans="1:18" ht="22.2" customHeight="1" x14ac:dyDescent="0.3">
      <c r="A222" s="84"/>
      <c r="B222" s="45" t="s">
        <v>463</v>
      </c>
      <c r="C222" s="46" t="s">
        <v>14</v>
      </c>
      <c r="D222" s="126">
        <v>44606</v>
      </c>
      <c r="E222" s="78" t="s">
        <v>516</v>
      </c>
      <c r="F222" s="4"/>
      <c r="G222" s="4" t="s">
        <v>464</v>
      </c>
      <c r="H222" s="4" t="s">
        <v>444</v>
      </c>
      <c r="I222" s="4"/>
      <c r="J222" s="138"/>
      <c r="K222" s="114">
        <v>303500</v>
      </c>
      <c r="L222" s="11">
        <v>28905</v>
      </c>
      <c r="M222" s="64">
        <f>Таблица22[[#This Row],[Ставка в день]]*21</f>
        <v>607005</v>
      </c>
      <c r="N222" s="4"/>
      <c r="O222" s="64">
        <f>NETWORKDAYS(Таблица22[[#This Row],[Дата начала работы]],Таблица22[[#This Row],[Дата расчета 1]])</f>
        <v>-31861</v>
      </c>
      <c r="P222" s="67">
        <f>Таблица22[[#This Row],[Дата расчета 2]]*Таблица22[[#This Row],[Ставка в день]]</f>
        <v>-920942205</v>
      </c>
      <c r="Q222" s="66"/>
      <c r="R222" s="66" t="s">
        <v>663</v>
      </c>
    </row>
    <row r="223" spans="1:18" ht="22.2" customHeight="1" x14ac:dyDescent="0.3">
      <c r="A223" s="84"/>
      <c r="B223" s="45" t="s">
        <v>475</v>
      </c>
      <c r="C223" s="46" t="s">
        <v>14</v>
      </c>
      <c r="D223" s="126">
        <v>44613</v>
      </c>
      <c r="E223" s="47"/>
      <c r="F223" s="48"/>
      <c r="G223" s="48" t="s">
        <v>133</v>
      </c>
      <c r="H223" s="48" t="s">
        <v>105</v>
      </c>
      <c r="I223" s="48"/>
      <c r="J223" s="142"/>
      <c r="K223" s="143">
        <v>229900</v>
      </c>
      <c r="L223" s="144">
        <v>21896</v>
      </c>
      <c r="M223" s="57">
        <f>Таблица22[[#This Row],[Ставка в день]]*21</f>
        <v>459816</v>
      </c>
      <c r="N223" s="48"/>
      <c r="O223" s="57">
        <f>NETWORKDAYS(Таблица22[[#This Row],[Дата начала работы]],Таблица22[[#This Row],[Дата расчета 1]])</f>
        <v>-31866</v>
      </c>
      <c r="P223" s="67">
        <f>Таблица22[[#This Row],[Дата расчета 2]]*Таблица22[[#This Row],[Ставка в день]]</f>
        <v>-697737936</v>
      </c>
      <c r="Q223" s="66"/>
      <c r="R223" s="66"/>
    </row>
    <row r="224" spans="1:18" x14ac:dyDescent="0.3">
      <c r="A224" s="84"/>
      <c r="B224" s="45" t="s">
        <v>488</v>
      </c>
      <c r="C224" s="46" t="s">
        <v>14</v>
      </c>
      <c r="D224" s="126">
        <v>44613</v>
      </c>
      <c r="E224" s="47"/>
      <c r="F224" s="48"/>
      <c r="G224" s="48" t="s">
        <v>489</v>
      </c>
      <c r="H224" s="4" t="s">
        <v>1</v>
      </c>
      <c r="I224" s="48" t="s">
        <v>417</v>
      </c>
      <c r="J224" s="142"/>
      <c r="K224" s="143">
        <v>120000</v>
      </c>
      <c r="L224" s="144">
        <v>11429</v>
      </c>
      <c r="M224" s="57">
        <f>Таблица22[[#This Row],[Ставка в день]]*21</f>
        <v>240009</v>
      </c>
      <c r="N224" s="48"/>
      <c r="O224" s="57">
        <f>NETWORKDAYS(Таблица22[[#This Row],[Дата начала работы]],Таблица22[[#This Row],[Дата расчета 1]])</f>
        <v>-31866</v>
      </c>
      <c r="P224" s="67">
        <f>Таблица22[[#This Row],[Дата расчета 2]]*Таблица22[[#This Row],[Ставка в день]]</f>
        <v>-364196514</v>
      </c>
      <c r="Q224" s="66"/>
      <c r="R224" s="66"/>
    </row>
    <row r="225" spans="1:18" x14ac:dyDescent="0.3">
      <c r="A225" s="84"/>
      <c r="B225" s="45" t="s">
        <v>490</v>
      </c>
      <c r="C225" s="46" t="s">
        <v>14</v>
      </c>
      <c r="D225" s="126">
        <v>44616</v>
      </c>
      <c r="E225" s="78"/>
      <c r="F225" s="4"/>
      <c r="G225" s="4" t="s">
        <v>66</v>
      </c>
      <c r="H225" s="4" t="s">
        <v>491</v>
      </c>
      <c r="I225" s="4" t="s">
        <v>417</v>
      </c>
      <c r="J225" s="138"/>
      <c r="K225" s="114">
        <v>149500</v>
      </c>
      <c r="L225" s="11">
        <v>14239</v>
      </c>
      <c r="M225" s="64">
        <f>Таблица22[[#This Row],[Ставка в день]]*21</f>
        <v>299019</v>
      </c>
      <c r="N225" s="4"/>
      <c r="O225" s="64">
        <f>NETWORKDAYS(Таблица22[[#This Row],[Дата начала работы]],Таблица22[[#This Row],[Дата расчета 1]])</f>
        <v>-31869</v>
      </c>
      <c r="P225" s="67">
        <f>Таблица22[[#This Row],[Дата расчета 2]]*Таблица22[[#This Row],[Ставка в день]]</f>
        <v>-453782691</v>
      </c>
      <c r="Q225" s="66"/>
      <c r="R225" s="66"/>
    </row>
    <row r="226" spans="1:18" ht="31.2" x14ac:dyDescent="0.3">
      <c r="A226" s="84"/>
      <c r="B226" s="45" t="s">
        <v>511</v>
      </c>
      <c r="C226" s="46" t="s">
        <v>14</v>
      </c>
      <c r="D226" s="126">
        <v>44616</v>
      </c>
      <c r="E226" s="78" t="s">
        <v>318</v>
      </c>
      <c r="F226" s="4"/>
      <c r="G226" s="4" t="s">
        <v>513</v>
      </c>
      <c r="H226" s="4" t="s">
        <v>1</v>
      </c>
      <c r="I226" s="4" t="s">
        <v>417</v>
      </c>
      <c r="J226" s="138"/>
      <c r="K226" s="114">
        <v>205000</v>
      </c>
      <c r="L226" s="11">
        <v>18684</v>
      </c>
      <c r="M226" s="64">
        <f>Таблица22[[#This Row],[Ставка в день]]*21</f>
        <v>392364</v>
      </c>
      <c r="N226" s="4"/>
      <c r="O226" s="64">
        <f>NETWORKDAYS(Таблица22[[#This Row],[Дата начала работы]],Таблица22[[#This Row],[Дата расчета 1]])</f>
        <v>-31869</v>
      </c>
      <c r="P226" s="67">
        <f>Таблица22[[#This Row],[Дата расчета 2]]*Таблица22[[#This Row],[Ставка в день]]</f>
        <v>-595440396</v>
      </c>
      <c r="Q226" s="66" t="s">
        <v>515</v>
      </c>
      <c r="R226" s="66"/>
    </row>
    <row r="227" spans="1:18" ht="31.2" x14ac:dyDescent="0.3">
      <c r="A227" s="84"/>
      <c r="B227" s="45" t="s">
        <v>509</v>
      </c>
      <c r="C227" s="46" t="s">
        <v>14</v>
      </c>
      <c r="D227" s="126">
        <v>44616</v>
      </c>
      <c r="E227" s="78" t="s">
        <v>318</v>
      </c>
      <c r="F227" s="4"/>
      <c r="G227" s="4" t="s">
        <v>510</v>
      </c>
      <c r="H227" s="4" t="s">
        <v>1</v>
      </c>
      <c r="I227" s="4" t="s">
        <v>417</v>
      </c>
      <c r="J227" s="138"/>
      <c r="K227" s="114">
        <v>140000</v>
      </c>
      <c r="L227" s="11">
        <v>13112</v>
      </c>
      <c r="M227" s="64">
        <f>Таблица22[[#This Row],[Ставка в день]]*21</f>
        <v>275352</v>
      </c>
      <c r="N227" s="4"/>
      <c r="O227" s="64">
        <f>NETWORKDAYS(Таблица22[[#This Row],[Дата начала работы]],Таблица22[[#This Row],[Дата расчета 1]])</f>
        <v>-31869</v>
      </c>
      <c r="P227" s="67">
        <f>Таблица22[[#This Row],[Дата расчета 2]]*Таблица22[[#This Row],[Ставка в день]]</f>
        <v>-417866328</v>
      </c>
      <c r="Q227" s="66" t="s">
        <v>498</v>
      </c>
      <c r="R227" s="66"/>
    </row>
    <row r="228" spans="1:18" x14ac:dyDescent="0.3">
      <c r="A228" s="84"/>
      <c r="B228" s="45" t="s">
        <v>477</v>
      </c>
      <c r="C228" s="46" t="s">
        <v>51</v>
      </c>
      <c r="D228" s="126">
        <v>44617</v>
      </c>
      <c r="E228" s="78" t="s">
        <v>650</v>
      </c>
      <c r="F228" s="4"/>
      <c r="G228" s="4" t="s">
        <v>476</v>
      </c>
      <c r="H228" s="4" t="s">
        <v>1</v>
      </c>
      <c r="I228" s="4"/>
      <c r="J228" s="138"/>
      <c r="K228" s="114">
        <v>161000</v>
      </c>
      <c r="L228" s="11">
        <v>15239</v>
      </c>
      <c r="M228" s="64">
        <f>Таблица22[[#This Row],[Ставка в день]]*21</f>
        <v>320019</v>
      </c>
      <c r="N228" s="4"/>
      <c r="O228" s="64">
        <f>NETWORKDAYS(Таблица22[[#This Row],[Дата начала работы]],Таблица22[[#This Row],[Дата расчета 1]])</f>
        <v>-31870</v>
      </c>
      <c r="P228" s="67">
        <f>Таблица22[[#This Row],[Дата расчета 2]]*Таблица22[[#This Row],[Ставка в день]]</f>
        <v>-485666930</v>
      </c>
      <c r="Q228" s="66" t="s">
        <v>520</v>
      </c>
      <c r="R228" s="66"/>
    </row>
    <row r="229" spans="1:18" x14ac:dyDescent="0.3">
      <c r="A229" s="84"/>
      <c r="B229" s="45" t="s">
        <v>496</v>
      </c>
      <c r="C229" s="46" t="s">
        <v>14</v>
      </c>
      <c r="D229" s="126">
        <v>44621</v>
      </c>
      <c r="E229" s="78"/>
      <c r="F229" s="4"/>
      <c r="G229" s="4" t="s">
        <v>508</v>
      </c>
      <c r="H229" s="4" t="s">
        <v>1</v>
      </c>
      <c r="I229" s="4" t="s">
        <v>417</v>
      </c>
      <c r="J229" s="138"/>
      <c r="K229" s="114">
        <v>229900</v>
      </c>
      <c r="L229" s="11">
        <v>19706</v>
      </c>
      <c r="M229" s="64">
        <f>Таблица22[[#This Row],[Ставка в день]]*21</f>
        <v>413826</v>
      </c>
      <c r="N229" s="4"/>
      <c r="O229" s="64">
        <f>NETWORKDAYS(Таблица22[[#This Row],[Дата начала работы]],Таблица22[[#This Row],[Дата расчета 1]])</f>
        <v>-31872</v>
      </c>
      <c r="P229" s="67">
        <f>Таблица22[[#This Row],[Дата расчета 2]]*Таблица22[[#This Row],[Ставка в день]]</f>
        <v>-628069632</v>
      </c>
      <c r="Q229" s="66" t="s">
        <v>498</v>
      </c>
      <c r="R229" s="66"/>
    </row>
    <row r="230" spans="1:18" ht="30.6" customHeight="1" x14ac:dyDescent="0.3">
      <c r="A230" s="84"/>
      <c r="B230" s="45" t="s">
        <v>512</v>
      </c>
      <c r="C230" s="46" t="s">
        <v>14</v>
      </c>
      <c r="D230" s="126">
        <v>44621</v>
      </c>
      <c r="E230" s="47" t="s">
        <v>318</v>
      </c>
      <c r="F230" s="48"/>
      <c r="G230" s="48" t="s">
        <v>514</v>
      </c>
      <c r="H230" s="4" t="s">
        <v>1</v>
      </c>
      <c r="I230" s="48" t="s">
        <v>417</v>
      </c>
      <c r="J230" s="142"/>
      <c r="K230" s="143">
        <v>170000</v>
      </c>
      <c r="L230" s="144">
        <v>15684</v>
      </c>
      <c r="M230" s="57">
        <f>Таблица22[[#This Row],[Ставка в день]]*21</f>
        <v>329364</v>
      </c>
      <c r="N230" s="48"/>
      <c r="O230" s="57">
        <f>NETWORKDAYS(Таблица22[[#This Row],[Дата начала работы]],Таблица22[[#This Row],[Дата расчета 1]])</f>
        <v>-31872</v>
      </c>
      <c r="P230" s="67">
        <f>Таблица22[[#This Row],[Дата расчета 2]]*Таблица22[[#This Row],[Ставка в день]]</f>
        <v>-499880448</v>
      </c>
      <c r="Q230" s="66" t="s">
        <v>498</v>
      </c>
      <c r="R230" s="66"/>
    </row>
    <row r="231" spans="1:18" x14ac:dyDescent="0.3">
      <c r="A231" s="84"/>
      <c r="B231" s="45" t="s">
        <v>524</v>
      </c>
      <c r="C231" s="46" t="s">
        <v>51</v>
      </c>
      <c r="D231" s="126">
        <v>44621</v>
      </c>
      <c r="E231" s="78" t="s">
        <v>664</v>
      </c>
      <c r="F231" s="4"/>
      <c r="G231" s="4" t="s">
        <v>499</v>
      </c>
      <c r="H231" s="4" t="s">
        <v>1</v>
      </c>
      <c r="I231" s="4"/>
      <c r="J231" s="138"/>
      <c r="K231" s="114">
        <v>136000</v>
      </c>
      <c r="L231" s="11">
        <v>13000</v>
      </c>
      <c r="M231" s="64">
        <f>Таблица22[[#This Row],[Ставка в день]]*21</f>
        <v>273000</v>
      </c>
      <c r="N231" s="4"/>
      <c r="O231" s="64">
        <f>NETWORKDAYS(Таблица22[[#This Row],[Дата начала работы]],Таблица22[[#This Row],[Дата расчета 1]])</f>
        <v>-31872</v>
      </c>
      <c r="P231" s="67">
        <f>Таблица22[[#This Row],[Дата расчета 2]]*Таблица22[[#This Row],[Ставка в день]]</f>
        <v>-414336000</v>
      </c>
      <c r="Q231" s="66" t="s">
        <v>520</v>
      </c>
      <c r="R231" s="66"/>
    </row>
    <row r="232" spans="1:18" x14ac:dyDescent="0.3">
      <c r="A232" s="84"/>
      <c r="B232" s="45" t="s">
        <v>503</v>
      </c>
      <c r="C232" s="46" t="s">
        <v>14</v>
      </c>
      <c r="D232" s="126">
        <v>44629</v>
      </c>
      <c r="E232" s="78"/>
      <c r="F232" s="4"/>
      <c r="G232" s="4" t="s">
        <v>504</v>
      </c>
      <c r="H232" s="4" t="s">
        <v>1</v>
      </c>
      <c r="I232" s="4"/>
      <c r="J232" s="138"/>
      <c r="K232" s="114">
        <v>367900</v>
      </c>
      <c r="L232" s="11">
        <v>35039</v>
      </c>
      <c r="M232" s="64">
        <f>Таблица22[[#This Row],[Ставка в день]]*21</f>
        <v>735819</v>
      </c>
      <c r="N232" s="4"/>
      <c r="O232" s="64">
        <f>NETWORKDAYS(Таблица22[[#This Row],[Дата начала работы]],Таблица22[[#This Row],[Дата расчета 1]])</f>
        <v>-31878</v>
      </c>
      <c r="P232" s="67">
        <f>Таблица22[[#This Row],[Дата расчета 2]]*Таблица22[[#This Row],[Ставка в день]]</f>
        <v>-1116973242</v>
      </c>
      <c r="Q232" s="66" t="s">
        <v>521</v>
      </c>
      <c r="R232" s="66"/>
    </row>
    <row r="233" spans="1:18" x14ac:dyDescent="0.3">
      <c r="A233" s="84"/>
      <c r="B233" s="45" t="s">
        <v>505</v>
      </c>
      <c r="C233" s="46" t="s">
        <v>14</v>
      </c>
      <c r="D233" s="126">
        <v>44629</v>
      </c>
      <c r="E233" s="78" t="s">
        <v>506</v>
      </c>
      <c r="F233" s="4"/>
      <c r="G233" s="4" t="s">
        <v>507</v>
      </c>
      <c r="H233" s="4" t="s">
        <v>48</v>
      </c>
      <c r="I233" s="4"/>
      <c r="J233" s="138"/>
      <c r="K233" s="114">
        <v>206900</v>
      </c>
      <c r="L233" s="11">
        <v>19705</v>
      </c>
      <c r="M233" s="64">
        <f>Таблица22[[#This Row],[Ставка в день]]*21</f>
        <v>413805</v>
      </c>
      <c r="N233" s="4"/>
      <c r="O233" s="64">
        <f>NETWORKDAYS(Таблица22[[#This Row],[Дата начала работы]],Таблица22[[#This Row],[Дата расчета 1]])</f>
        <v>-31878</v>
      </c>
      <c r="P233" s="67">
        <f>Таблица22[[#This Row],[Дата расчета 2]]*Таблица22[[#This Row],[Ставка в день]]</f>
        <v>-628155990</v>
      </c>
      <c r="Q233" s="66" t="s">
        <v>522</v>
      </c>
      <c r="R233" s="66"/>
    </row>
    <row r="234" spans="1:18" x14ac:dyDescent="0.3">
      <c r="A234" s="84"/>
      <c r="B234" s="45" t="s">
        <v>528</v>
      </c>
      <c r="C234" s="46" t="s">
        <v>14</v>
      </c>
      <c r="D234" s="126">
        <v>44629</v>
      </c>
      <c r="E234" s="78"/>
      <c r="F234" s="4"/>
      <c r="G234" s="4" t="s">
        <v>529</v>
      </c>
      <c r="H234" s="146" t="s">
        <v>1</v>
      </c>
      <c r="I234" s="4" t="s">
        <v>417</v>
      </c>
      <c r="J234" s="138"/>
      <c r="K234" s="114">
        <v>356400</v>
      </c>
      <c r="L234" s="11">
        <v>31400</v>
      </c>
      <c r="M234" s="64">
        <f>Таблица22[[#This Row],[Ставка в день]]*21</f>
        <v>659400</v>
      </c>
      <c r="N234" s="4"/>
      <c r="O234" s="64">
        <f>NETWORKDAYS(Таблица22[[#This Row],[Дата начала работы]],Таблица22[[#This Row],[Дата расчета 1]])</f>
        <v>-31878</v>
      </c>
      <c r="P234" s="67">
        <f>Таблица22[[#This Row],[Дата расчета 2]]*Таблица22[[#This Row],[Ставка в день]]</f>
        <v>-1000969200</v>
      </c>
      <c r="Q234" s="66" t="s">
        <v>522</v>
      </c>
      <c r="R234" s="66"/>
    </row>
    <row r="235" spans="1:18" x14ac:dyDescent="0.3">
      <c r="A235" s="84"/>
      <c r="B235" s="45" t="s">
        <v>492</v>
      </c>
      <c r="C235" s="46" t="s">
        <v>14</v>
      </c>
      <c r="D235" s="126">
        <v>44630</v>
      </c>
      <c r="E235" s="78"/>
      <c r="F235" s="4"/>
      <c r="G235" s="4" t="s">
        <v>493</v>
      </c>
      <c r="H235" s="4" t="s">
        <v>1</v>
      </c>
      <c r="I235" s="4"/>
      <c r="J235" s="138"/>
      <c r="K235" s="114">
        <v>344900</v>
      </c>
      <c r="L235" s="11">
        <v>32848</v>
      </c>
      <c r="M235" s="64">
        <f>Таблица22[[#This Row],[Ставка в день]]*21</f>
        <v>689808</v>
      </c>
      <c r="N235" s="4"/>
      <c r="O235" s="64">
        <f>NETWORKDAYS(Таблица22[[#This Row],[Дата начала работы]],Таблица22[[#This Row],[Дата расчета 1]])</f>
        <v>-31879</v>
      </c>
      <c r="P235" s="67">
        <f>Таблица22[[#This Row],[Дата расчета 2]]*Таблица22[[#This Row],[Ставка в день]]</f>
        <v>-1047161392</v>
      </c>
      <c r="Q235" s="66" t="s">
        <v>521</v>
      </c>
      <c r="R235" s="66"/>
    </row>
    <row r="236" spans="1:18" x14ac:dyDescent="0.3">
      <c r="A236" s="84"/>
      <c r="B236" s="45" t="s">
        <v>500</v>
      </c>
      <c r="C236" s="46" t="s">
        <v>14</v>
      </c>
      <c r="D236" s="126">
        <v>44630</v>
      </c>
      <c r="E236" s="78"/>
      <c r="F236" s="4"/>
      <c r="G236" s="4" t="s">
        <v>501</v>
      </c>
      <c r="H236" s="4" t="s">
        <v>502</v>
      </c>
      <c r="I236" s="4"/>
      <c r="J236" s="138"/>
      <c r="K236" s="114">
        <v>184000</v>
      </c>
      <c r="L236" s="11">
        <v>17524</v>
      </c>
      <c r="M236" s="64">
        <f>Таблица22[[#This Row],[Ставка в день]]*21</f>
        <v>368004</v>
      </c>
      <c r="N236" s="4"/>
      <c r="O236" s="64">
        <f>NETWORKDAYS(Таблица22[[#This Row],[Дата начала работы]],Таблица22[[#This Row],[Дата расчета 1]])</f>
        <v>-31879</v>
      </c>
      <c r="P236" s="67">
        <f>Таблица22[[#This Row],[Дата расчета 2]]*Таблица22[[#This Row],[Ставка в день]]</f>
        <v>-558647596</v>
      </c>
      <c r="Q236" s="66" t="s">
        <v>519</v>
      </c>
      <c r="R236" s="66"/>
    </row>
    <row r="237" spans="1:18" x14ac:dyDescent="0.3">
      <c r="A237" s="84"/>
      <c r="B237" s="45" t="s">
        <v>536</v>
      </c>
      <c r="C237" s="46" t="s">
        <v>14</v>
      </c>
      <c r="D237" s="126">
        <v>44641</v>
      </c>
      <c r="E237" s="47"/>
      <c r="F237" s="48"/>
      <c r="G237" s="48" t="s">
        <v>222</v>
      </c>
      <c r="H237" s="149" t="s">
        <v>1</v>
      </c>
      <c r="I237" s="48" t="s">
        <v>417</v>
      </c>
      <c r="J237" s="142">
        <v>0.15</v>
      </c>
      <c r="K237" s="143">
        <v>100000</v>
      </c>
      <c r="L237" s="144">
        <v>10131</v>
      </c>
      <c r="M237" s="57">
        <f>Таблица22[[#This Row],[Ставка в день]]*21</f>
        <v>212751</v>
      </c>
      <c r="N237" s="48"/>
      <c r="O237" s="57">
        <f>NETWORKDAYS(Таблица22[[#This Row],[Дата начала работы]],Таблица22[[#This Row],[Дата расчета 1]])</f>
        <v>-31886</v>
      </c>
      <c r="P237" s="67">
        <f>Таблица22[[#This Row],[Дата расчета 2]]*Таблица22[[#This Row],[Ставка в день]]</f>
        <v>-323037066</v>
      </c>
      <c r="Q237" s="66" t="s">
        <v>519</v>
      </c>
      <c r="R237" s="66"/>
    </row>
    <row r="238" spans="1:18" x14ac:dyDescent="0.3">
      <c r="A238" s="84"/>
      <c r="B238" s="45" t="s">
        <v>533</v>
      </c>
      <c r="C238" s="46" t="s">
        <v>14</v>
      </c>
      <c r="D238" s="126">
        <v>44642</v>
      </c>
      <c r="E238" s="78"/>
      <c r="F238" s="4"/>
      <c r="G238" s="4" t="s">
        <v>535</v>
      </c>
      <c r="H238" s="152" t="s">
        <v>1</v>
      </c>
      <c r="I238" s="4" t="s">
        <v>534</v>
      </c>
      <c r="J238" s="138">
        <v>0.15</v>
      </c>
      <c r="K238" s="114">
        <v>150000</v>
      </c>
      <c r="L238" s="11">
        <v>16429</v>
      </c>
      <c r="M238" s="64">
        <f>Таблица22[[#This Row],[Ставка в день]]*21</f>
        <v>345009</v>
      </c>
      <c r="N238" s="4"/>
      <c r="O238" s="64">
        <f>NETWORKDAYS(Таблица22[[#This Row],[Дата начала работы]],Таблица22[[#This Row],[Дата расчета 1]])</f>
        <v>-31887</v>
      </c>
      <c r="P238" s="67">
        <f>Таблица22[[#This Row],[Дата расчета 2]]*Таблица22[[#This Row],[Ставка в день]]</f>
        <v>-523871523</v>
      </c>
      <c r="Q238" s="66" t="s">
        <v>519</v>
      </c>
      <c r="R238" s="66"/>
    </row>
    <row r="239" spans="1:18" x14ac:dyDescent="0.3">
      <c r="A239" s="84"/>
      <c r="B239" s="45" t="s">
        <v>525</v>
      </c>
      <c r="C239" s="46" t="s">
        <v>14</v>
      </c>
      <c r="D239" s="126">
        <v>44643</v>
      </c>
      <c r="E239" s="78"/>
      <c r="F239" s="4"/>
      <c r="G239" s="4" t="s">
        <v>497</v>
      </c>
      <c r="H239" s="151" t="s">
        <v>1</v>
      </c>
      <c r="I239" s="4" t="s">
        <v>417</v>
      </c>
      <c r="J239" s="138"/>
      <c r="K239" s="114">
        <v>253000</v>
      </c>
      <c r="L239" s="11">
        <v>24086</v>
      </c>
      <c r="M239" s="64">
        <f>Таблица22[[#This Row],[Ставка в день]]*21</f>
        <v>505806</v>
      </c>
      <c r="N239" s="4"/>
      <c r="O239" s="64">
        <f>NETWORKDAYS(Таблица22[[#This Row],[Дата начала работы]],Таблица22[[#This Row],[Дата расчета 1]])</f>
        <v>-31888</v>
      </c>
      <c r="P239" s="67">
        <f>Таблица22[[#This Row],[Дата расчета 2]]*Таблица22[[#This Row],[Ставка в день]]</f>
        <v>-768054368</v>
      </c>
      <c r="Q239" s="66" t="s">
        <v>522</v>
      </c>
      <c r="R239" s="66"/>
    </row>
    <row r="240" spans="1:18" ht="19.2" customHeight="1" x14ac:dyDescent="0.3">
      <c r="A240" s="84"/>
      <c r="B240" s="45" t="s">
        <v>518</v>
      </c>
      <c r="C240" s="46" t="s">
        <v>14</v>
      </c>
      <c r="D240" s="126">
        <v>44644</v>
      </c>
      <c r="E240" s="78"/>
      <c r="F240" s="4"/>
      <c r="G240" s="4" t="s">
        <v>66</v>
      </c>
      <c r="H240" s="4" t="s">
        <v>1</v>
      </c>
      <c r="I240" s="4"/>
      <c r="J240" s="138">
        <v>0.15</v>
      </c>
      <c r="K240" s="114">
        <v>138000</v>
      </c>
      <c r="L240" s="11">
        <v>15114</v>
      </c>
      <c r="M240" s="64">
        <f>Таблица22[[#This Row],[Ставка в день]]*21</f>
        <v>317394</v>
      </c>
      <c r="N240" s="4"/>
      <c r="O240" s="64">
        <f>NETWORKDAYS(Таблица22[[#This Row],[Дата начала работы]],Таблица22[[#This Row],[Дата расчета 1]])</f>
        <v>-31889</v>
      </c>
      <c r="P240" s="67">
        <f>Таблица22[[#This Row],[Дата расчета 2]]*Таблица22[[#This Row],[Ставка в день]]</f>
        <v>-481970346</v>
      </c>
      <c r="Q240" s="66" t="s">
        <v>519</v>
      </c>
      <c r="R240" s="66"/>
    </row>
    <row r="241" spans="1:18" x14ac:dyDescent="0.3">
      <c r="A241" s="84"/>
      <c r="B241" s="45" t="s">
        <v>542</v>
      </c>
      <c r="C241" s="46" t="s">
        <v>51</v>
      </c>
      <c r="D241" s="126">
        <v>44644</v>
      </c>
      <c r="E241" s="47" t="s">
        <v>635</v>
      </c>
      <c r="F241" s="48"/>
      <c r="G241" s="48" t="s">
        <v>548</v>
      </c>
      <c r="H241" s="148" t="s">
        <v>543</v>
      </c>
      <c r="I241" s="48" t="s">
        <v>417</v>
      </c>
      <c r="J241" s="142">
        <v>0.15</v>
      </c>
      <c r="K241" s="143">
        <v>175000</v>
      </c>
      <c r="L241" s="144">
        <v>19167</v>
      </c>
      <c r="M241" s="57">
        <f>Таблица22[[#This Row],[Ставка в день]]*21</f>
        <v>402507</v>
      </c>
      <c r="N241" s="48"/>
      <c r="O241" s="57">
        <f>NETWORKDAYS(Таблица22[[#This Row],[Дата начала работы]],Таблица22[[#This Row],[Дата расчета 1]])</f>
        <v>-31889</v>
      </c>
      <c r="P241" s="67">
        <f>Таблица22[[#This Row],[Дата расчета 2]]*Таблица22[[#This Row],[Ставка в день]]</f>
        <v>-611216463</v>
      </c>
      <c r="Q241" s="66" t="s">
        <v>520</v>
      </c>
      <c r="R241" s="66" t="s">
        <v>611</v>
      </c>
    </row>
    <row r="242" spans="1:18" x14ac:dyDescent="0.3">
      <c r="A242" s="84"/>
      <c r="B242" s="45" t="s">
        <v>547</v>
      </c>
      <c r="C242" s="46" t="s">
        <v>14</v>
      </c>
      <c r="D242" s="126">
        <v>44648</v>
      </c>
      <c r="E242" s="47"/>
      <c r="F242" s="48"/>
      <c r="G242" s="48" t="s">
        <v>532</v>
      </c>
      <c r="H242" s="146" t="s">
        <v>1</v>
      </c>
      <c r="I242" s="48"/>
      <c r="J242" s="142"/>
      <c r="K242" s="143">
        <v>218400</v>
      </c>
      <c r="L242" s="144">
        <v>20800</v>
      </c>
      <c r="M242" s="57">
        <f>Таблица22[[#This Row],[Ставка в день]]*21</f>
        <v>436800</v>
      </c>
      <c r="N242" s="48"/>
      <c r="O242" s="57">
        <f>NETWORKDAYS(Таблица22[[#This Row],[Дата начала работы]],Таблица22[[#This Row],[Дата расчета 1]])</f>
        <v>-31891</v>
      </c>
      <c r="P242" s="67">
        <f>Таблица22[[#This Row],[Дата расчета 2]]*Таблица22[[#This Row],[Ставка в день]]</f>
        <v>-663332800</v>
      </c>
      <c r="Q242" s="66" t="s">
        <v>519</v>
      </c>
      <c r="R242" s="66"/>
    </row>
    <row r="243" spans="1:18" x14ac:dyDescent="0.3">
      <c r="A243" s="84"/>
      <c r="B243" s="45" t="s">
        <v>555</v>
      </c>
      <c r="C243" s="46" t="s">
        <v>14</v>
      </c>
      <c r="D243" s="126">
        <v>44649</v>
      </c>
      <c r="E243" s="78"/>
      <c r="F243" s="4"/>
      <c r="G243" s="4" t="s">
        <v>222</v>
      </c>
      <c r="H243" s="154" t="s">
        <v>556</v>
      </c>
      <c r="I243" s="4" t="s">
        <v>417</v>
      </c>
      <c r="J243" s="138">
        <v>0.15</v>
      </c>
      <c r="K243" s="114">
        <v>100000</v>
      </c>
      <c r="L243" s="11">
        <v>10131</v>
      </c>
      <c r="M243" s="64">
        <f>Таблица22[[#This Row],[Ставка в день]]*21</f>
        <v>212751</v>
      </c>
      <c r="N243" s="4"/>
      <c r="O243" s="64">
        <f>NETWORKDAYS(Таблица22[[#This Row],[Дата начала работы]],Таблица22[[#This Row],[Дата расчета 1]])</f>
        <v>-31892</v>
      </c>
      <c r="P243" s="67">
        <f>Таблица22[[#This Row],[Дата расчета 2]]*Таблица22[[#This Row],[Ставка в день]]</f>
        <v>-323097852</v>
      </c>
      <c r="Q243" s="66" t="s">
        <v>519</v>
      </c>
      <c r="R243" s="66"/>
    </row>
    <row r="244" spans="1:18" ht="18" customHeight="1" x14ac:dyDescent="0.3">
      <c r="A244" s="84"/>
      <c r="B244" s="45" t="s">
        <v>560</v>
      </c>
      <c r="C244" s="46" t="s">
        <v>14</v>
      </c>
      <c r="D244" s="126">
        <v>44655</v>
      </c>
      <c r="E244" s="47" t="s">
        <v>596</v>
      </c>
      <c r="F244" s="48"/>
      <c r="G244" s="48" t="s">
        <v>561</v>
      </c>
      <c r="H244" s="160" t="s">
        <v>1</v>
      </c>
      <c r="I244" s="48" t="s">
        <v>417</v>
      </c>
      <c r="J244" s="142"/>
      <c r="K244" s="143">
        <v>230000</v>
      </c>
      <c r="L244" s="144">
        <v>23525</v>
      </c>
      <c r="M244" s="57">
        <f>Таблица22[[#This Row],[Ставка в день]]*21</f>
        <v>494025</v>
      </c>
      <c r="N244" s="48"/>
      <c r="O244" s="57">
        <f>NETWORKDAYS(Таблица22[[#This Row],[Дата начала работы]],Таблица22[[#This Row],[Дата расчета 1]])</f>
        <v>-31896</v>
      </c>
      <c r="P244" s="67">
        <f>Таблица22[[#This Row],[Дата расчета 2]]*Таблица22[[#This Row],[Ставка в день]]</f>
        <v>-750353400</v>
      </c>
      <c r="Q244" s="66" t="s">
        <v>519</v>
      </c>
      <c r="R244" s="66"/>
    </row>
    <row r="245" spans="1:18" x14ac:dyDescent="0.3">
      <c r="A245" s="84"/>
      <c r="B245" s="45" t="s">
        <v>544</v>
      </c>
      <c r="C245" s="46" t="s">
        <v>14</v>
      </c>
      <c r="D245" s="126">
        <v>44662</v>
      </c>
      <c r="E245" s="47"/>
      <c r="F245" s="48"/>
      <c r="G245" s="48" t="s">
        <v>423</v>
      </c>
      <c r="H245" s="150" t="s">
        <v>545</v>
      </c>
      <c r="I245" s="48"/>
      <c r="J245" s="142"/>
      <c r="K245" s="143">
        <v>230000</v>
      </c>
      <c r="L245" s="144">
        <v>21896</v>
      </c>
      <c r="M245" s="57">
        <f>Таблица22[[#This Row],[Ставка в день]]*21</f>
        <v>459816</v>
      </c>
      <c r="N245" s="48"/>
      <c r="O245" s="57">
        <f>NETWORKDAYS(Таблица22[[#This Row],[Дата начала работы]],Таблица22[[#This Row],[Дата расчета 1]])</f>
        <v>-31901</v>
      </c>
      <c r="P245" s="67">
        <f>Таблица22[[#This Row],[Дата расчета 2]]*Таблица22[[#This Row],[Ставка в день]]</f>
        <v>-698504296</v>
      </c>
      <c r="Q245" s="66" t="s">
        <v>546</v>
      </c>
      <c r="R245" s="66"/>
    </row>
    <row r="246" spans="1:18" ht="33.6" customHeight="1" x14ac:dyDescent="0.3">
      <c r="A246" s="84"/>
      <c r="B246" s="45" t="s">
        <v>558</v>
      </c>
      <c r="C246" s="46" t="s">
        <v>14</v>
      </c>
      <c r="D246" s="126">
        <v>44662</v>
      </c>
      <c r="E246" s="78"/>
      <c r="F246" s="4"/>
      <c r="G246" s="4" t="s">
        <v>554</v>
      </c>
      <c r="H246" s="154" t="s">
        <v>1</v>
      </c>
      <c r="I246" s="4" t="s">
        <v>417</v>
      </c>
      <c r="J246" s="138">
        <v>0.15</v>
      </c>
      <c r="K246" s="114">
        <v>180000</v>
      </c>
      <c r="L246" s="11">
        <v>19715</v>
      </c>
      <c r="M246" s="64">
        <f>Таблица22[[#This Row],[Ставка в день]]*21</f>
        <v>414015</v>
      </c>
      <c r="N246" s="4"/>
      <c r="O246" s="64">
        <f>NETWORKDAYS(Таблица22[[#This Row],[Дата начала работы]],Таблица22[[#This Row],[Дата расчета 1]])</f>
        <v>-31901</v>
      </c>
      <c r="P246" s="67">
        <f>Таблица22[[#This Row],[Дата расчета 2]]*Таблица22[[#This Row],[Ставка в день]]</f>
        <v>-628928215</v>
      </c>
      <c r="Q246" s="66" t="s">
        <v>519</v>
      </c>
      <c r="R246" s="66"/>
    </row>
    <row r="247" spans="1:18" x14ac:dyDescent="0.3">
      <c r="A247" s="84"/>
      <c r="B247" s="45" t="s">
        <v>563</v>
      </c>
      <c r="C247" s="46" t="s">
        <v>14</v>
      </c>
      <c r="D247" s="126">
        <v>44662</v>
      </c>
      <c r="E247" s="78"/>
      <c r="F247" s="4"/>
      <c r="G247" s="4" t="s">
        <v>222</v>
      </c>
      <c r="H247" s="154" t="s">
        <v>1</v>
      </c>
      <c r="I247" s="4" t="s">
        <v>417</v>
      </c>
      <c r="J247" s="138"/>
      <c r="K247" s="114">
        <v>100000</v>
      </c>
      <c r="L247" s="11">
        <v>9524</v>
      </c>
      <c r="M247" s="64">
        <f>Таблица22[[#This Row],[Ставка в день]]*21</f>
        <v>200004</v>
      </c>
      <c r="N247" s="4"/>
      <c r="O247" s="64">
        <f>NETWORKDAYS(Таблица22[[#This Row],[Дата начала работы]],Таблица22[[#This Row],[Дата расчета 1]])</f>
        <v>-31901</v>
      </c>
      <c r="P247" s="67">
        <f>Таблица22[[#This Row],[Дата расчета 2]]*Таблица22[[#This Row],[Ставка в день]]</f>
        <v>-303825124</v>
      </c>
      <c r="Q247" s="66" t="s">
        <v>519</v>
      </c>
      <c r="R247" s="66"/>
    </row>
    <row r="248" spans="1:18" ht="15.6" customHeight="1" x14ac:dyDescent="0.3">
      <c r="A248" s="84"/>
      <c r="B248" s="45" t="s">
        <v>580</v>
      </c>
      <c r="C248" s="46" t="s">
        <v>14</v>
      </c>
      <c r="D248" s="126">
        <v>44670</v>
      </c>
      <c r="E248" s="78"/>
      <c r="F248" s="4"/>
      <c r="G248" s="4" t="s">
        <v>41</v>
      </c>
      <c r="H248" s="161" t="s">
        <v>147</v>
      </c>
      <c r="I248" s="4" t="s">
        <v>417</v>
      </c>
      <c r="J248" s="138"/>
      <c r="K248" s="114">
        <v>90000</v>
      </c>
      <c r="L248" s="11">
        <v>7715</v>
      </c>
      <c r="M248" s="64">
        <f>Таблица22[[#This Row],[Ставка в день]]*21</f>
        <v>162015</v>
      </c>
      <c r="N248" s="4"/>
      <c r="O248" s="64">
        <f>NETWORKDAYS(Таблица22[[#This Row],[Дата начала работы]],Таблица22[[#This Row],[Дата расчета 1]])</f>
        <v>-31907</v>
      </c>
      <c r="P248" s="67">
        <f>Таблица22[[#This Row],[Дата расчета 2]]*Таблица22[[#This Row],[Ставка в день]]</f>
        <v>-246162505</v>
      </c>
      <c r="Q248" s="66" t="s">
        <v>74</v>
      </c>
      <c r="R248" s="66"/>
    </row>
    <row r="249" spans="1:18" x14ac:dyDescent="0.3">
      <c r="A249" s="84"/>
      <c r="B249" s="45" t="s">
        <v>581</v>
      </c>
      <c r="C249" s="46" t="s">
        <v>14</v>
      </c>
      <c r="D249" s="126">
        <v>44670</v>
      </c>
      <c r="E249" s="47"/>
      <c r="F249" s="48"/>
      <c r="G249" s="48" t="s">
        <v>41</v>
      </c>
      <c r="H249" s="162" t="s">
        <v>147</v>
      </c>
      <c r="I249" s="48" t="s">
        <v>417</v>
      </c>
      <c r="J249" s="142"/>
      <c r="K249" s="143">
        <v>90000</v>
      </c>
      <c r="L249" s="144">
        <v>7715</v>
      </c>
      <c r="M249" s="57">
        <f>Таблица22[[#This Row],[Ставка в день]]*21</f>
        <v>162015</v>
      </c>
      <c r="N249" s="48"/>
      <c r="O249" s="57">
        <f>NETWORKDAYS(Таблица22[[#This Row],[Дата начала работы]],Таблица22[[#This Row],[Дата расчета 1]])</f>
        <v>-31907</v>
      </c>
      <c r="P249" s="67">
        <f>Таблица22[[#This Row],[Дата расчета 2]]*Таблица22[[#This Row],[Ставка в день]]</f>
        <v>-246162505</v>
      </c>
      <c r="Q249" s="66" t="s">
        <v>74</v>
      </c>
      <c r="R249" s="66"/>
    </row>
    <row r="250" spans="1:18" x14ac:dyDescent="0.3">
      <c r="A250" s="84"/>
      <c r="B250" s="45" t="s">
        <v>582</v>
      </c>
      <c r="C250" s="46" t="s">
        <v>14</v>
      </c>
      <c r="D250" s="126">
        <v>44670</v>
      </c>
      <c r="E250" s="78"/>
      <c r="F250" s="4"/>
      <c r="G250" s="4" t="s">
        <v>41</v>
      </c>
      <c r="H250" s="161" t="s">
        <v>147</v>
      </c>
      <c r="I250" s="4" t="s">
        <v>417</v>
      </c>
      <c r="J250" s="138"/>
      <c r="K250" s="114">
        <v>90000</v>
      </c>
      <c r="L250" s="11">
        <v>7715</v>
      </c>
      <c r="M250" s="64">
        <f>Таблица22[[#This Row],[Ставка в день]]*21</f>
        <v>162015</v>
      </c>
      <c r="N250" s="4"/>
      <c r="O250" s="64">
        <f>NETWORKDAYS(Таблица22[[#This Row],[Дата начала работы]],Таблица22[[#This Row],[Дата расчета 1]])</f>
        <v>-31907</v>
      </c>
      <c r="P250" s="67">
        <f>Таблица22[[#This Row],[Дата расчета 2]]*Таблица22[[#This Row],[Ставка в день]]</f>
        <v>-246162505</v>
      </c>
      <c r="Q250" s="66" t="s">
        <v>74</v>
      </c>
      <c r="R250" s="66"/>
    </row>
    <row r="251" spans="1:18" x14ac:dyDescent="0.3">
      <c r="A251" s="84"/>
      <c r="B251" s="45" t="s">
        <v>583</v>
      </c>
      <c r="C251" s="46" t="s">
        <v>14</v>
      </c>
      <c r="D251" s="126">
        <v>44670</v>
      </c>
      <c r="E251" s="47"/>
      <c r="F251" s="48"/>
      <c r="G251" s="48" t="s">
        <v>41</v>
      </c>
      <c r="H251" s="162" t="s">
        <v>147</v>
      </c>
      <c r="I251" s="48" t="s">
        <v>417</v>
      </c>
      <c r="J251" s="142"/>
      <c r="K251" s="143">
        <v>90000</v>
      </c>
      <c r="L251" s="144">
        <v>7715</v>
      </c>
      <c r="M251" s="57">
        <f>Таблица22[[#This Row],[Ставка в день]]*21</f>
        <v>162015</v>
      </c>
      <c r="N251" s="48"/>
      <c r="O251" s="57">
        <f>NETWORKDAYS(Таблица22[[#This Row],[Дата начала работы]],Таблица22[[#This Row],[Дата расчета 1]])</f>
        <v>-31907</v>
      </c>
      <c r="P251" s="67">
        <f>Таблица22[[#This Row],[Дата расчета 2]]*Таблица22[[#This Row],[Ставка в день]]</f>
        <v>-246162505</v>
      </c>
      <c r="Q251" s="66" t="s">
        <v>74</v>
      </c>
      <c r="R251" s="66"/>
    </row>
    <row r="252" spans="1:18" x14ac:dyDescent="0.3">
      <c r="A252" s="84"/>
      <c r="B252" s="45" t="s">
        <v>593</v>
      </c>
      <c r="C252" s="46" t="s">
        <v>14</v>
      </c>
      <c r="D252" s="126">
        <v>44670</v>
      </c>
      <c r="E252" s="78"/>
      <c r="F252" s="4"/>
      <c r="G252" s="4" t="s">
        <v>423</v>
      </c>
      <c r="H252" s="161" t="s">
        <v>1</v>
      </c>
      <c r="I252" s="4"/>
      <c r="J252" s="138"/>
      <c r="K252" s="114">
        <v>195500</v>
      </c>
      <c r="L252" s="11">
        <v>18620</v>
      </c>
      <c r="M252" s="64">
        <f>Таблица22[[#This Row],[Ставка в день]]*21</f>
        <v>391020</v>
      </c>
      <c r="N252" s="4"/>
      <c r="O252" s="64">
        <f>NETWORKDAYS(Таблица22[[#This Row],[Дата начала работы]],Таблица22[[#This Row],[Дата расчета 1]])</f>
        <v>-31907</v>
      </c>
      <c r="P252" s="67">
        <f>Таблица22[[#This Row],[Дата расчета 2]]*Таблица22[[#This Row],[Ставка в день]]</f>
        <v>-594108340</v>
      </c>
      <c r="Q252" s="66" t="s">
        <v>594</v>
      </c>
      <c r="R252" s="66"/>
    </row>
    <row r="253" spans="1:18" x14ac:dyDescent="0.3">
      <c r="A253" s="84"/>
      <c r="B253" s="45" t="s">
        <v>553</v>
      </c>
      <c r="C253" s="46" t="s">
        <v>14</v>
      </c>
      <c r="D253" s="126">
        <v>44676</v>
      </c>
      <c r="E253" s="78" t="s">
        <v>615</v>
      </c>
      <c r="F253" s="4"/>
      <c r="G253" s="4" t="s">
        <v>41</v>
      </c>
      <c r="H253" s="153" t="s">
        <v>48</v>
      </c>
      <c r="I253" s="4" t="s">
        <v>417</v>
      </c>
      <c r="J253" s="138"/>
      <c r="K253" s="114">
        <v>262500</v>
      </c>
      <c r="L253" s="11">
        <v>25000</v>
      </c>
      <c r="M253" s="64">
        <f>Таблица22[[#This Row],[Ставка в день]]*21</f>
        <v>525000</v>
      </c>
      <c r="N253" s="4"/>
      <c r="O253" s="64">
        <f>NETWORKDAYS(Таблица22[[#This Row],[Дата начала работы]],Таблица22[[#This Row],[Дата расчета 1]])</f>
        <v>-31911</v>
      </c>
      <c r="P253" s="67">
        <f>Таблица22[[#This Row],[Дата расчета 2]]*Таблица22[[#This Row],[Ставка в день]]</f>
        <v>-797775000</v>
      </c>
      <c r="Q253" s="66" t="s">
        <v>521</v>
      </c>
      <c r="R253" s="66"/>
    </row>
    <row r="254" spans="1:18" ht="16.2" customHeight="1" x14ac:dyDescent="0.3">
      <c r="A254" s="84"/>
      <c r="B254" s="45" t="s">
        <v>584</v>
      </c>
      <c r="C254" s="46" t="s">
        <v>14</v>
      </c>
      <c r="D254" s="126">
        <v>44676</v>
      </c>
      <c r="E254" s="47"/>
      <c r="F254" s="48"/>
      <c r="G254" s="4" t="s">
        <v>231</v>
      </c>
      <c r="H254" s="161" t="s">
        <v>444</v>
      </c>
      <c r="I254" s="4"/>
      <c r="J254" s="142"/>
      <c r="K254" s="114">
        <v>218400</v>
      </c>
      <c r="L254" s="11">
        <v>20800</v>
      </c>
      <c r="M254" s="57">
        <f>Таблица22[[#This Row],[Ставка в день]]*21</f>
        <v>436800</v>
      </c>
      <c r="N254" s="48"/>
      <c r="O254" s="57">
        <f>NETWORKDAYS(Таблица22[[#This Row],[Дата начала работы]],Таблица22[[#This Row],[Дата расчета 1]])</f>
        <v>-31911</v>
      </c>
      <c r="P254" s="67">
        <f>Таблица22[[#This Row],[Дата расчета 2]]*Таблица22[[#This Row],[Ставка в день]]</f>
        <v>-663748800</v>
      </c>
      <c r="Q254" s="66" t="s">
        <v>585</v>
      </c>
      <c r="R254" s="66"/>
    </row>
    <row r="255" spans="1:18" x14ac:dyDescent="0.3">
      <c r="A255" s="84"/>
      <c r="B255" s="45" t="s">
        <v>576</v>
      </c>
      <c r="C255" s="46" t="s">
        <v>14</v>
      </c>
      <c r="D255" s="126">
        <v>44677</v>
      </c>
      <c r="E255" s="47"/>
      <c r="F255" s="48"/>
      <c r="G255" s="4" t="s">
        <v>577</v>
      </c>
      <c r="H255" s="159" t="s">
        <v>48</v>
      </c>
      <c r="I255" s="4"/>
      <c r="J255" s="142"/>
      <c r="K255" s="114">
        <v>276000</v>
      </c>
      <c r="L255" s="11">
        <v>26277</v>
      </c>
      <c r="M255" s="57">
        <f>Таблица22[[#This Row],[Ставка в день]]*21</f>
        <v>551817</v>
      </c>
      <c r="N255" s="48"/>
      <c r="O255" s="57">
        <f>NETWORKDAYS(Таблица22[[#This Row],[Дата начала работы]],Таблица22[[#This Row],[Дата расчета 1]])</f>
        <v>-31912</v>
      </c>
      <c r="P255" s="67">
        <f>Таблица22[[#This Row],[Дата расчета 2]]*Таблица22[[#This Row],[Ставка в день]]</f>
        <v>-838551624</v>
      </c>
      <c r="Q255" s="66"/>
      <c r="R255" s="66"/>
    </row>
    <row r="256" spans="1:18" ht="31.2" x14ac:dyDescent="0.3">
      <c r="A256" s="84"/>
      <c r="B256" s="45" t="s">
        <v>608</v>
      </c>
      <c r="C256" s="46" t="s">
        <v>14</v>
      </c>
      <c r="D256" s="126">
        <v>44686</v>
      </c>
      <c r="E256" s="47" t="s">
        <v>610</v>
      </c>
      <c r="F256" s="48"/>
      <c r="G256" s="4" t="s">
        <v>41</v>
      </c>
      <c r="H256" s="163" t="s">
        <v>609</v>
      </c>
      <c r="I256" s="48" t="s">
        <v>417</v>
      </c>
      <c r="J256" s="142"/>
      <c r="K256" s="143">
        <v>100000</v>
      </c>
      <c r="L256" s="144">
        <v>9524</v>
      </c>
      <c r="M256" s="57">
        <f>Таблица22[[#This Row],[Ставка в день]]*21</f>
        <v>200004</v>
      </c>
      <c r="N256" s="48"/>
      <c r="O256" s="57">
        <f>NETWORKDAYS(Таблица22[[#This Row],[Дата начала работы]],Таблица22[[#This Row],[Дата расчета 1]])</f>
        <v>-31919</v>
      </c>
      <c r="P256" s="67">
        <f>Таблица22[[#This Row],[Дата расчета 2]]*Таблица22[[#This Row],[Ставка в день]]</f>
        <v>-303996556</v>
      </c>
      <c r="Q256" s="66" t="s">
        <v>519</v>
      </c>
      <c r="R256" s="66"/>
    </row>
    <row r="257" spans="1:18" x14ac:dyDescent="0.3">
      <c r="A257" s="84"/>
      <c r="B257" s="45" t="s">
        <v>653</v>
      </c>
      <c r="C257" s="46" t="s">
        <v>14</v>
      </c>
      <c r="D257" s="126">
        <v>44692</v>
      </c>
      <c r="E257" s="78" t="s">
        <v>595</v>
      </c>
      <c r="F257" s="4"/>
      <c r="G257" s="4" t="s">
        <v>497</v>
      </c>
      <c r="H257" s="161" t="s">
        <v>1</v>
      </c>
      <c r="I257" s="4" t="s">
        <v>417</v>
      </c>
      <c r="J257" s="138"/>
      <c r="K257" s="114">
        <v>264400</v>
      </c>
      <c r="L257" s="11">
        <v>23294</v>
      </c>
      <c r="M257" s="64">
        <f>Таблица22[[#This Row],[Ставка в день]]*21</f>
        <v>489174</v>
      </c>
      <c r="N257" s="4"/>
      <c r="O257" s="64">
        <f>NETWORKDAYS(Таблица22[[#This Row],[Дата начала работы]],Таблица22[[#This Row],[Дата расчета 1]])</f>
        <v>-31923</v>
      </c>
      <c r="P257" s="67">
        <f>Таблица22[[#This Row],[Дата расчета 2]]*Таблица22[[#This Row],[Ставка в день]]</f>
        <v>-743614362</v>
      </c>
      <c r="Q257" s="66"/>
      <c r="R257" s="66"/>
    </row>
    <row r="258" spans="1:18" ht="46.8" x14ac:dyDescent="0.3">
      <c r="A258" s="84"/>
      <c r="B258" s="45" t="s">
        <v>597</v>
      </c>
      <c r="C258" s="46" t="s">
        <v>14</v>
      </c>
      <c r="D258" s="126">
        <v>44692</v>
      </c>
      <c r="E258" s="47" t="s">
        <v>600</v>
      </c>
      <c r="F258" s="48"/>
      <c r="G258" s="48" t="s">
        <v>598</v>
      </c>
      <c r="H258" s="161" t="s">
        <v>444</v>
      </c>
      <c r="I258" s="4" t="s">
        <v>417</v>
      </c>
      <c r="J258" s="142"/>
      <c r="K258" s="143">
        <v>136500</v>
      </c>
      <c r="L258" s="144">
        <v>13000</v>
      </c>
      <c r="M258" s="57">
        <f>Таблица22[[#This Row],[Ставка в день]]*21</f>
        <v>273000</v>
      </c>
      <c r="N258" s="48"/>
      <c r="O258" s="57">
        <f>NETWORKDAYS(Таблица22[[#This Row],[Дата начала работы]],Таблица22[[#This Row],[Дата расчета 1]])</f>
        <v>-31923</v>
      </c>
      <c r="P258" s="67">
        <f>Таблица22[[#This Row],[Дата расчета 2]]*Таблица22[[#This Row],[Ставка в день]]</f>
        <v>-414999000</v>
      </c>
      <c r="Q258" s="66" t="s">
        <v>519</v>
      </c>
      <c r="R258" s="66" t="s">
        <v>599</v>
      </c>
    </row>
    <row r="259" spans="1:18" x14ac:dyDescent="0.3">
      <c r="A259" s="84"/>
      <c r="B259" s="45" t="s">
        <v>602</v>
      </c>
      <c r="C259" s="46" t="s">
        <v>14</v>
      </c>
      <c r="D259" s="126">
        <v>44692</v>
      </c>
      <c r="E259" s="78"/>
      <c r="F259" s="4"/>
      <c r="G259" s="4" t="s">
        <v>497</v>
      </c>
      <c r="H259" s="163" t="s">
        <v>251</v>
      </c>
      <c r="I259" s="4"/>
      <c r="J259" s="138"/>
      <c r="K259" s="114">
        <v>126500</v>
      </c>
      <c r="L259" s="11">
        <v>11145</v>
      </c>
      <c r="M259" s="64">
        <f>Таблица22[[#This Row],[Ставка в день]]*21</f>
        <v>234045</v>
      </c>
      <c r="N259" s="4"/>
      <c r="O259" s="64">
        <f>NETWORKDAYS(Таблица22[[#This Row],[Дата начала работы]],Таблица22[[#This Row],[Дата расчета 1]])</f>
        <v>-31923</v>
      </c>
      <c r="P259" s="67">
        <f>Таблица22[[#This Row],[Дата расчета 2]]*Таблица22[[#This Row],[Ставка в день]]</f>
        <v>-355781835</v>
      </c>
      <c r="Q259" s="66"/>
      <c r="R259" s="66"/>
    </row>
    <row r="260" spans="1:18" x14ac:dyDescent="0.3">
      <c r="A260" s="84"/>
      <c r="B260" s="45" t="s">
        <v>620</v>
      </c>
      <c r="C260" s="46" t="s">
        <v>14</v>
      </c>
      <c r="D260" s="165">
        <v>44694</v>
      </c>
      <c r="E260" s="78"/>
      <c r="F260" s="4"/>
      <c r="G260" s="4" t="s">
        <v>619</v>
      </c>
      <c r="H260" s="166" t="s">
        <v>618</v>
      </c>
      <c r="I260" s="4"/>
      <c r="J260" s="138"/>
      <c r="K260" s="114">
        <v>85100</v>
      </c>
      <c r="L260" s="11">
        <v>8105</v>
      </c>
      <c r="M260" s="64">
        <f>Таблица22[[#This Row],[Ставка в день]]*21</f>
        <v>170205</v>
      </c>
      <c r="N260" s="4"/>
      <c r="O260" s="64">
        <f>NETWORKDAYS(Таблица22[[#This Row],[Дата начала работы]],Таблица22[[#This Row],[Дата расчета 1]])</f>
        <v>-31925</v>
      </c>
      <c r="P260" s="67">
        <f>Таблица22[[#This Row],[Дата расчета 2]]*Таблица22[[#This Row],[Ставка в день]]</f>
        <v>-258752125</v>
      </c>
      <c r="Q260" s="66" t="s">
        <v>520</v>
      </c>
      <c r="R260" s="66"/>
    </row>
    <row r="261" spans="1:18" x14ac:dyDescent="0.3">
      <c r="A261" s="84"/>
      <c r="B261" s="45" t="s">
        <v>603</v>
      </c>
      <c r="C261" s="46" t="s">
        <v>14</v>
      </c>
      <c r="D261" s="126">
        <v>44697</v>
      </c>
      <c r="E261" s="78" t="s">
        <v>605</v>
      </c>
      <c r="F261" s="4"/>
      <c r="G261" s="4" t="s">
        <v>604</v>
      </c>
      <c r="H261" s="163" t="s">
        <v>1</v>
      </c>
      <c r="I261" s="4" t="s">
        <v>417</v>
      </c>
      <c r="J261" s="138"/>
      <c r="K261" s="114">
        <v>140000</v>
      </c>
      <c r="L261" s="11">
        <v>14684</v>
      </c>
      <c r="M261" s="64">
        <f>Таблица22[[#This Row],[Ставка в день]]*21</f>
        <v>308364</v>
      </c>
      <c r="N261" s="4"/>
      <c r="O261" s="64">
        <f>NETWORKDAYS(Таблица22[[#This Row],[Дата начала работы]],Таблица22[[#This Row],[Дата расчета 1]])</f>
        <v>-31926</v>
      </c>
      <c r="P261" s="67">
        <f>Таблица22[[#This Row],[Дата расчета 2]]*Таблица22[[#This Row],[Ставка в день]]</f>
        <v>-468801384</v>
      </c>
      <c r="Q261" s="66" t="s">
        <v>519</v>
      </c>
      <c r="R261" s="66"/>
    </row>
    <row r="262" spans="1:18" x14ac:dyDescent="0.3">
      <c r="A262" s="84"/>
      <c r="B262" s="45" t="s">
        <v>616</v>
      </c>
      <c r="C262" s="46" t="s">
        <v>14</v>
      </c>
      <c r="D262" s="165">
        <v>44700</v>
      </c>
      <c r="E262" s="47" t="s">
        <v>632</v>
      </c>
      <c r="F262" s="48"/>
      <c r="G262" s="48" t="s">
        <v>617</v>
      </c>
      <c r="H262" s="167" t="s">
        <v>1</v>
      </c>
      <c r="I262" s="4"/>
      <c r="J262" s="142"/>
      <c r="K262" s="143">
        <v>184000</v>
      </c>
      <c r="L262" s="144">
        <v>17524</v>
      </c>
      <c r="M262" s="57">
        <f>Таблица22[[#This Row],[Ставка в день]]*21</f>
        <v>368004</v>
      </c>
      <c r="N262" s="48"/>
      <c r="O262" s="57">
        <f>NETWORKDAYS(Таблица22[[#This Row],[Дата начала работы]],Таблица22[[#This Row],[Дата расчета 1]])</f>
        <v>-31929</v>
      </c>
      <c r="P262" s="67">
        <f>Таблица22[[#This Row],[Дата расчета 2]]*Таблица22[[#This Row],[Ставка в день]]</f>
        <v>-559523796</v>
      </c>
      <c r="Q262" s="66" t="s">
        <v>519</v>
      </c>
      <c r="R262" s="66"/>
    </row>
    <row r="263" spans="1:18" x14ac:dyDescent="0.3">
      <c r="A263" s="84"/>
      <c r="B263" s="45" t="s">
        <v>613</v>
      </c>
      <c r="C263" s="46" t="s">
        <v>14</v>
      </c>
      <c r="D263" s="145">
        <v>44704</v>
      </c>
      <c r="E263" s="47"/>
      <c r="F263" s="48"/>
      <c r="G263" s="48" t="s">
        <v>532</v>
      </c>
      <c r="H263" s="163" t="s">
        <v>1</v>
      </c>
      <c r="I263" s="48"/>
      <c r="J263" s="142"/>
      <c r="K263" s="143">
        <v>264400</v>
      </c>
      <c r="L263" s="144">
        <v>25000</v>
      </c>
      <c r="M263" s="57">
        <f>Таблица22[[#This Row],[Ставка в день]]*21</f>
        <v>525000</v>
      </c>
      <c r="N263" s="48"/>
      <c r="O263" s="57">
        <f>NETWORKDAYS(Таблица22[[#This Row],[Дата начала работы]],Таблица22[[#This Row],[Дата расчета 1]])</f>
        <v>-31931</v>
      </c>
      <c r="P263" s="67">
        <f>Таблица22[[#This Row],[Дата расчета 2]]*Таблица22[[#This Row],[Ставка в день]]</f>
        <v>-798275000</v>
      </c>
      <c r="Q263" s="66" t="s">
        <v>519</v>
      </c>
      <c r="R263" s="66"/>
    </row>
    <row r="264" spans="1:18" x14ac:dyDescent="0.3">
      <c r="A264" s="84"/>
      <c r="B264" s="45" t="s">
        <v>642</v>
      </c>
      <c r="C264" s="46" t="s">
        <v>453</v>
      </c>
      <c r="D264" s="165">
        <v>44711</v>
      </c>
      <c r="E264" s="78"/>
      <c r="F264" s="4"/>
      <c r="G264" s="4" t="s">
        <v>231</v>
      </c>
      <c r="H264" s="170" t="s">
        <v>444</v>
      </c>
      <c r="I264" s="4"/>
      <c r="J264" s="138"/>
      <c r="K264" s="114">
        <v>333400</v>
      </c>
      <c r="L264" s="144">
        <v>25000</v>
      </c>
      <c r="M264" s="64">
        <f>Таблица22[[#This Row],[Ставка в день]]*21</f>
        <v>525000</v>
      </c>
      <c r="N264" s="4"/>
      <c r="O264" s="64">
        <f>NETWORKDAYS(Таблица22[[#This Row],[Дата начала работы]],Таблица22[[#This Row],[Дата расчета 1]])</f>
        <v>-31936</v>
      </c>
      <c r="P264" s="67">
        <f>Таблица22[[#This Row],[Дата расчета 2]]*Таблица22[[#This Row],[Ставка в день]]</f>
        <v>-798400000</v>
      </c>
      <c r="Q264" s="66" t="s">
        <v>643</v>
      </c>
      <c r="R264" s="66"/>
    </row>
    <row r="265" spans="1:18" x14ac:dyDescent="0.3">
      <c r="A265" s="84"/>
      <c r="B265" s="45" t="s">
        <v>636</v>
      </c>
      <c r="C265" s="46" t="s">
        <v>453</v>
      </c>
      <c r="D265" s="169">
        <v>44713</v>
      </c>
      <c r="E265" s="47"/>
      <c r="F265" s="48"/>
      <c r="G265" s="48" t="s">
        <v>231</v>
      </c>
      <c r="H265" s="171" t="s">
        <v>444</v>
      </c>
      <c r="I265" s="48"/>
      <c r="J265" s="142"/>
      <c r="K265" s="143">
        <v>229900</v>
      </c>
      <c r="L265" s="144">
        <v>21896</v>
      </c>
      <c r="M265" s="57">
        <f>Таблица22[[#This Row],[Ставка в день]]*21</f>
        <v>459816</v>
      </c>
      <c r="N265" s="48"/>
      <c r="O265" s="57">
        <f>NETWORKDAYS(Таблица22[[#This Row],[Дата начала работы]],Таблица22[[#This Row],[Дата расчета 1]])</f>
        <v>-31938</v>
      </c>
      <c r="P265" s="67">
        <f>Таблица22[[#This Row],[Дата расчета 2]]*Таблица22[[#This Row],[Ставка в день]]</f>
        <v>-699314448</v>
      </c>
      <c r="Q265" s="66" t="s">
        <v>637</v>
      </c>
      <c r="R265" s="66"/>
    </row>
    <row r="266" spans="1:18" ht="31.2" x14ac:dyDescent="0.3">
      <c r="A266" s="84"/>
      <c r="B266" s="45" t="s">
        <v>660</v>
      </c>
      <c r="C266" s="46" t="s">
        <v>453</v>
      </c>
      <c r="D266" s="169">
        <v>44713</v>
      </c>
      <c r="E266" s="47" t="s">
        <v>662</v>
      </c>
      <c r="F266" s="48"/>
      <c r="G266" s="48" t="s">
        <v>661</v>
      </c>
      <c r="H266" s="172" t="s">
        <v>1</v>
      </c>
      <c r="I266" s="48" t="s">
        <v>417</v>
      </c>
      <c r="J266" s="142"/>
      <c r="K266" s="143">
        <v>136500</v>
      </c>
      <c r="L266" s="144">
        <v>13000</v>
      </c>
      <c r="M266" s="57">
        <f>Таблица22[[#This Row],[Ставка в день]]*21</f>
        <v>273000</v>
      </c>
      <c r="N266" s="48"/>
      <c r="O266" s="57">
        <f>NETWORKDAYS(Таблица22[[#This Row],[Дата начала работы]],Таблица22[[#This Row],[Дата расчета 1]])</f>
        <v>-31938</v>
      </c>
      <c r="P266" s="67">
        <f>Таблица22[[#This Row],[Дата расчета 2]]*Таблица22[[#This Row],[Ставка в день]]</f>
        <v>-415194000</v>
      </c>
      <c r="Q266" s="66" t="s">
        <v>520</v>
      </c>
      <c r="R266" s="66"/>
    </row>
    <row r="267" spans="1:18" ht="46.8" x14ac:dyDescent="0.3">
      <c r="A267" s="84"/>
      <c r="B267" s="45" t="s">
        <v>624</v>
      </c>
      <c r="C267" s="46" t="s">
        <v>453</v>
      </c>
      <c r="D267" s="145">
        <v>44718</v>
      </c>
      <c r="E267" s="47" t="s">
        <v>626</v>
      </c>
      <c r="F267" s="48"/>
      <c r="G267" s="48" t="s">
        <v>625</v>
      </c>
      <c r="H267" s="164" t="s">
        <v>1</v>
      </c>
      <c r="I267" s="48"/>
      <c r="J267" s="142"/>
      <c r="K267" s="143">
        <v>206900</v>
      </c>
      <c r="L267" s="144">
        <v>19705</v>
      </c>
      <c r="M267" s="57">
        <f>Таблица22[[#This Row],[Ставка в день]]*21</f>
        <v>413805</v>
      </c>
      <c r="N267" s="48"/>
      <c r="O267" s="57">
        <f>NETWORKDAYS(Таблица22[[#This Row],[Дата начала работы]],Таблица22[[#This Row],[Дата расчета 1]])</f>
        <v>-31941</v>
      </c>
      <c r="P267" s="67">
        <f>Таблица22[[#This Row],[Дата расчета 2]]*Таблица22[[#This Row],[Ставка в день]]</f>
        <v>-629397405</v>
      </c>
      <c r="Q267" s="66" t="s">
        <v>520</v>
      </c>
      <c r="R267" s="66"/>
    </row>
    <row r="268" spans="1:18" x14ac:dyDescent="0.3">
      <c r="A268" s="84"/>
      <c r="B268" s="45" t="s">
        <v>648</v>
      </c>
      <c r="C268" s="46" t="s">
        <v>453</v>
      </c>
      <c r="D268" s="165">
        <v>44719</v>
      </c>
      <c r="E268" s="78"/>
      <c r="F268" s="4"/>
      <c r="G268" s="4" t="s">
        <v>41</v>
      </c>
      <c r="H268" s="170" t="s">
        <v>48</v>
      </c>
      <c r="I268" s="4" t="s">
        <v>417</v>
      </c>
      <c r="J268" s="138"/>
      <c r="K268" s="114">
        <v>100000</v>
      </c>
      <c r="L268" s="144">
        <v>9524</v>
      </c>
      <c r="M268" s="64">
        <f>Таблица22[[#This Row],[Ставка в день]]*21</f>
        <v>200004</v>
      </c>
      <c r="N268" s="4"/>
      <c r="O268" s="64">
        <f>NETWORKDAYS(Таблица22[[#This Row],[Дата начала работы]],Таблица22[[#This Row],[Дата расчета 1]])</f>
        <v>-31942</v>
      </c>
      <c r="P268" s="67">
        <f>Таблица22[[#This Row],[Дата расчета 2]]*Таблица22[[#This Row],[Ставка в день]]</f>
        <v>-304215608</v>
      </c>
      <c r="Q268" s="66" t="s">
        <v>649</v>
      </c>
      <c r="R268" s="66"/>
    </row>
    <row r="269" spans="1:18" x14ac:dyDescent="0.3">
      <c r="A269" s="84"/>
      <c r="B269" s="45" t="s">
        <v>640</v>
      </c>
      <c r="C269" s="46" t="s">
        <v>453</v>
      </c>
      <c r="D269" s="165">
        <v>44719</v>
      </c>
      <c r="E269" s="78" t="s">
        <v>667</v>
      </c>
      <c r="F269" s="4"/>
      <c r="G269" s="4" t="s">
        <v>41</v>
      </c>
      <c r="H269" s="170" t="s">
        <v>48</v>
      </c>
      <c r="I269" s="4" t="s">
        <v>417</v>
      </c>
      <c r="J269" s="138"/>
      <c r="K269" s="114">
        <v>161000</v>
      </c>
      <c r="L269" s="144">
        <v>15334</v>
      </c>
      <c r="M269" s="64">
        <f>Таблица22[[#This Row],[Ставка в день]]*21</f>
        <v>322014</v>
      </c>
      <c r="N269" s="4"/>
      <c r="O269" s="64">
        <f>NETWORKDAYS(Таблица22[[#This Row],[Дата начала работы]],Таблица22[[#This Row],[Дата расчета 1]])</f>
        <v>-31942</v>
      </c>
      <c r="P269" s="67">
        <f>Таблица22[[#This Row],[Дата расчета 2]]*Таблица22[[#This Row],[Ставка в день]]</f>
        <v>-489798628</v>
      </c>
      <c r="Q269" s="66" t="s">
        <v>645</v>
      </c>
      <c r="R269" s="66"/>
    </row>
    <row r="270" spans="1:18" x14ac:dyDescent="0.3">
      <c r="A270" s="84"/>
      <c r="B270" s="45" t="s">
        <v>629</v>
      </c>
      <c r="C270" s="46" t="s">
        <v>453</v>
      </c>
      <c r="D270" s="165">
        <v>44726</v>
      </c>
      <c r="E270" s="78"/>
      <c r="F270" s="4"/>
      <c r="G270" s="4" t="s">
        <v>631</v>
      </c>
      <c r="H270" s="168" t="s">
        <v>48</v>
      </c>
      <c r="I270" s="4"/>
      <c r="J270" s="138"/>
      <c r="K270" s="114">
        <v>229900</v>
      </c>
      <c r="L270" s="144">
        <v>21896</v>
      </c>
      <c r="M270" s="64">
        <f>Таблица22[[#This Row],[Ставка в день]]*21</f>
        <v>459816</v>
      </c>
      <c r="N270" s="4"/>
      <c r="O270" s="64">
        <f>NETWORKDAYS(Таблица22[[#This Row],[Дата начала работы]],Таблица22[[#This Row],[Дата расчета 1]])</f>
        <v>-31947</v>
      </c>
      <c r="P270" s="67">
        <f>Таблица22[[#This Row],[Дата расчета 2]]*Таблица22[[#This Row],[Ставка в день]]</f>
        <v>-699511512</v>
      </c>
      <c r="Q270" s="66" t="s">
        <v>520</v>
      </c>
      <c r="R270" s="66"/>
    </row>
    <row r="271" spans="1:18" x14ac:dyDescent="0.3">
      <c r="A271" s="84"/>
      <c r="B271" s="45" t="s">
        <v>623</v>
      </c>
      <c r="C271" s="46" t="s">
        <v>453</v>
      </c>
      <c r="D271" s="145">
        <v>44728</v>
      </c>
      <c r="E271" s="47"/>
      <c r="F271" s="48"/>
      <c r="G271" s="4" t="s">
        <v>41</v>
      </c>
      <c r="H271" s="163" t="s">
        <v>502</v>
      </c>
      <c r="I271" s="48" t="s">
        <v>417</v>
      </c>
      <c r="J271" s="142"/>
      <c r="K271" s="143">
        <v>202000</v>
      </c>
      <c r="L271" s="144">
        <v>17246</v>
      </c>
      <c r="M271" s="57">
        <f>Таблица22[[#This Row],[Ставка в день]]*21</f>
        <v>362166</v>
      </c>
      <c r="N271" s="48"/>
      <c r="O271" s="57">
        <f>NETWORKDAYS(Таблица22[[#This Row],[Дата начала работы]],Таблица22[[#This Row],[Дата расчета 1]])</f>
        <v>-31949</v>
      </c>
      <c r="P271" s="67">
        <f>Таблица22[[#This Row],[Дата расчета 2]]*Таблица22[[#This Row],[Ставка в день]]</f>
        <v>-550992454</v>
      </c>
      <c r="Q271" s="66" t="s">
        <v>606</v>
      </c>
      <c r="R271" s="66"/>
    </row>
    <row r="272" spans="1:18" x14ac:dyDescent="0.3">
      <c r="A272" s="84"/>
      <c r="B272" s="45" t="s">
        <v>601</v>
      </c>
      <c r="C272" s="46" t="s">
        <v>453</v>
      </c>
      <c r="D272" s="126">
        <v>44732</v>
      </c>
      <c r="E272" s="78"/>
      <c r="F272" s="4"/>
      <c r="G272" s="4" t="s">
        <v>41</v>
      </c>
      <c r="H272" s="163" t="s">
        <v>502</v>
      </c>
      <c r="I272" s="4" t="s">
        <v>417</v>
      </c>
      <c r="J272" s="138"/>
      <c r="K272" s="114">
        <v>207000</v>
      </c>
      <c r="L272" s="144">
        <v>17735</v>
      </c>
      <c r="M272" s="64">
        <f>Таблица22[[#This Row],[Ставка в день]]*21</f>
        <v>372435</v>
      </c>
      <c r="N272" s="4"/>
      <c r="O272" s="64">
        <f>NETWORKDAYS(Таблица22[[#This Row],[Дата начала работы]],Таблица22[[#This Row],[Дата расчета 1]])</f>
        <v>-31951</v>
      </c>
      <c r="P272" s="67">
        <f>Таблица22[[#This Row],[Дата расчета 2]]*Таблица22[[#This Row],[Ставка в день]]</f>
        <v>-566650985</v>
      </c>
      <c r="Q272" s="66" t="s">
        <v>606</v>
      </c>
      <c r="R272" s="66"/>
    </row>
    <row r="273" spans="1:18" x14ac:dyDescent="0.3">
      <c r="A273" s="84"/>
      <c r="B273" s="45" t="s">
        <v>651</v>
      </c>
      <c r="C273" s="46" t="s">
        <v>641</v>
      </c>
      <c r="D273" s="165">
        <v>44742</v>
      </c>
      <c r="E273" s="78"/>
      <c r="F273" s="4"/>
      <c r="G273" s="4"/>
      <c r="H273" s="170"/>
      <c r="I273" s="4"/>
      <c r="J273" s="138"/>
      <c r="K273" s="114">
        <v>149500</v>
      </c>
      <c r="L273" s="144">
        <v>14230</v>
      </c>
      <c r="M273" s="64">
        <f>Таблица22[[#This Row],[Ставка в день]]*21</f>
        <v>298830</v>
      </c>
      <c r="N273" s="4"/>
      <c r="O273" s="64">
        <f>NETWORKDAYS(Таблица22[[#This Row],[Дата начала работы]],Таблица22[[#This Row],[Дата расчета 1]])</f>
        <v>-31959</v>
      </c>
      <c r="P273" s="67">
        <f>Таблица22[[#This Row],[Дата расчета 2]]*Таблица22[[#This Row],[Ставка в день]]</f>
        <v>-454776570</v>
      </c>
      <c r="Q273" s="66" t="s">
        <v>666</v>
      </c>
      <c r="R273" s="66"/>
    </row>
    <row r="274" spans="1:18" ht="31.2" x14ac:dyDescent="0.3">
      <c r="A274" s="84"/>
      <c r="B274" s="45" t="s">
        <v>247</v>
      </c>
      <c r="C274" s="46" t="s">
        <v>627</v>
      </c>
      <c r="D274" s="145"/>
      <c r="E274" s="47"/>
      <c r="F274" s="48"/>
      <c r="G274" s="4" t="s">
        <v>628</v>
      </c>
      <c r="H274" s="163" t="s">
        <v>1</v>
      </c>
      <c r="I274" s="48"/>
      <c r="J274" s="142"/>
      <c r="K274" s="143">
        <v>264400</v>
      </c>
      <c r="L274" s="144">
        <v>25181</v>
      </c>
      <c r="M274" s="57">
        <f>Таблица22[[#This Row],[Ставка в день]]*21</f>
        <v>528801</v>
      </c>
      <c r="N274" s="48"/>
      <c r="O274" s="57">
        <f>NETWORKDAYS(Таблица22[[#This Row],[Дата начала работы]],Таблица22[[#This Row],[Дата расчета 1]])</f>
        <v>0</v>
      </c>
      <c r="P274" s="67">
        <f>Таблица22[[#This Row],[Дата расчета 2]]*Таблица22[[#This Row],[Ставка в день]]</f>
        <v>0</v>
      </c>
      <c r="Q274" s="66" t="s">
        <v>519</v>
      </c>
      <c r="R274" s="66"/>
    </row>
    <row r="275" spans="1:18" x14ac:dyDescent="0.3">
      <c r="A275" s="84"/>
      <c r="B275" s="45" t="s">
        <v>658</v>
      </c>
      <c r="C275" s="46" t="s">
        <v>630</v>
      </c>
      <c r="D275" s="169"/>
      <c r="E275" s="47"/>
      <c r="F275" s="48"/>
      <c r="G275" s="48" t="s">
        <v>604</v>
      </c>
      <c r="H275" s="170" t="s">
        <v>48</v>
      </c>
      <c r="I275" s="4"/>
      <c r="J275" s="142"/>
      <c r="K275" s="143">
        <v>172500</v>
      </c>
      <c r="L275" s="144">
        <v>16429</v>
      </c>
      <c r="M275" s="57">
        <f>Таблица22[[#This Row],[Ставка в день]]*21</f>
        <v>345009</v>
      </c>
      <c r="N275" s="48"/>
      <c r="O275" s="57">
        <f>NETWORKDAYS(Таблица22[[#This Row],[Дата начала работы]],Таблица22[[#This Row],[Дата расчета 1]])</f>
        <v>0</v>
      </c>
      <c r="P275" s="67">
        <f>Таблица22[[#This Row],[Дата расчета 2]]*Таблица22[[#This Row],[Ставка в день]]</f>
        <v>0</v>
      </c>
      <c r="Q275" s="66" t="s">
        <v>520</v>
      </c>
      <c r="R275" s="66"/>
    </row>
    <row r="276" spans="1:18" x14ac:dyDescent="0.3">
      <c r="A276" s="84"/>
      <c r="B276" s="45" t="s">
        <v>665</v>
      </c>
      <c r="C276" s="46" t="s">
        <v>630</v>
      </c>
      <c r="D276" s="165"/>
      <c r="E276" s="78"/>
      <c r="F276" s="4"/>
      <c r="G276" s="4" t="s">
        <v>177</v>
      </c>
      <c r="H276" s="170" t="s">
        <v>121</v>
      </c>
      <c r="I276" s="4"/>
      <c r="J276" s="138"/>
      <c r="K276" s="114">
        <v>40300</v>
      </c>
      <c r="L276" s="144">
        <v>3839</v>
      </c>
      <c r="M276" s="64">
        <f>Таблица22[[#This Row],[Ставка в день]]*21</f>
        <v>80619</v>
      </c>
      <c r="N276" s="4"/>
      <c r="O276" s="64">
        <f>NETWORKDAYS(Таблица22[[#This Row],[Дата начала работы]],Таблица22[[#This Row],[Дата расчета 1]])</f>
        <v>0</v>
      </c>
      <c r="P276" s="67">
        <f>Таблица22[[#This Row],[Дата расчета 2]]*Таблица22[[#This Row],[Ставка в день]]</f>
        <v>0</v>
      </c>
      <c r="Q276" s="66"/>
      <c r="R276" s="66"/>
    </row>
    <row r="277" spans="1:18" ht="15" customHeight="1" x14ac:dyDescent="0.3">
      <c r="B277" s="125"/>
      <c r="C277" s="46"/>
      <c r="D277" s="90"/>
      <c r="E277" s="47"/>
      <c r="F277" s="48"/>
      <c r="G277" s="48"/>
      <c r="H277" s="48"/>
      <c r="I277" s="48"/>
      <c r="J277" s="48"/>
      <c r="K277" s="48"/>
      <c r="L277" s="91">
        <f>SUBTOTAL(109,Таблица22[Ставка в день])*21</f>
        <v>106631679</v>
      </c>
      <c r="M277" s="57"/>
      <c r="N277" s="48"/>
      <c r="O277" s="57"/>
      <c r="P277" s="67"/>
      <c r="Q277" s="139"/>
      <c r="R277" s="139"/>
    </row>
    <row r="278" spans="1:18" x14ac:dyDescent="0.3">
      <c r="B278" s="116"/>
      <c r="C278" s="92"/>
      <c r="D278" s="93"/>
      <c r="E278" s="92"/>
      <c r="F278" s="94"/>
      <c r="G278" s="94"/>
      <c r="H278" s="94"/>
      <c r="I278" s="94"/>
      <c r="J278" s="94"/>
      <c r="K278" s="94"/>
      <c r="L278" s="95"/>
      <c r="M278" s="67"/>
      <c r="N278" s="94"/>
      <c r="O278" s="67"/>
      <c r="P278" s="67"/>
    </row>
    <row r="279" spans="1:18" x14ac:dyDescent="0.3">
      <c r="B279" s="141"/>
    </row>
    <row r="280" spans="1:18" x14ac:dyDescent="0.3">
      <c r="B280" t="s">
        <v>225</v>
      </c>
    </row>
  </sheetData>
  <autoFilter ref="A3:A106" xr:uid="{ECF05407-EFE3-4413-981A-B569BA83FA3E}"/>
  <phoneticPr fontId="13" type="noConversion"/>
  <pageMargins left="0.7" right="0.7" top="0.75" bottom="0.75" header="0.3" footer="0.3"/>
  <pageSetup paperSize="9" orientation="portrait" r:id="rId1"/>
  <rowBreaks count="1" manualBreakCount="1">
    <brk id="186" max="16383" man="1"/>
  </rowBreaks>
  <colBreaks count="1" manualBreakCount="1">
    <brk id="4" max="1048575" man="1"/>
  </col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AE13-D2FE-4B52-AD65-DEDA1F52660C}">
  <dimension ref="A1:L13"/>
  <sheetViews>
    <sheetView workbookViewId="0">
      <selection activeCell="K9" sqref="K9:K1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53</v>
      </c>
      <c r="D2" s="28" t="s">
        <v>19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19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9">
        <f>Таблица256[[#This Row],[Итого кол-во рабочих часов]]/8</f>
        <v>21.875</v>
      </c>
      <c r="G5" s="9"/>
      <c r="H5" s="9">
        <v>175</v>
      </c>
      <c r="I5" s="41" t="e">
        <f>VLOOKUP($A5,Сотрудники!$A$3:$L$1201,14,0)</f>
        <v>#REF!</v>
      </c>
      <c r="J5" s="43" t="e">
        <f t="shared" ref="J5:J12" si="0">I5/8</f>
        <v>#REF!</v>
      </c>
      <c r="K5" s="42" t="e">
        <f t="shared" ref="K5:K12" si="1">+H5*J5</f>
        <v>#REF!</v>
      </c>
      <c r="L5"/>
    </row>
    <row r="6" spans="1:12" x14ac:dyDescent="0.3">
      <c r="A6" s="2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9">
        <f>Таблица256[[#This Row],[Итого кол-во рабочих часов]]/8</f>
        <v>21.875</v>
      </c>
      <c r="G6" s="9"/>
      <c r="H6" s="9">
        <v>175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21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9">
        <f>Таблица256[[#This Row],[Итого кол-во рабочих часов]]/8</f>
        <v>21.875</v>
      </c>
      <c r="G7" s="10"/>
      <c r="H7" s="9">
        <v>175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x14ac:dyDescent="0.3">
      <c r="A8" s="20">
        <v>4</v>
      </c>
      <c r="B8" s="50" t="str">
        <f>VLOOKUP($A8,Сотрудники!$A$3:$L$1201,2,0)</f>
        <v>Булатова Людмила</v>
      </c>
      <c r="C8" s="50" t="str">
        <f>VLOOKUP($A8,Сотрудники!$A$3:$L$1201,9,0)</f>
        <v>неизвестно</v>
      </c>
      <c r="D8" s="50">
        <f>VLOOKUP($A8,Сотрудники!$A$3:$L$1201,10,0)</f>
        <v>0</v>
      </c>
      <c r="E8" s="50">
        <f>VLOOKUP($A8,Сотрудники!$A$3:$L$1201,11,0)</f>
        <v>0</v>
      </c>
      <c r="F8" s="9">
        <f>Таблица256[[#This Row],[Итого кол-во рабочих часов]]/8</f>
        <v>20</v>
      </c>
      <c r="G8" s="9"/>
      <c r="H8" s="9">
        <v>160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21">
        <v>5</v>
      </c>
      <c r="B9" s="50" t="str">
        <f>VLOOKUP($A9,Сотрудники!$A$3:$L$1201,2,0)</f>
        <v>Яковлев Дмитрий</v>
      </c>
      <c r="C9" s="50" t="str">
        <f>VLOOKUP($A9,Сотрудники!$A$3:$L$1201,9,0)</f>
        <v xml:space="preserve">Кредиты наличными </v>
      </c>
      <c r="D9" s="50">
        <f>VLOOKUP($A9,Сотрудники!$A$3:$L$1201,10,0)</f>
        <v>0</v>
      </c>
      <c r="E9" s="50">
        <f>VLOOKUP($A9,Сотрудники!$A$3:$L$1201,11,0)</f>
        <v>0</v>
      </c>
      <c r="F9" s="9">
        <f>Таблица256[[#This Row],[Итого кол-во рабочих часов]]/8</f>
        <v>21.875</v>
      </c>
      <c r="G9" s="10"/>
      <c r="H9" s="10">
        <v>175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30" customHeight="1" x14ac:dyDescent="0.3">
      <c r="A10" s="20">
        <v>6</v>
      </c>
      <c r="B10" s="50" t="str">
        <f>VLOOKUP($A10,Сотрудники!$A$3:$L$1201,2,0)</f>
        <v>Буланова Юлия</v>
      </c>
      <c r="C10" s="50" t="str">
        <f>VLOOKUP($A10,Сотрудники!$A$3:$L$1201,9,0)</f>
        <v xml:space="preserve">Кредиты наличными </v>
      </c>
      <c r="D10" s="50">
        <f>VLOOKUP($A10,Сотрудники!$A$3:$L$1201,10,0)</f>
        <v>0</v>
      </c>
      <c r="E10" s="50">
        <f>VLOOKUP($A10,Сотрудники!$A$3:$L$1201,11,0)</f>
        <v>0</v>
      </c>
      <c r="F10" s="9">
        <f>Таблица256[[#This Row],[Итого кол-во рабочих часов]]/8</f>
        <v>0</v>
      </c>
      <c r="G10" s="10"/>
      <c r="H10" s="10"/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ht="31.2" x14ac:dyDescent="0.3">
      <c r="A11" s="20">
        <v>7</v>
      </c>
      <c r="B11" s="50" t="str">
        <f>VLOOKUP($A11,Сотрудники!$A$3:$L$1201,2,0)</f>
        <v>Гайнуллин Закван</v>
      </c>
      <c r="C11" s="50" t="str">
        <f>VLOOKUP($A11,Сотрудники!$A$3:$L$1201,9,0)</f>
        <v>Встречная конвертация</v>
      </c>
      <c r="D11" s="50">
        <f>VLOOKUP($A11,Сотрудники!$A$3:$L$1201,10,0)</f>
        <v>0</v>
      </c>
      <c r="E11" s="50">
        <f>VLOOKUP($A11,Сотрудники!$A$3:$L$1201,11,0)</f>
        <v>0</v>
      </c>
      <c r="F11" s="9">
        <f>H11/8</f>
        <v>21.875</v>
      </c>
      <c r="G11" s="10"/>
      <c r="H11" s="10">
        <v>175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31.2" x14ac:dyDescent="0.3">
      <c r="A12" s="20">
        <v>8</v>
      </c>
      <c r="B12" s="50" t="str">
        <f>VLOOKUP($A12,Сотрудники!$A$3:$L$1201,2,0)</f>
        <v>Хохлова Крестина</v>
      </c>
      <c r="C12" s="50" t="str">
        <f>VLOOKUP($A12,Сотрудники!$A$3:$L$1201,9,0)</f>
        <v>Ресурсное планирование</v>
      </c>
      <c r="D12" s="50">
        <f>VLOOKUP($A12,Сотрудники!$A$3:$L$1201,10,0)</f>
        <v>0.15</v>
      </c>
      <c r="E12" s="50">
        <f>VLOOKUP($A12,Сотрудники!$A$3:$L$1201,11,0)</f>
        <v>150000</v>
      </c>
      <c r="F12" s="9">
        <f>H12/8</f>
        <v>16.875</v>
      </c>
      <c r="G12" s="10"/>
      <c r="H12" s="10">
        <v>135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K13" s="26" t="e">
        <f>SUM(K5:K12)</f>
        <v>#REF!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3B8D-C53F-4A9C-A16A-D608BE82D3AB}">
  <dimension ref="A1:AK27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B19" sqref="B19:B27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22</v>
      </c>
    </row>
    <row r="2" spans="1:37" x14ac:dyDescent="0.3">
      <c r="A2" s="29" t="s">
        <v>26</v>
      </c>
      <c r="B2" s="29" t="s">
        <v>2</v>
      </c>
      <c r="C2" s="29" t="s">
        <v>21</v>
      </c>
      <c r="D2" s="31">
        <v>43831</v>
      </c>
      <c r="E2" s="31">
        <f>D2+1</f>
        <v>43832</v>
      </c>
      <c r="F2" s="31">
        <f t="shared" ref="F2:G2" si="0">E2+1</f>
        <v>43833</v>
      </c>
      <c r="G2" s="31">
        <f t="shared" si="0"/>
        <v>43834</v>
      </c>
      <c r="H2" s="31">
        <f>G2+1</f>
        <v>43835</v>
      </c>
      <c r="I2" s="31">
        <f t="shared" ref="I2:AF2" si="1">H2+1</f>
        <v>43836</v>
      </c>
      <c r="J2" s="31">
        <f t="shared" si="1"/>
        <v>43837</v>
      </c>
      <c r="K2" s="31">
        <f t="shared" si="1"/>
        <v>43838</v>
      </c>
      <c r="L2" s="53">
        <f t="shared" si="1"/>
        <v>43839</v>
      </c>
      <c r="M2" s="53">
        <f t="shared" si="1"/>
        <v>43840</v>
      </c>
      <c r="N2" s="31">
        <f t="shared" si="1"/>
        <v>43841</v>
      </c>
      <c r="O2" s="31">
        <f t="shared" si="1"/>
        <v>43842</v>
      </c>
      <c r="P2" s="53">
        <f t="shared" si="1"/>
        <v>43843</v>
      </c>
      <c r="Q2" s="53">
        <f t="shared" si="1"/>
        <v>43844</v>
      </c>
      <c r="R2" s="53">
        <f t="shared" si="1"/>
        <v>43845</v>
      </c>
      <c r="S2" s="53">
        <f t="shared" si="1"/>
        <v>43846</v>
      </c>
      <c r="T2" s="53">
        <f t="shared" si="1"/>
        <v>43847</v>
      </c>
      <c r="U2" s="31">
        <f t="shared" si="1"/>
        <v>43848</v>
      </c>
      <c r="V2" s="31">
        <f t="shared" si="1"/>
        <v>43849</v>
      </c>
      <c r="W2" s="53">
        <f t="shared" si="1"/>
        <v>43850</v>
      </c>
      <c r="X2" s="53">
        <f t="shared" si="1"/>
        <v>43851</v>
      </c>
      <c r="Y2" s="53">
        <f t="shared" si="1"/>
        <v>43852</v>
      </c>
      <c r="Z2" s="53">
        <f t="shared" si="1"/>
        <v>43853</v>
      </c>
      <c r="AA2" s="53">
        <f t="shared" si="1"/>
        <v>43854</v>
      </c>
      <c r="AB2" s="31">
        <f t="shared" si="1"/>
        <v>43855</v>
      </c>
      <c r="AC2" s="31">
        <f t="shared" si="1"/>
        <v>43856</v>
      </c>
      <c r="AD2" s="53">
        <f t="shared" si="1"/>
        <v>43857</v>
      </c>
      <c r="AE2" s="53">
        <f t="shared" si="1"/>
        <v>43858</v>
      </c>
      <c r="AF2" s="53">
        <f t="shared" si="1"/>
        <v>43859</v>
      </c>
      <c r="AG2" s="53">
        <f>+AF2+1</f>
        <v>43860</v>
      </c>
      <c r="AH2" s="53">
        <f>+AG2+1</f>
        <v>43861</v>
      </c>
      <c r="AI2" s="30">
        <f>+AH2+1</f>
        <v>43862</v>
      </c>
      <c r="AJ2" s="30">
        <f>+AI2+1</f>
        <v>43863</v>
      </c>
    </row>
    <row r="3" spans="1:37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J3" si="2">IF(ISBLANK(D17),"",IF(D17=0,"Выходной",IF(D17&lt;&gt;0,"Работал","")))</f>
        <v/>
      </c>
      <c r="E3" s="55" t="str">
        <f t="shared" si="2"/>
        <v/>
      </c>
      <c r="F3" s="55" t="str">
        <f t="shared" si="2"/>
        <v/>
      </c>
      <c r="G3" s="55" t="str">
        <f t="shared" si="2"/>
        <v/>
      </c>
      <c r="H3" s="55" t="str">
        <f t="shared" si="2"/>
        <v/>
      </c>
      <c r="I3" s="55" t="str">
        <f t="shared" si="2"/>
        <v/>
      </c>
      <c r="J3" s="35" t="str">
        <f t="shared" si="2"/>
        <v/>
      </c>
      <c r="K3" s="35" t="str">
        <f t="shared" si="2"/>
        <v/>
      </c>
      <c r="L3" s="54" t="str">
        <f t="shared" si="2"/>
        <v>Работал</v>
      </c>
      <c r="M3" s="54" t="str">
        <f t="shared" si="2"/>
        <v>Работал</v>
      </c>
      <c r="N3" s="55" t="str">
        <f t="shared" si="2"/>
        <v/>
      </c>
      <c r="O3" s="55" t="str">
        <f t="shared" si="2"/>
        <v/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ref="D4:AJ4" si="3">IF(ISBLANK(D18),"",IF(D18=0,"Выходной",IF(D18&lt;&gt;0,"Работал","")))</f>
        <v/>
      </c>
      <c r="E4" s="55" t="str">
        <f t="shared" si="3"/>
        <v/>
      </c>
      <c r="F4" s="55" t="str">
        <f t="shared" si="3"/>
        <v/>
      </c>
      <c r="G4" s="55" t="str">
        <f t="shared" si="3"/>
        <v/>
      </c>
      <c r="H4" s="55" t="str">
        <f t="shared" si="3"/>
        <v/>
      </c>
      <c r="I4" s="55" t="str">
        <f t="shared" si="3"/>
        <v/>
      </c>
      <c r="J4" s="35" t="str">
        <f t="shared" si="3"/>
        <v/>
      </c>
      <c r="K4" s="35" t="str">
        <f t="shared" si="3"/>
        <v/>
      </c>
      <c r="L4" s="54" t="str">
        <f t="shared" si="3"/>
        <v>Работал</v>
      </c>
      <c r="M4" s="54" t="str">
        <f t="shared" si="3"/>
        <v>Работал</v>
      </c>
      <c r="N4" s="55" t="str">
        <f t="shared" si="3"/>
        <v/>
      </c>
      <c r="O4" s="55" t="str">
        <f t="shared" si="3"/>
        <v/>
      </c>
      <c r="P4" s="54" t="str">
        <f t="shared" si="3"/>
        <v>Работал</v>
      </c>
      <c r="Q4" s="54" t="str">
        <f t="shared" si="3"/>
        <v>Работал</v>
      </c>
      <c r="R4" s="54" t="str">
        <f t="shared" si="3"/>
        <v>Работал</v>
      </c>
      <c r="S4" s="54" t="str">
        <f t="shared" si="3"/>
        <v>Работал</v>
      </c>
      <c r="T4" s="54" t="str">
        <f t="shared" si="3"/>
        <v>Работал</v>
      </c>
      <c r="U4" s="55" t="str">
        <f t="shared" si="3"/>
        <v/>
      </c>
      <c r="V4" s="55" t="str">
        <f t="shared" si="3"/>
        <v/>
      </c>
      <c r="W4" s="54" t="str">
        <f t="shared" si="3"/>
        <v>Работал</v>
      </c>
      <c r="X4" s="54" t="str">
        <f t="shared" si="3"/>
        <v>Работал</v>
      </c>
      <c r="Y4" s="54" t="str">
        <f t="shared" si="3"/>
        <v>Работал</v>
      </c>
      <c r="Z4" s="54" t="str">
        <f t="shared" si="3"/>
        <v>Работал</v>
      </c>
      <c r="AA4" s="54" t="str">
        <f t="shared" si="3"/>
        <v>Работал</v>
      </c>
      <c r="AB4" s="55" t="str">
        <f t="shared" si="3"/>
        <v/>
      </c>
      <c r="AC4" s="55" t="str">
        <f t="shared" si="3"/>
        <v/>
      </c>
      <c r="AD4" s="54" t="str">
        <f t="shared" si="3"/>
        <v>Работал</v>
      </c>
      <c r="AE4" s="54" t="str">
        <f t="shared" si="3"/>
        <v>Работал</v>
      </c>
      <c r="AF4" s="54" t="str">
        <f t="shared" si="3"/>
        <v>Работал</v>
      </c>
      <c r="AG4" s="54" t="str">
        <f t="shared" si="3"/>
        <v>Работал</v>
      </c>
      <c r="AH4" s="54" t="str">
        <f t="shared" si="3"/>
        <v>Работал</v>
      </c>
      <c r="AI4" s="34" t="str">
        <f t="shared" si="3"/>
        <v/>
      </c>
      <c r="AJ4" s="34" t="str">
        <f t="shared" si="3"/>
        <v/>
      </c>
    </row>
    <row r="5" spans="1:37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ref="D5:AJ5" si="4">IF(ISBLANK(D19),"",IF(D19=0,"Выходной",IF(D19&lt;&gt;0,"Работал","")))</f>
        <v/>
      </c>
      <c r="E5" s="55" t="str">
        <f t="shared" si="4"/>
        <v/>
      </c>
      <c r="F5" s="55" t="str">
        <f t="shared" si="4"/>
        <v/>
      </c>
      <c r="G5" s="55" t="str">
        <f t="shared" si="4"/>
        <v/>
      </c>
      <c r="H5" s="55" t="str">
        <f t="shared" si="4"/>
        <v/>
      </c>
      <c r="I5" s="55" t="str">
        <f t="shared" si="4"/>
        <v/>
      </c>
      <c r="J5" s="35" t="str">
        <f t="shared" si="4"/>
        <v/>
      </c>
      <c r="K5" s="35" t="str">
        <f t="shared" si="4"/>
        <v/>
      </c>
      <c r="L5" s="54" t="str">
        <f t="shared" si="4"/>
        <v>Работал</v>
      </c>
      <c r="M5" s="54" t="str">
        <f t="shared" si="4"/>
        <v>Работал</v>
      </c>
      <c r="N5" s="55" t="str">
        <f t="shared" si="4"/>
        <v/>
      </c>
      <c r="O5" s="55" t="str">
        <f t="shared" si="4"/>
        <v/>
      </c>
      <c r="P5" s="54" t="str">
        <f t="shared" si="4"/>
        <v>Работал</v>
      </c>
      <c r="Q5" s="54" t="str">
        <f t="shared" si="4"/>
        <v>Работал</v>
      </c>
      <c r="R5" s="54" t="str">
        <f t="shared" si="4"/>
        <v>Работал</v>
      </c>
      <c r="S5" s="54" t="str">
        <f t="shared" si="4"/>
        <v>Работал</v>
      </c>
      <c r="T5" s="54" t="str">
        <f t="shared" si="4"/>
        <v>Работал</v>
      </c>
      <c r="U5" s="55" t="str">
        <f t="shared" si="4"/>
        <v/>
      </c>
      <c r="V5" s="55" t="str">
        <f t="shared" si="4"/>
        <v/>
      </c>
      <c r="W5" s="54" t="str">
        <f t="shared" si="4"/>
        <v>Работал</v>
      </c>
      <c r="X5" s="54" t="str">
        <f t="shared" si="4"/>
        <v>Работал</v>
      </c>
      <c r="Y5" s="54" t="str">
        <f t="shared" si="4"/>
        <v>Работал</v>
      </c>
      <c r="Z5" s="54" t="str">
        <f t="shared" si="4"/>
        <v>Работал</v>
      </c>
      <c r="AA5" s="54" t="str">
        <f t="shared" si="4"/>
        <v>Работал</v>
      </c>
      <c r="AB5" s="55" t="str">
        <f t="shared" si="4"/>
        <v/>
      </c>
      <c r="AC5" s="55" t="str">
        <f t="shared" si="4"/>
        <v/>
      </c>
      <c r="AD5" s="54" t="str">
        <f t="shared" si="4"/>
        <v>Работал</v>
      </c>
      <c r="AE5" s="54" t="str">
        <f t="shared" si="4"/>
        <v>Работал</v>
      </c>
      <c r="AF5" s="54" t="str">
        <f t="shared" si="4"/>
        <v>Работал</v>
      </c>
      <c r="AG5" s="54" t="str">
        <f t="shared" si="4"/>
        <v>Работал</v>
      </c>
      <c r="AH5" s="54" t="str">
        <f t="shared" si="4"/>
        <v>Работал</v>
      </c>
      <c r="AI5" s="34" t="str">
        <f t="shared" si="4"/>
        <v/>
      </c>
      <c r="AJ5" s="34" t="str">
        <f t="shared" si="4"/>
        <v/>
      </c>
    </row>
    <row r="6" spans="1:37" x14ac:dyDescent="0.3">
      <c r="A6" s="33">
        <v>4</v>
      </c>
      <c r="B6" s="33" t="str">
        <f>VLOOKUP($A6,Сотрудники!$A$3:$L$1201,2,0)</f>
        <v>Булатова Людмила</v>
      </c>
      <c r="C6" s="33" t="str">
        <f>VLOOKUP($A6,Сотрудники!$A$3:$L$1201,8,0)</f>
        <v>Москва</v>
      </c>
      <c r="D6" s="35" t="str">
        <f t="shared" ref="D6:AJ6" si="5">IF(ISBLANK(D20),"",IF(D20=0,"Выходной",IF(D20&lt;&gt;0,"Работал","")))</f>
        <v/>
      </c>
      <c r="E6" s="55" t="str">
        <f t="shared" si="5"/>
        <v/>
      </c>
      <c r="F6" s="55" t="str">
        <f t="shared" si="5"/>
        <v/>
      </c>
      <c r="G6" s="55" t="str">
        <f t="shared" si="5"/>
        <v/>
      </c>
      <c r="H6" s="55" t="str">
        <f t="shared" si="5"/>
        <v/>
      </c>
      <c r="I6" s="55" t="str">
        <f t="shared" si="5"/>
        <v/>
      </c>
      <c r="J6" s="35" t="str">
        <f t="shared" si="5"/>
        <v/>
      </c>
      <c r="K6" s="35" t="str">
        <f t="shared" si="5"/>
        <v/>
      </c>
      <c r="L6" s="54" t="str">
        <f t="shared" si="5"/>
        <v/>
      </c>
      <c r="M6" s="54" t="str">
        <f t="shared" si="5"/>
        <v/>
      </c>
      <c r="N6" s="55" t="str">
        <f t="shared" si="5"/>
        <v/>
      </c>
      <c r="O6" s="55" t="str">
        <f t="shared" si="5"/>
        <v/>
      </c>
      <c r="P6" s="54" t="str">
        <f t="shared" si="5"/>
        <v/>
      </c>
      <c r="Q6" s="54" t="str">
        <f t="shared" si="5"/>
        <v/>
      </c>
      <c r="R6" s="54" t="str">
        <f t="shared" si="5"/>
        <v/>
      </c>
      <c r="S6" s="54" t="str">
        <f t="shared" si="5"/>
        <v/>
      </c>
      <c r="T6" s="54" t="str">
        <f t="shared" si="5"/>
        <v/>
      </c>
      <c r="U6" s="55" t="str">
        <f t="shared" si="5"/>
        <v/>
      </c>
      <c r="V6" s="55" t="str">
        <f t="shared" si="5"/>
        <v/>
      </c>
      <c r="W6" s="54" t="str">
        <f t="shared" si="5"/>
        <v/>
      </c>
      <c r="X6" s="54" t="str">
        <f t="shared" si="5"/>
        <v/>
      </c>
      <c r="Y6" s="54" t="str">
        <f t="shared" si="5"/>
        <v/>
      </c>
      <c r="Z6" s="54" t="str">
        <f t="shared" si="5"/>
        <v/>
      </c>
      <c r="AA6" s="54" t="str">
        <f t="shared" si="5"/>
        <v/>
      </c>
      <c r="AB6" s="55" t="str">
        <f t="shared" si="5"/>
        <v/>
      </c>
      <c r="AC6" s="55" t="str">
        <f t="shared" si="5"/>
        <v/>
      </c>
      <c r="AD6" s="54" t="str">
        <f t="shared" si="5"/>
        <v/>
      </c>
      <c r="AE6" s="54" t="str">
        <f t="shared" si="5"/>
        <v/>
      </c>
      <c r="AF6" s="54" t="str">
        <f t="shared" si="5"/>
        <v/>
      </c>
      <c r="AG6" s="54" t="str">
        <f t="shared" si="5"/>
        <v/>
      </c>
      <c r="AH6" s="54" t="str">
        <f t="shared" si="5"/>
        <v/>
      </c>
      <c r="AI6" s="34" t="str">
        <f t="shared" si="5"/>
        <v/>
      </c>
      <c r="AJ6" s="34" t="str">
        <f t="shared" si="5"/>
        <v/>
      </c>
    </row>
    <row r="7" spans="1:37" x14ac:dyDescent="0.3">
      <c r="A7" s="49">
        <v>5</v>
      </c>
      <c r="B7" s="33" t="str">
        <f>VLOOKUP($A7,Сотрудники!$A$3:$L$1201,2,0)</f>
        <v>Яковлев Дмитрий</v>
      </c>
      <c r="C7" s="33" t="str">
        <f>VLOOKUP($A7,Сотрудники!$A$3:$L$1201,8,0)</f>
        <v>Москва</v>
      </c>
      <c r="D7" s="35" t="str">
        <f t="shared" ref="D7:AJ7" si="6">IF(ISBLANK(D21),"",IF(D21=0,"Выходной",IF(D21&lt;&gt;0,"Работал","")))</f>
        <v/>
      </c>
      <c r="E7" s="55" t="str">
        <f t="shared" si="6"/>
        <v/>
      </c>
      <c r="F7" s="55" t="str">
        <f t="shared" si="6"/>
        <v/>
      </c>
      <c r="G7" s="55" t="str">
        <f t="shared" si="6"/>
        <v/>
      </c>
      <c r="H7" s="55" t="str">
        <f t="shared" si="6"/>
        <v/>
      </c>
      <c r="I7" s="55" t="str">
        <f t="shared" si="6"/>
        <v/>
      </c>
      <c r="J7" s="35" t="str">
        <f t="shared" si="6"/>
        <v/>
      </c>
      <c r="K7" s="35" t="str">
        <f t="shared" si="6"/>
        <v/>
      </c>
      <c r="L7" s="54" t="str">
        <f t="shared" si="6"/>
        <v>Выходной</v>
      </c>
      <c r="M7" s="54" t="str">
        <f t="shared" si="6"/>
        <v>Выходной</v>
      </c>
      <c r="N7" s="55" t="str">
        <f t="shared" si="6"/>
        <v/>
      </c>
      <c r="O7" s="55" t="str">
        <f t="shared" si="6"/>
        <v/>
      </c>
      <c r="P7" s="54" t="str">
        <f t="shared" si="6"/>
        <v>Работал</v>
      </c>
      <c r="Q7" s="54" t="str">
        <f t="shared" si="6"/>
        <v>Работал</v>
      </c>
      <c r="R7" s="54" t="str">
        <f t="shared" si="6"/>
        <v>Работал</v>
      </c>
      <c r="S7" s="54" t="str">
        <f t="shared" si="6"/>
        <v>Работал</v>
      </c>
      <c r="T7" s="54" t="str">
        <f t="shared" si="6"/>
        <v>Работал</v>
      </c>
      <c r="U7" s="55" t="str">
        <f t="shared" si="6"/>
        <v/>
      </c>
      <c r="V7" s="55" t="str">
        <f t="shared" si="6"/>
        <v/>
      </c>
      <c r="W7" s="54" t="str">
        <f t="shared" si="6"/>
        <v>Работал</v>
      </c>
      <c r="X7" s="54" t="str">
        <f t="shared" si="6"/>
        <v>Работал</v>
      </c>
      <c r="Y7" s="54" t="str">
        <f t="shared" si="6"/>
        <v>Работал</v>
      </c>
      <c r="Z7" s="54" t="str">
        <f t="shared" si="6"/>
        <v>Работал</v>
      </c>
      <c r="AA7" s="54" t="str">
        <f t="shared" si="6"/>
        <v>Работал</v>
      </c>
      <c r="AB7" s="55" t="str">
        <f t="shared" si="6"/>
        <v/>
      </c>
      <c r="AC7" s="55" t="str">
        <f t="shared" si="6"/>
        <v/>
      </c>
      <c r="AD7" s="54" t="str">
        <f t="shared" si="6"/>
        <v>Работал</v>
      </c>
      <c r="AE7" s="54" t="str">
        <f t="shared" si="6"/>
        <v>Работал</v>
      </c>
      <c r="AF7" s="54" t="str">
        <f t="shared" si="6"/>
        <v>Работал</v>
      </c>
      <c r="AG7" s="54" t="str">
        <f t="shared" si="6"/>
        <v>Работал</v>
      </c>
      <c r="AH7" s="54" t="str">
        <f t="shared" si="6"/>
        <v>Работал</v>
      </c>
      <c r="AI7" s="34" t="str">
        <f t="shared" si="6"/>
        <v/>
      </c>
      <c r="AJ7" s="34" t="str">
        <f t="shared" si="6"/>
        <v/>
      </c>
    </row>
    <row r="8" spans="1:37" x14ac:dyDescent="0.3">
      <c r="A8" s="49">
        <v>6</v>
      </c>
      <c r="B8" s="33" t="str">
        <f>VLOOKUP($A8,Сотрудники!$A$3:$L$1201,2,0)</f>
        <v>Буланова Юлия</v>
      </c>
      <c r="C8" s="33" t="str">
        <f>VLOOKUP($A8,Сотрудники!$A$3:$L$1201,8,0)</f>
        <v>Москва</v>
      </c>
      <c r="D8" s="35" t="str">
        <f t="shared" ref="D8:AJ8" si="7">IF(ISBLANK(D22),"",IF(D22=0,"Выходной",IF(D22&lt;&gt;0,"Работал","")))</f>
        <v/>
      </c>
      <c r="E8" s="55" t="str">
        <f t="shared" si="7"/>
        <v/>
      </c>
      <c r="F8" s="55" t="str">
        <f t="shared" si="7"/>
        <v/>
      </c>
      <c r="G8" s="55" t="str">
        <f t="shared" si="7"/>
        <v/>
      </c>
      <c r="H8" s="55" t="str">
        <f t="shared" si="7"/>
        <v/>
      </c>
      <c r="I8" s="55" t="str">
        <f t="shared" si="7"/>
        <v/>
      </c>
      <c r="J8" s="35" t="str">
        <f t="shared" si="7"/>
        <v/>
      </c>
      <c r="K8" s="35" t="str">
        <f t="shared" si="7"/>
        <v/>
      </c>
      <c r="L8" s="54" t="str">
        <f t="shared" si="7"/>
        <v/>
      </c>
      <c r="M8" s="54" t="str">
        <f t="shared" si="7"/>
        <v/>
      </c>
      <c r="N8" s="55" t="str">
        <f t="shared" si="7"/>
        <v/>
      </c>
      <c r="O8" s="55" t="str">
        <f t="shared" si="7"/>
        <v/>
      </c>
      <c r="P8" s="54" t="str">
        <f t="shared" si="7"/>
        <v/>
      </c>
      <c r="Q8" s="54" t="str">
        <f t="shared" si="7"/>
        <v/>
      </c>
      <c r="R8" s="54" t="str">
        <f t="shared" si="7"/>
        <v/>
      </c>
      <c r="S8" s="54" t="str">
        <f t="shared" si="7"/>
        <v/>
      </c>
      <c r="T8" s="54" t="str">
        <f t="shared" si="7"/>
        <v/>
      </c>
      <c r="U8" s="55" t="str">
        <f t="shared" si="7"/>
        <v/>
      </c>
      <c r="V8" s="55" t="str">
        <f t="shared" si="7"/>
        <v/>
      </c>
      <c r="W8" s="54" t="str">
        <f t="shared" si="7"/>
        <v/>
      </c>
      <c r="X8" s="54" t="str">
        <f t="shared" si="7"/>
        <v/>
      </c>
      <c r="Y8" s="54" t="str">
        <f t="shared" si="7"/>
        <v/>
      </c>
      <c r="Z8" s="54" t="str">
        <f t="shared" si="7"/>
        <v/>
      </c>
      <c r="AA8" s="54" t="str">
        <f t="shared" si="7"/>
        <v/>
      </c>
      <c r="AB8" s="55" t="str">
        <f t="shared" si="7"/>
        <v/>
      </c>
      <c r="AC8" s="55" t="str">
        <f t="shared" si="7"/>
        <v/>
      </c>
      <c r="AD8" s="54" t="str">
        <f t="shared" si="7"/>
        <v/>
      </c>
      <c r="AE8" s="54" t="str">
        <f t="shared" si="7"/>
        <v/>
      </c>
      <c r="AF8" s="54" t="str">
        <f t="shared" si="7"/>
        <v/>
      </c>
      <c r="AG8" s="54" t="str">
        <f t="shared" si="7"/>
        <v/>
      </c>
      <c r="AH8" s="54" t="str">
        <f t="shared" si="7"/>
        <v/>
      </c>
      <c r="AI8" s="34" t="str">
        <f t="shared" si="7"/>
        <v/>
      </c>
      <c r="AJ8" s="34" t="str">
        <f t="shared" si="7"/>
        <v/>
      </c>
    </row>
    <row r="9" spans="1:37" x14ac:dyDescent="0.3">
      <c r="A9" s="49">
        <v>7</v>
      </c>
      <c r="B9" s="33" t="str">
        <f>VLOOKUP($A9,Сотрудники!$A$3:$L$1201,2,0)</f>
        <v>Гайнуллин Закван</v>
      </c>
      <c r="C9" s="33" t="str">
        <f>VLOOKUP($A9,Сотрудники!$A$3:$L$1201,8,0)</f>
        <v>Екатеринбург</v>
      </c>
      <c r="D9" s="35" t="str">
        <f t="shared" ref="D9:AJ9" si="8">IF(ISBLANK(D23),"",IF(D23=0,"Выходной",IF(D23&lt;&gt;0,"Работал","")))</f>
        <v/>
      </c>
      <c r="E9" s="55" t="str">
        <f t="shared" si="8"/>
        <v/>
      </c>
      <c r="F9" s="55" t="str">
        <f t="shared" si="8"/>
        <v/>
      </c>
      <c r="G9" s="55" t="str">
        <f t="shared" si="8"/>
        <v/>
      </c>
      <c r="H9" s="55" t="str">
        <f t="shared" si="8"/>
        <v/>
      </c>
      <c r="I9" s="55" t="str">
        <f t="shared" si="8"/>
        <v/>
      </c>
      <c r="J9" s="35" t="str">
        <f t="shared" si="8"/>
        <v/>
      </c>
      <c r="K9" s="35" t="str">
        <f t="shared" si="8"/>
        <v/>
      </c>
      <c r="L9" s="54" t="str">
        <f t="shared" si="8"/>
        <v>Работал</v>
      </c>
      <c r="M9" s="54" t="str">
        <f t="shared" si="8"/>
        <v>Работал</v>
      </c>
      <c r="N9" s="55" t="str">
        <f t="shared" si="8"/>
        <v/>
      </c>
      <c r="O9" s="55" t="str">
        <f t="shared" si="8"/>
        <v/>
      </c>
      <c r="P9" s="54" t="str">
        <f t="shared" si="8"/>
        <v>Работал</v>
      </c>
      <c r="Q9" s="54" t="str">
        <f t="shared" si="8"/>
        <v>Работал</v>
      </c>
      <c r="R9" s="54" t="str">
        <f t="shared" si="8"/>
        <v>Работал</v>
      </c>
      <c r="S9" s="54" t="str">
        <f t="shared" si="8"/>
        <v>Работал</v>
      </c>
      <c r="T9" s="54" t="str">
        <f t="shared" si="8"/>
        <v>Работал</v>
      </c>
      <c r="U9" s="55" t="str">
        <f t="shared" si="8"/>
        <v/>
      </c>
      <c r="V9" s="55" t="str">
        <f t="shared" si="8"/>
        <v/>
      </c>
      <c r="W9" s="54" t="str">
        <f t="shared" si="8"/>
        <v>Работал</v>
      </c>
      <c r="X9" s="54" t="str">
        <f t="shared" si="8"/>
        <v>Работал</v>
      </c>
      <c r="Y9" s="54" t="str">
        <f t="shared" si="8"/>
        <v>Работал</v>
      </c>
      <c r="Z9" s="54" t="str">
        <f t="shared" si="8"/>
        <v>Работал</v>
      </c>
      <c r="AA9" s="54" t="str">
        <f t="shared" si="8"/>
        <v>Работал</v>
      </c>
      <c r="AB9" s="55" t="str">
        <f t="shared" si="8"/>
        <v/>
      </c>
      <c r="AC9" s="55" t="str">
        <f t="shared" si="8"/>
        <v/>
      </c>
      <c r="AD9" s="54" t="str">
        <f t="shared" si="8"/>
        <v>Работал</v>
      </c>
      <c r="AE9" s="54" t="str">
        <f t="shared" si="8"/>
        <v>Работал</v>
      </c>
      <c r="AF9" s="54" t="str">
        <f t="shared" si="8"/>
        <v>Работал</v>
      </c>
      <c r="AG9" s="54" t="str">
        <f t="shared" si="8"/>
        <v>Работал</v>
      </c>
      <c r="AH9" s="54" t="str">
        <f t="shared" si="8"/>
        <v>Работал</v>
      </c>
      <c r="AI9" s="34" t="str">
        <f t="shared" si="8"/>
        <v/>
      </c>
      <c r="AJ9" s="34" t="str">
        <f t="shared" si="8"/>
        <v/>
      </c>
    </row>
    <row r="10" spans="1:37" x14ac:dyDescent="0.3">
      <c r="A10" s="49">
        <v>8</v>
      </c>
      <c r="B10" s="33" t="str">
        <f>VLOOKUP($A10,Сотрудники!$A$3:$L$1201,2,0)</f>
        <v>Хохлова Крестина</v>
      </c>
      <c r="C10" s="33" t="str">
        <f>VLOOKUP($A10,Сотрудники!$A$3:$L$1201,8,0)</f>
        <v>Москва</v>
      </c>
      <c r="D10" s="35" t="str">
        <f t="shared" ref="D10:AE10" si="9">IF(ISBLANK(D24),"",IF(D24=0,"Выходной",IF(D24&lt;&gt;0,"Работал","")))</f>
        <v/>
      </c>
      <c r="E10" s="35" t="str">
        <f t="shared" si="9"/>
        <v/>
      </c>
      <c r="F10" s="35" t="str">
        <f t="shared" si="9"/>
        <v/>
      </c>
      <c r="G10" s="55" t="str">
        <f t="shared" si="9"/>
        <v/>
      </c>
      <c r="H10" s="55" t="str">
        <f t="shared" si="9"/>
        <v/>
      </c>
      <c r="I10" s="55" t="str">
        <f t="shared" si="9"/>
        <v/>
      </c>
      <c r="J10" s="35" t="str">
        <f t="shared" si="9"/>
        <v/>
      </c>
      <c r="K10" s="35" t="str">
        <f t="shared" si="9"/>
        <v/>
      </c>
      <c r="L10" s="54" t="str">
        <f t="shared" si="9"/>
        <v>Работал</v>
      </c>
      <c r="M10" s="54" t="str">
        <f t="shared" si="9"/>
        <v>Работал</v>
      </c>
      <c r="N10" s="55" t="str">
        <f t="shared" si="9"/>
        <v/>
      </c>
      <c r="O10" s="55" t="str">
        <f t="shared" si="9"/>
        <v/>
      </c>
      <c r="P10" s="54" t="str">
        <f t="shared" si="9"/>
        <v>Работал</v>
      </c>
      <c r="Q10" s="54" t="str">
        <f t="shared" si="9"/>
        <v>Работал</v>
      </c>
      <c r="R10" s="54" t="str">
        <f t="shared" si="9"/>
        <v>Работал</v>
      </c>
      <c r="S10" s="54" t="str">
        <f t="shared" si="9"/>
        <v>Работал</v>
      </c>
      <c r="T10" s="54" t="str">
        <f t="shared" si="9"/>
        <v>Работал</v>
      </c>
      <c r="U10" s="55" t="str">
        <f t="shared" si="9"/>
        <v/>
      </c>
      <c r="V10" s="55" t="str">
        <f t="shared" si="9"/>
        <v/>
      </c>
      <c r="W10" s="54" t="str">
        <f t="shared" si="9"/>
        <v>Работал</v>
      </c>
      <c r="X10" s="54" t="str">
        <f t="shared" si="9"/>
        <v>Работал</v>
      </c>
      <c r="Y10" s="54" t="str">
        <f t="shared" si="9"/>
        <v>Работал</v>
      </c>
      <c r="Z10" s="54" t="str">
        <f t="shared" si="9"/>
        <v>Работал</v>
      </c>
      <c r="AA10" s="54" t="str">
        <f t="shared" si="9"/>
        <v>Работал</v>
      </c>
      <c r="AB10" s="55" t="str">
        <f t="shared" si="9"/>
        <v/>
      </c>
      <c r="AC10" s="55" t="str">
        <f t="shared" si="9"/>
        <v/>
      </c>
      <c r="AD10" s="54" t="str">
        <f t="shared" si="9"/>
        <v>Работал</v>
      </c>
      <c r="AE10" s="54" t="str">
        <f t="shared" si="9"/>
        <v>Работал</v>
      </c>
      <c r="AF10" s="54" t="str">
        <f t="shared" ref="AF10:AJ10" si="10">IF(ISBLANK(AF24),"",IF(AF24=0,"Выходной",IF(AF24&lt;&gt;0,"Работал","")))</f>
        <v>Работал</v>
      </c>
      <c r="AG10" s="54" t="str">
        <f t="shared" si="10"/>
        <v>Работал</v>
      </c>
      <c r="AH10" s="54" t="str">
        <f t="shared" si="10"/>
        <v>Работал</v>
      </c>
      <c r="AI10" s="34" t="str">
        <f t="shared" si="10"/>
        <v/>
      </c>
      <c r="AJ10" s="34" t="str">
        <f t="shared" si="10"/>
        <v/>
      </c>
    </row>
    <row r="11" spans="1:37" x14ac:dyDescent="0.3">
      <c r="A11" s="49">
        <v>9</v>
      </c>
      <c r="B11" s="33" t="str">
        <f>VLOOKUP($A11,Сотрудники!$A$3:$L$1201,2,0)</f>
        <v>Пойш Виталий</v>
      </c>
      <c r="C11" s="33" t="str">
        <f>VLOOKUP($A11,Сотрудники!$A$3:$L$1201,8,0)</f>
        <v>Екатеринбург</v>
      </c>
      <c r="D11" s="35"/>
      <c r="E11" s="35"/>
      <c r="F11" s="35"/>
      <c r="G11" s="55"/>
      <c r="H11" s="55"/>
      <c r="I11" s="55"/>
      <c r="J11" s="35"/>
      <c r="K11" s="35"/>
      <c r="L11" s="54"/>
      <c r="M11" s="54"/>
      <c r="N11" s="55"/>
      <c r="O11" s="55"/>
      <c r="P11" s="54" t="str">
        <f t="shared" ref="P11:T11" si="11">IF(ISBLANK(P25),"",IF(P25=0,"Выходной",IF(P25&lt;&gt;0,"Работал","")))</f>
        <v>Работал</v>
      </c>
      <c r="Q11" s="54" t="str">
        <f t="shared" si="11"/>
        <v>Работал</v>
      </c>
      <c r="R11" s="54" t="str">
        <f t="shared" si="11"/>
        <v>Работал</v>
      </c>
      <c r="S11" s="54" t="str">
        <f t="shared" si="11"/>
        <v>Работал</v>
      </c>
      <c r="T11" s="54" t="str">
        <f t="shared" si="11"/>
        <v>Работал</v>
      </c>
      <c r="U11" s="55"/>
      <c r="V11" s="55"/>
      <c r="W11" s="54" t="str">
        <f t="shared" ref="W11:AA11" si="12">IF(ISBLANK(W25),"",IF(W25=0,"Выходной",IF(W25&lt;&gt;0,"Работал","")))</f>
        <v>Работал</v>
      </c>
      <c r="X11" s="54" t="str">
        <f t="shared" si="12"/>
        <v>Работал</v>
      </c>
      <c r="Y11" s="54" t="str">
        <f t="shared" si="12"/>
        <v>Работал</v>
      </c>
      <c r="Z11" s="54" t="str">
        <f t="shared" si="12"/>
        <v>Работал</v>
      </c>
      <c r="AA11" s="54" t="str">
        <f t="shared" si="12"/>
        <v>Работал</v>
      </c>
      <c r="AB11" s="55"/>
      <c r="AC11" s="55"/>
      <c r="AD11" s="54" t="str">
        <f t="shared" ref="AD11:AJ11" si="13">IF(ISBLANK(AD25),"",IF(AD25=0,"Выходной",IF(AD25&lt;&gt;0,"Работал","")))</f>
        <v>Работал</v>
      </c>
      <c r="AE11" s="54" t="str">
        <f t="shared" si="13"/>
        <v>Работал</v>
      </c>
      <c r="AF11" s="54" t="str">
        <f t="shared" si="13"/>
        <v>Работал</v>
      </c>
      <c r="AG11" s="54" t="str">
        <f t="shared" si="13"/>
        <v>Работал</v>
      </c>
      <c r="AH11" s="54" t="str">
        <f t="shared" si="13"/>
        <v>Работал</v>
      </c>
      <c r="AI11" s="34" t="str">
        <f t="shared" si="13"/>
        <v/>
      </c>
      <c r="AJ11" s="34" t="str">
        <f t="shared" si="13"/>
        <v/>
      </c>
    </row>
    <row r="12" spans="1:37" x14ac:dyDescent="0.3">
      <c r="A12" s="49">
        <v>10</v>
      </c>
      <c r="B12" s="33" t="str">
        <f>VLOOKUP($A12,Сотрудники!$A$3:$L$1201,2,0)</f>
        <v>Офицеров Дмитрий</v>
      </c>
      <c r="C12" s="33" t="str">
        <f>VLOOKUP($A12,Сотрудники!$A$3:$L$1201,8,0)</f>
        <v>СПБ</v>
      </c>
      <c r="D12" s="35"/>
      <c r="E12" s="35"/>
      <c r="F12" s="35"/>
      <c r="G12" s="55"/>
      <c r="H12" s="55"/>
      <c r="I12" s="55"/>
      <c r="J12" s="35"/>
      <c r="K12" s="35"/>
      <c r="L12" s="54"/>
      <c r="M12" s="54"/>
      <c r="N12" s="55"/>
      <c r="O12" s="55"/>
      <c r="P12" s="54" t="str">
        <f t="shared" ref="P12:T12" si="14">IF(ISBLANK(P26),"",IF(P26=0,"Выходной",IF(P26&lt;&gt;0,"Работал","")))</f>
        <v/>
      </c>
      <c r="Q12" s="54" t="str">
        <f t="shared" si="14"/>
        <v>Работал</v>
      </c>
      <c r="R12" s="54" t="str">
        <f t="shared" si="14"/>
        <v>Работал</v>
      </c>
      <c r="S12" s="54" t="str">
        <f t="shared" si="14"/>
        <v>Работал</v>
      </c>
      <c r="T12" s="54" t="str">
        <f t="shared" si="14"/>
        <v>Работал</v>
      </c>
      <c r="U12" s="55"/>
      <c r="V12" s="55"/>
      <c r="W12" s="54" t="str">
        <f t="shared" ref="W12:AA12" si="15">IF(ISBLANK(W26),"",IF(W26=0,"Выходной",IF(W26&lt;&gt;0,"Работал","")))</f>
        <v>Работал</v>
      </c>
      <c r="X12" s="54" t="str">
        <f t="shared" si="15"/>
        <v>Работал</v>
      </c>
      <c r="Y12" s="54" t="str">
        <f t="shared" si="15"/>
        <v>Работал</v>
      </c>
      <c r="Z12" s="54" t="str">
        <f t="shared" si="15"/>
        <v>Работал</v>
      </c>
      <c r="AA12" s="54" t="str">
        <f t="shared" si="15"/>
        <v>Работал</v>
      </c>
      <c r="AB12" s="55"/>
      <c r="AC12" s="55"/>
      <c r="AD12" s="54" t="str">
        <f t="shared" ref="AD12:AJ12" si="16">IF(ISBLANK(AD26),"",IF(AD26=0,"Выходной",IF(AD26&lt;&gt;0,"Работал","")))</f>
        <v>Работал</v>
      </c>
      <c r="AE12" s="54" t="str">
        <f t="shared" si="16"/>
        <v>Работал</v>
      </c>
      <c r="AF12" s="54" t="str">
        <f t="shared" si="16"/>
        <v>Работал</v>
      </c>
      <c r="AG12" s="54" t="str">
        <f t="shared" si="16"/>
        <v>Работал</v>
      </c>
      <c r="AH12" s="54" t="str">
        <f t="shared" si="16"/>
        <v>Работал</v>
      </c>
      <c r="AI12" s="34" t="str">
        <f t="shared" si="16"/>
        <v/>
      </c>
      <c r="AJ12" s="34" t="str">
        <f t="shared" si="16"/>
        <v/>
      </c>
    </row>
    <row r="13" spans="1:37" x14ac:dyDescent="0.3">
      <c r="A13" s="49">
        <v>11</v>
      </c>
      <c r="B13" s="33" t="str">
        <f>VLOOKUP($A13,Сотрудники!$A$3:$L$1201,2,0)</f>
        <v>Муштекенов Тимур</v>
      </c>
      <c r="C13" s="33" t="str">
        <f>VLOOKUP($A13,Сотрудники!$A$3:$L$1201,8,0)</f>
        <v>СПБ</v>
      </c>
      <c r="D13" s="35"/>
      <c r="E13" s="35"/>
      <c r="F13" s="35"/>
      <c r="G13" s="55"/>
      <c r="H13" s="55"/>
      <c r="I13" s="55"/>
      <c r="J13" s="35"/>
      <c r="K13" s="35"/>
      <c r="L13" s="54"/>
      <c r="M13" s="54"/>
      <c r="N13" s="55"/>
      <c r="O13" s="55"/>
      <c r="P13" s="54" t="str">
        <f t="shared" ref="P13:T13" si="17">IF(ISBLANK(P27),"",IF(P27=0,"Выходной",IF(P27&lt;&gt;0,"Работал","")))</f>
        <v/>
      </c>
      <c r="Q13" s="52" t="str">
        <f t="shared" si="17"/>
        <v/>
      </c>
      <c r="R13" s="52" t="str">
        <f t="shared" si="17"/>
        <v/>
      </c>
      <c r="S13" s="54" t="str">
        <f t="shared" si="17"/>
        <v/>
      </c>
      <c r="T13" s="54" t="str">
        <f t="shared" si="17"/>
        <v/>
      </c>
      <c r="U13" s="55"/>
      <c r="V13" s="55"/>
      <c r="W13" s="54" t="str">
        <f t="shared" ref="W13:AA13" si="18">IF(ISBLANK(W27),"",IF(W27=0,"Выходной",IF(W27&lt;&gt;0,"Работал","")))</f>
        <v/>
      </c>
      <c r="X13" s="54" t="str">
        <f t="shared" si="18"/>
        <v/>
      </c>
      <c r="Y13" s="54" t="str">
        <f t="shared" si="18"/>
        <v/>
      </c>
      <c r="Z13" s="54" t="str">
        <f t="shared" si="18"/>
        <v/>
      </c>
      <c r="AA13" s="54" t="str">
        <f t="shared" si="18"/>
        <v/>
      </c>
      <c r="AB13" s="55"/>
      <c r="AC13" s="55"/>
      <c r="AD13" s="54" t="str">
        <f t="shared" ref="AD13:AJ13" si="19">IF(ISBLANK(AD27),"",IF(AD27=0,"Выходной",IF(AD27&lt;&gt;0,"Работал","")))</f>
        <v>Работал</v>
      </c>
      <c r="AE13" s="54" t="str">
        <f t="shared" si="19"/>
        <v>Работал</v>
      </c>
      <c r="AF13" s="54" t="str">
        <f t="shared" si="19"/>
        <v>Работал</v>
      </c>
      <c r="AG13" s="54" t="str">
        <f t="shared" si="19"/>
        <v>Работал</v>
      </c>
      <c r="AH13" s="54" t="str">
        <f t="shared" si="19"/>
        <v>Работал</v>
      </c>
      <c r="AI13" s="34" t="str">
        <f t="shared" si="19"/>
        <v/>
      </c>
      <c r="AJ13" s="34" t="str">
        <f t="shared" si="19"/>
        <v/>
      </c>
    </row>
    <row r="14" spans="1:37" x14ac:dyDescent="0.3">
      <c r="B14" s="36" t="s">
        <v>27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</row>
    <row r="15" spans="1:37" x14ac:dyDescent="0.3">
      <c r="B15" s="38" t="s">
        <v>23</v>
      </c>
      <c r="C15" s="38" t="s">
        <v>24</v>
      </c>
      <c r="D15" s="38" t="s">
        <v>25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</row>
    <row r="16" spans="1:37" x14ac:dyDescent="0.3">
      <c r="B16" s="36"/>
      <c r="C16" s="37" t="s">
        <v>21</v>
      </c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K16" s="36" t="s">
        <v>20</v>
      </c>
    </row>
    <row r="17" spans="1:37" x14ac:dyDescent="0.3">
      <c r="A17" s="33">
        <v>1</v>
      </c>
      <c r="B17" s="33" t="str">
        <f>VLOOKUP($A17,Сотрудники!$A$3:$L$1201,2,0)</f>
        <v>Кузьмин Антон</v>
      </c>
      <c r="C17" s="33" t="str">
        <f>VLOOKUP($A17,Сотрудники!$A$3:$L$1201,8,0)</f>
        <v>Москва</v>
      </c>
      <c r="D17" s="35"/>
      <c r="E17" s="55"/>
      <c r="F17" s="55"/>
      <c r="G17" s="55"/>
      <c r="H17" s="55"/>
      <c r="I17" s="55"/>
      <c r="J17" s="35"/>
      <c r="K17" s="35"/>
      <c r="L17" s="54">
        <v>8</v>
      </c>
      <c r="M17" s="54">
        <v>8</v>
      </c>
      <c r="N17" s="55"/>
      <c r="O17" s="55"/>
      <c r="P17" s="54">
        <v>8</v>
      </c>
      <c r="Q17" s="54">
        <v>8</v>
      </c>
      <c r="R17" s="54">
        <v>8</v>
      </c>
      <c r="S17" s="54">
        <v>8</v>
      </c>
      <c r="T17" s="54">
        <v>8</v>
      </c>
      <c r="U17" s="55"/>
      <c r="V17" s="55"/>
      <c r="W17" s="54">
        <v>8</v>
      </c>
      <c r="X17" s="54">
        <v>8</v>
      </c>
      <c r="Y17" s="54">
        <v>8</v>
      </c>
      <c r="Z17" s="54">
        <v>8</v>
      </c>
      <c r="AA17" s="54">
        <v>8</v>
      </c>
      <c r="AB17" s="55"/>
      <c r="AC17" s="55"/>
      <c r="AD17" s="54">
        <v>8</v>
      </c>
      <c r="AE17" s="54">
        <v>8</v>
      </c>
      <c r="AF17" s="54">
        <v>8</v>
      </c>
      <c r="AG17" s="54">
        <v>8</v>
      </c>
      <c r="AH17" s="54">
        <v>8</v>
      </c>
      <c r="AI17" s="34"/>
      <c r="AJ17" s="34"/>
      <c r="AK17" s="36">
        <f>SUM(D17:AJ17)</f>
        <v>136</v>
      </c>
    </row>
    <row r="18" spans="1:37" x14ac:dyDescent="0.3">
      <c r="A18" s="33">
        <v>2</v>
      </c>
      <c r="B18" s="33" t="str">
        <f>VLOOKUP($A18,Сотрудники!$A$3:$L$1201,2,0)</f>
        <v xml:space="preserve">Крейнделин Борис </v>
      </c>
      <c r="C18" s="33" t="str">
        <f>VLOOKUP($A18,Сотрудники!$A$3:$L$1201,8,0)</f>
        <v>Москва</v>
      </c>
      <c r="D18" s="35"/>
      <c r="E18" s="55"/>
      <c r="F18" s="55"/>
      <c r="G18" s="55"/>
      <c r="H18" s="55"/>
      <c r="I18" s="55"/>
      <c r="J18" s="35"/>
      <c r="K18" s="35"/>
      <c r="L18" s="54">
        <v>8</v>
      </c>
      <c r="M18" s="54">
        <v>8</v>
      </c>
      <c r="N18" s="55"/>
      <c r="O18" s="55"/>
      <c r="P18" s="54">
        <v>8</v>
      </c>
      <c r="Q18" s="54">
        <v>8</v>
      </c>
      <c r="R18" s="54">
        <v>8</v>
      </c>
      <c r="S18" s="54">
        <v>8</v>
      </c>
      <c r="T18" s="54">
        <v>8</v>
      </c>
      <c r="U18" s="55"/>
      <c r="V18" s="55"/>
      <c r="W18" s="54">
        <v>8</v>
      </c>
      <c r="X18" s="54">
        <v>8</v>
      </c>
      <c r="Y18" s="54">
        <v>8</v>
      </c>
      <c r="Z18" s="54">
        <v>8</v>
      </c>
      <c r="AA18" s="54">
        <v>8</v>
      </c>
      <c r="AB18" s="55"/>
      <c r="AC18" s="55"/>
      <c r="AD18" s="54">
        <v>8</v>
      </c>
      <c r="AE18" s="54">
        <v>8</v>
      </c>
      <c r="AF18" s="54">
        <v>8</v>
      </c>
      <c r="AG18" s="54">
        <v>8</v>
      </c>
      <c r="AH18" s="54">
        <v>8</v>
      </c>
      <c r="AI18" s="34"/>
      <c r="AJ18" s="34"/>
      <c r="AK18" s="36">
        <f t="shared" ref="AK18:AK27" si="20">SUM(D18:AJ18)</f>
        <v>136</v>
      </c>
    </row>
    <row r="19" spans="1:37" x14ac:dyDescent="0.3">
      <c r="A19" s="33">
        <v>3</v>
      </c>
      <c r="B19" s="33" t="str">
        <f>VLOOKUP($A19,Сотрудники!$A$3:$L$1201,2,0)</f>
        <v>Асеев Феофан</v>
      </c>
      <c r="C19" s="33" t="str">
        <f>VLOOKUP($A19,Сотрудники!$A$3:$L$1201,8,0)</f>
        <v>Москва</v>
      </c>
      <c r="D19" s="35"/>
      <c r="E19" s="55"/>
      <c r="F19" s="55"/>
      <c r="G19" s="55"/>
      <c r="H19" s="55"/>
      <c r="I19" s="55"/>
      <c r="J19" s="35"/>
      <c r="K19" s="35"/>
      <c r="L19" s="54">
        <v>8</v>
      </c>
      <c r="M19" s="54">
        <v>8</v>
      </c>
      <c r="N19" s="55"/>
      <c r="O19" s="55"/>
      <c r="P19" s="54">
        <v>8</v>
      </c>
      <c r="Q19" s="54">
        <v>8</v>
      </c>
      <c r="R19" s="54">
        <v>8</v>
      </c>
      <c r="S19" s="54">
        <v>8</v>
      </c>
      <c r="T19" s="54">
        <v>8</v>
      </c>
      <c r="U19" s="55"/>
      <c r="V19" s="55"/>
      <c r="W19" s="54">
        <v>8</v>
      </c>
      <c r="X19" s="54">
        <v>8</v>
      </c>
      <c r="Y19" s="54">
        <v>8</v>
      </c>
      <c r="Z19" s="54">
        <v>8</v>
      </c>
      <c r="AA19" s="54">
        <v>8</v>
      </c>
      <c r="AB19" s="55"/>
      <c r="AC19" s="55"/>
      <c r="AD19" s="54">
        <v>8</v>
      </c>
      <c r="AE19" s="54">
        <v>8</v>
      </c>
      <c r="AF19" s="54">
        <v>8</v>
      </c>
      <c r="AG19" s="54">
        <v>8</v>
      </c>
      <c r="AH19" s="54">
        <v>8</v>
      </c>
      <c r="AI19" s="34"/>
      <c r="AJ19" s="34"/>
      <c r="AK19" s="36">
        <f t="shared" si="20"/>
        <v>136</v>
      </c>
    </row>
    <row r="20" spans="1:37" x14ac:dyDescent="0.3">
      <c r="A20" s="33">
        <v>4</v>
      </c>
      <c r="B20" s="33" t="str">
        <f>VLOOKUP($A20,Сотрудники!$A$3:$L$1201,2,0)</f>
        <v>Булатова Людмила</v>
      </c>
      <c r="C20" s="33" t="str">
        <f>VLOOKUP($A20,Сотрудники!$A$3:$L$1201,8,0)</f>
        <v>Москва</v>
      </c>
      <c r="D20" s="35"/>
      <c r="E20" s="55"/>
      <c r="F20" s="55"/>
      <c r="G20" s="55"/>
      <c r="H20" s="55"/>
      <c r="I20" s="55"/>
      <c r="J20" s="35"/>
      <c r="K20" s="35"/>
      <c r="L20" s="54"/>
      <c r="M20" s="54"/>
      <c r="N20" s="55"/>
      <c r="O20" s="55"/>
      <c r="P20" s="54"/>
      <c r="Q20" s="54"/>
      <c r="R20" s="54"/>
      <c r="S20" s="54"/>
      <c r="T20" s="54"/>
      <c r="U20" s="55"/>
      <c r="V20" s="55"/>
      <c r="W20" s="54"/>
      <c r="X20" s="54"/>
      <c r="Y20" s="54"/>
      <c r="Z20" s="54"/>
      <c r="AA20" s="54"/>
      <c r="AB20" s="55"/>
      <c r="AC20" s="55"/>
      <c r="AD20" s="54"/>
      <c r="AE20" s="54"/>
      <c r="AF20" s="54"/>
      <c r="AG20" s="54"/>
      <c r="AH20" s="54"/>
      <c r="AI20" s="34"/>
      <c r="AJ20" s="34"/>
      <c r="AK20" s="36">
        <f t="shared" si="20"/>
        <v>0</v>
      </c>
    </row>
    <row r="21" spans="1:37" x14ac:dyDescent="0.3">
      <c r="A21" s="32">
        <v>5</v>
      </c>
      <c r="B21" s="33" t="str">
        <f>VLOOKUP($A21,Сотрудники!$A$3:$L$1201,2,0)</f>
        <v>Яковлев Дмитрий</v>
      </c>
      <c r="C21" s="33" t="str">
        <f>VLOOKUP($A21,Сотрудники!$A$3:$L$1201,8,0)</f>
        <v>Москва</v>
      </c>
      <c r="D21" s="35"/>
      <c r="E21" s="55"/>
      <c r="F21" s="55"/>
      <c r="G21" s="55"/>
      <c r="H21" s="55"/>
      <c r="I21" s="55"/>
      <c r="J21" s="35"/>
      <c r="K21" s="35"/>
      <c r="L21" s="54">
        <v>0</v>
      </c>
      <c r="M21" s="54">
        <v>0</v>
      </c>
      <c r="N21" s="55"/>
      <c r="O21" s="55"/>
      <c r="P21" s="54">
        <v>8</v>
      </c>
      <c r="Q21" s="54">
        <v>8</v>
      </c>
      <c r="R21" s="54">
        <v>8</v>
      </c>
      <c r="S21" s="54">
        <v>8</v>
      </c>
      <c r="T21" s="54">
        <v>8</v>
      </c>
      <c r="U21" s="55"/>
      <c r="V21" s="55"/>
      <c r="W21" s="54">
        <v>8</v>
      </c>
      <c r="X21" s="54">
        <v>8</v>
      </c>
      <c r="Y21" s="54">
        <v>8</v>
      </c>
      <c r="Z21" s="54">
        <v>8</v>
      </c>
      <c r="AA21" s="54">
        <v>8</v>
      </c>
      <c r="AB21" s="55"/>
      <c r="AC21" s="55"/>
      <c r="AD21" s="54">
        <v>8</v>
      </c>
      <c r="AE21" s="54">
        <v>8</v>
      </c>
      <c r="AF21" s="54">
        <v>8</v>
      </c>
      <c r="AG21" s="54">
        <v>8</v>
      </c>
      <c r="AH21" s="54">
        <v>8</v>
      </c>
      <c r="AI21" s="34"/>
      <c r="AJ21" s="34"/>
      <c r="AK21" s="36">
        <f t="shared" si="20"/>
        <v>120</v>
      </c>
    </row>
    <row r="22" spans="1:37" x14ac:dyDescent="0.3">
      <c r="A22" s="32">
        <v>6</v>
      </c>
      <c r="B22" s="33" t="str">
        <f>VLOOKUP($A22,Сотрудники!$A$3:$L$1201,2,0)</f>
        <v>Буланова Юлия</v>
      </c>
      <c r="C22" s="33" t="str">
        <f>VLOOKUP($A22,Сотрудники!$A$3:$L$1201,8,0)</f>
        <v>Москва</v>
      </c>
      <c r="D22" s="35"/>
      <c r="E22" s="35"/>
      <c r="F22" s="35"/>
      <c r="G22" s="55"/>
      <c r="H22" s="55"/>
      <c r="I22" s="55"/>
      <c r="J22" s="35"/>
      <c r="K22" s="35"/>
      <c r="L22" s="54"/>
      <c r="M22" s="54"/>
      <c r="N22" s="55"/>
      <c r="O22" s="55"/>
      <c r="P22" s="54"/>
      <c r="Q22" s="54"/>
      <c r="R22" s="54"/>
      <c r="S22" s="54"/>
      <c r="T22" s="54"/>
      <c r="U22" s="55"/>
      <c r="V22" s="55"/>
      <c r="W22" s="54"/>
      <c r="X22" s="54"/>
      <c r="Y22" s="54"/>
      <c r="Z22" s="54"/>
      <c r="AA22" s="54"/>
      <c r="AB22" s="55"/>
      <c r="AC22" s="55"/>
      <c r="AD22" s="54"/>
      <c r="AE22" s="54"/>
      <c r="AF22" s="54"/>
      <c r="AG22" s="54"/>
      <c r="AH22" s="54"/>
      <c r="AI22" s="34"/>
      <c r="AJ22" s="34"/>
      <c r="AK22" s="36">
        <f t="shared" si="20"/>
        <v>0</v>
      </c>
    </row>
    <row r="23" spans="1:37" x14ac:dyDescent="0.3">
      <c r="A23" s="32">
        <v>7</v>
      </c>
      <c r="B23" s="33" t="str">
        <f>VLOOKUP($A23,Сотрудники!$A$3:$L$1201,2,0)</f>
        <v>Гайнуллин Закван</v>
      </c>
      <c r="C23" s="33" t="str">
        <f>VLOOKUP($A23,Сотрудники!$A$3:$L$1201,8,0)</f>
        <v>Екатеринбург</v>
      </c>
      <c r="D23" s="35"/>
      <c r="E23" s="55"/>
      <c r="F23" s="55"/>
      <c r="G23" s="55"/>
      <c r="H23" s="55"/>
      <c r="I23" s="55"/>
      <c r="J23" s="35"/>
      <c r="K23" s="35"/>
      <c r="L23" s="54">
        <v>8</v>
      </c>
      <c r="M23" s="54">
        <v>8</v>
      </c>
      <c r="N23" s="55"/>
      <c r="O23" s="55"/>
      <c r="P23" s="54">
        <v>8</v>
      </c>
      <c r="Q23" s="54">
        <v>8</v>
      </c>
      <c r="R23" s="54">
        <v>8</v>
      </c>
      <c r="S23" s="54">
        <v>8</v>
      </c>
      <c r="T23" s="54">
        <v>8</v>
      </c>
      <c r="U23" s="55"/>
      <c r="V23" s="55"/>
      <c r="W23" s="54">
        <v>8</v>
      </c>
      <c r="X23" s="54">
        <v>8</v>
      </c>
      <c r="Y23" s="54">
        <v>8</v>
      </c>
      <c r="Z23" s="54">
        <v>8</v>
      </c>
      <c r="AA23" s="54">
        <v>8</v>
      </c>
      <c r="AB23" s="55"/>
      <c r="AC23" s="55"/>
      <c r="AD23" s="54">
        <v>8</v>
      </c>
      <c r="AE23" s="54">
        <v>8</v>
      </c>
      <c r="AF23" s="54">
        <v>8</v>
      </c>
      <c r="AG23" s="54">
        <v>8</v>
      </c>
      <c r="AH23" s="54">
        <v>8</v>
      </c>
      <c r="AI23" s="34"/>
      <c r="AJ23" s="34"/>
      <c r="AK23" s="36">
        <f t="shared" si="20"/>
        <v>136</v>
      </c>
    </row>
    <row r="24" spans="1:37" x14ac:dyDescent="0.3">
      <c r="A24" s="32">
        <v>8</v>
      </c>
      <c r="B24" s="33" t="str">
        <f>VLOOKUP($A24,Сотрудники!$A$3:$L$1201,2,0)</f>
        <v>Хохлова Крестина</v>
      </c>
      <c r="C24" s="33" t="str">
        <f>VLOOKUP($A24,Сотрудники!$A$3:$L$1201,8,0)</f>
        <v>Москва</v>
      </c>
      <c r="D24" s="35"/>
      <c r="E24" s="35"/>
      <c r="F24" s="35"/>
      <c r="G24" s="55"/>
      <c r="H24" s="55"/>
      <c r="I24" s="55"/>
      <c r="J24" s="35"/>
      <c r="K24" s="35"/>
      <c r="L24" s="54">
        <v>8</v>
      </c>
      <c r="M24" s="54">
        <v>8</v>
      </c>
      <c r="N24" s="55"/>
      <c r="O24" s="55"/>
      <c r="P24" s="54">
        <v>8</v>
      </c>
      <c r="Q24" s="54">
        <v>8</v>
      </c>
      <c r="R24" s="54">
        <v>8</v>
      </c>
      <c r="S24" s="54">
        <v>8</v>
      </c>
      <c r="T24" s="54">
        <v>8</v>
      </c>
      <c r="U24" s="55"/>
      <c r="V24" s="55"/>
      <c r="W24" s="54">
        <v>8</v>
      </c>
      <c r="X24" s="54">
        <v>8</v>
      </c>
      <c r="Y24" s="54">
        <v>8</v>
      </c>
      <c r="Z24" s="54">
        <v>8</v>
      </c>
      <c r="AA24" s="54">
        <v>8</v>
      </c>
      <c r="AB24" s="55"/>
      <c r="AC24" s="55"/>
      <c r="AD24" s="54">
        <v>8</v>
      </c>
      <c r="AE24" s="54">
        <v>8</v>
      </c>
      <c r="AF24" s="54">
        <v>8</v>
      </c>
      <c r="AG24" s="54">
        <v>8</v>
      </c>
      <c r="AH24" s="54">
        <v>8</v>
      </c>
      <c r="AI24" s="34"/>
      <c r="AJ24" s="34"/>
      <c r="AK24" s="36">
        <f t="shared" si="20"/>
        <v>136</v>
      </c>
    </row>
    <row r="25" spans="1:37" x14ac:dyDescent="0.3">
      <c r="A25" s="32">
        <v>9</v>
      </c>
      <c r="B25" s="33" t="str">
        <f>VLOOKUP($A25,Сотрудники!$A$3:$L$1201,2,0)</f>
        <v>Пойш Виталий</v>
      </c>
      <c r="C25" s="33" t="str">
        <f>VLOOKUP($A25,Сотрудники!$A$3:$L$1201,8,0)</f>
        <v>Екатеринбург</v>
      </c>
      <c r="D25" s="35"/>
      <c r="E25" s="35"/>
      <c r="F25" s="35"/>
      <c r="G25" s="35"/>
      <c r="H25" s="35"/>
      <c r="I25" s="35"/>
      <c r="J25" s="35"/>
      <c r="K25" s="35"/>
      <c r="L25" s="54"/>
      <c r="M25" s="33"/>
      <c r="N25" s="35"/>
      <c r="O25" s="35"/>
      <c r="P25" s="54">
        <v>8</v>
      </c>
      <c r="Q25" s="54">
        <v>8</v>
      </c>
      <c r="R25" s="54">
        <v>8</v>
      </c>
      <c r="S25" s="54">
        <v>8</v>
      </c>
      <c r="T25" s="54">
        <v>8</v>
      </c>
      <c r="U25" s="35"/>
      <c r="V25" s="35"/>
      <c r="W25" s="54">
        <v>8</v>
      </c>
      <c r="X25" s="54">
        <v>8</v>
      </c>
      <c r="Y25" s="54">
        <v>8</v>
      </c>
      <c r="Z25" s="54">
        <v>8</v>
      </c>
      <c r="AA25" s="54">
        <v>8</v>
      </c>
      <c r="AB25" s="35"/>
      <c r="AC25" s="35"/>
      <c r="AD25" s="54">
        <v>8</v>
      </c>
      <c r="AE25" s="54">
        <v>8</v>
      </c>
      <c r="AF25" s="54">
        <v>8</v>
      </c>
      <c r="AG25" s="54">
        <v>8</v>
      </c>
      <c r="AH25" s="54">
        <v>8</v>
      </c>
      <c r="AI25" s="33"/>
      <c r="AJ25" s="33"/>
      <c r="AK25" s="36">
        <f t="shared" si="20"/>
        <v>120</v>
      </c>
    </row>
    <row r="26" spans="1:37" x14ac:dyDescent="0.3">
      <c r="A26" s="32">
        <v>10</v>
      </c>
      <c r="B26" s="33" t="str">
        <f>VLOOKUP($A26,Сотрудники!$A$3:$L$1201,2,0)</f>
        <v>Офицеров Дмитрий</v>
      </c>
      <c r="C26" s="33" t="str">
        <f>VLOOKUP($A26,Сотрудники!$A$3:$L$1201,8,0)</f>
        <v>СПБ</v>
      </c>
      <c r="D26" s="35"/>
      <c r="E26" s="35"/>
      <c r="F26" s="35"/>
      <c r="G26" s="35"/>
      <c r="H26" s="35"/>
      <c r="I26" s="35"/>
      <c r="J26" s="35"/>
      <c r="K26" s="35"/>
      <c r="L26" s="54"/>
      <c r="M26" s="33"/>
      <c r="N26" s="35"/>
      <c r="O26" s="35"/>
      <c r="P26" s="33"/>
      <c r="Q26" s="54">
        <v>8</v>
      </c>
      <c r="R26" s="54">
        <v>8</v>
      </c>
      <c r="S26" s="54">
        <v>8</v>
      </c>
      <c r="T26" s="54">
        <v>8</v>
      </c>
      <c r="U26" s="35"/>
      <c r="V26" s="35"/>
      <c r="W26" s="54">
        <v>8</v>
      </c>
      <c r="X26" s="54">
        <v>8</v>
      </c>
      <c r="Y26" s="54">
        <v>8</v>
      </c>
      <c r="Z26" s="54">
        <v>8</v>
      </c>
      <c r="AA26" s="54">
        <v>8</v>
      </c>
      <c r="AB26" s="35"/>
      <c r="AC26" s="35"/>
      <c r="AD26" s="54">
        <v>8</v>
      </c>
      <c r="AE26" s="54">
        <v>8</v>
      </c>
      <c r="AF26" s="54">
        <v>8</v>
      </c>
      <c r="AG26" s="54">
        <v>8</v>
      </c>
      <c r="AH26" s="54">
        <v>8</v>
      </c>
      <c r="AI26" s="33"/>
      <c r="AJ26" s="33"/>
      <c r="AK26" s="36">
        <f t="shared" si="20"/>
        <v>112</v>
      </c>
    </row>
    <row r="27" spans="1:37" x14ac:dyDescent="0.3">
      <c r="A27" s="32">
        <v>11</v>
      </c>
      <c r="B27" s="33" t="str">
        <f>VLOOKUP($A27,Сотрудники!$A$3:$L$1201,2,0)</f>
        <v>Муштекенов Тимур</v>
      </c>
      <c r="C27" s="33" t="str">
        <f>VLOOKUP($A27,Сотрудники!$A$3:$L$1201,8,0)</f>
        <v>СПБ</v>
      </c>
      <c r="D27" s="35"/>
      <c r="E27" s="35"/>
      <c r="F27" s="35"/>
      <c r="G27" s="35"/>
      <c r="H27" s="35"/>
      <c r="I27" s="35"/>
      <c r="J27" s="35"/>
      <c r="K27" s="35"/>
      <c r="L27" s="54"/>
      <c r="M27" s="33"/>
      <c r="N27" s="35"/>
      <c r="O27" s="35"/>
      <c r="P27" s="33"/>
      <c r="Q27" s="33"/>
      <c r="R27" s="33"/>
      <c r="S27" s="33"/>
      <c r="T27" s="33"/>
      <c r="U27" s="35"/>
      <c r="V27" s="35"/>
      <c r="W27" s="33"/>
      <c r="X27" s="33"/>
      <c r="Y27" s="33"/>
      <c r="Z27" s="33"/>
      <c r="AA27" s="33"/>
      <c r="AB27" s="35"/>
      <c r="AC27" s="35"/>
      <c r="AD27" s="54">
        <v>8</v>
      </c>
      <c r="AE27" s="54">
        <v>8</v>
      </c>
      <c r="AF27" s="54">
        <v>8</v>
      </c>
      <c r="AG27" s="54">
        <v>8</v>
      </c>
      <c r="AH27" s="54">
        <v>8</v>
      </c>
      <c r="AI27" s="33"/>
      <c r="AJ27" s="33"/>
      <c r="AK27" s="36">
        <f t="shared" si="20"/>
        <v>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7663-82B2-4704-A568-2B4E66390762}">
  <dimension ref="A1:L15"/>
  <sheetViews>
    <sheetView workbookViewId="0">
      <selection activeCell="D17" sqref="D17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67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Таблица2567[[#This Row],[Итого кол-во рабочих часов]]/8</f>
        <v>17</v>
      </c>
      <c r="G5" s="61"/>
      <c r="H5" s="61">
        <v>136</v>
      </c>
      <c r="I5" s="41" t="e">
        <f>VLOOKUP($A5,Сотрудники!$A$3:$L$1201,14,0)</f>
        <v>#REF!</v>
      </c>
      <c r="J5" s="43" t="e">
        <f t="shared" ref="J5:J12" si="0">I5/8</f>
        <v>#REF!</v>
      </c>
      <c r="K5" s="42" t="e">
        <f t="shared" ref="K5:K12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Таблица2567[[#This Row],[Итого кол-во рабочих часов]]/8</f>
        <v>17</v>
      </c>
      <c r="G6" s="61"/>
      <c r="H6" s="61">
        <v>136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Таблица2567[[#This Row],[Итого кол-во рабочих часов]]/8</f>
        <v>17</v>
      </c>
      <c r="G7" s="62"/>
      <c r="H7" s="61">
        <v>136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x14ac:dyDescent="0.3">
      <c r="A8" s="60">
        <v>4</v>
      </c>
      <c r="B8" s="50" t="str">
        <f>VLOOKUP($A8,Сотрудники!$A$3:$L$1201,2,0)</f>
        <v>Булатова Людмила</v>
      </c>
      <c r="C8" s="50" t="str">
        <f>VLOOKUP($A8,Сотрудники!$A$3:$L$1201,9,0)</f>
        <v>неизвестно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Таблица2567[[#This Row],[Итого кол-во рабочих часов]]/8</f>
        <v>0</v>
      </c>
      <c r="G8" s="61"/>
      <c r="H8" s="61">
        <v>0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5</v>
      </c>
      <c r="B9" s="50" t="str">
        <f>VLOOKUP($A9,Сотрудники!$A$3:$L$1201,2,0)</f>
        <v>Яковлев Дмитрий</v>
      </c>
      <c r="C9" s="50" t="str">
        <f>VLOOKUP($A9,Сотрудники!$A$3:$L$1201,9,0)</f>
        <v xml:space="preserve">Кредиты наличными </v>
      </c>
      <c r="D9" s="50">
        <f>VLOOKUP($A9,Сотрудники!$A$3:$L$1201,10,0)</f>
        <v>0</v>
      </c>
      <c r="E9" s="50">
        <f>VLOOKUP($A9,Сотрудники!$A$3:$L$1201,11,0)</f>
        <v>0</v>
      </c>
      <c r="F9" s="61">
        <f>Таблица2567[[#This Row],[Итого кол-во рабочих часов]]/8</f>
        <v>15</v>
      </c>
      <c r="G9" s="62">
        <v>2</v>
      </c>
      <c r="H9" s="62">
        <v>120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30" hidden="1" customHeight="1" x14ac:dyDescent="0.3">
      <c r="A10" s="60">
        <v>6</v>
      </c>
      <c r="B10" s="50" t="str">
        <f>VLOOKUP($A10,Сотрудники!$A$3:$L$1201,2,0)</f>
        <v>Буланова Юлия</v>
      </c>
      <c r="C10" s="50" t="str">
        <f>VLOOKUP($A10,Сотрудники!$A$3:$L$1201,9,0)</f>
        <v xml:space="preserve">Кредиты наличными </v>
      </c>
      <c r="D10" s="50">
        <f>VLOOKUP($A10,Сотрудники!$A$3:$L$1201,10,0)</f>
        <v>0</v>
      </c>
      <c r="E10" s="50">
        <f>VLOOKUP($A10,Сотрудники!$A$3:$L$1201,11,0)</f>
        <v>0</v>
      </c>
      <c r="F10" s="9">
        <f>Таблица2567[[#This Row],[Итого кол-во рабочих часов]]/8</f>
        <v>0</v>
      </c>
      <c r="G10" s="10"/>
      <c r="H10" s="10">
        <v>0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ht="31.2" x14ac:dyDescent="0.3">
      <c r="A11" s="60">
        <v>7</v>
      </c>
      <c r="B11" s="50" t="str">
        <f>VLOOKUP($A11,Сотрудники!$A$3:$L$1201,2,0)</f>
        <v>Гайнуллин Закван</v>
      </c>
      <c r="C11" s="50" t="str">
        <f>VLOOKUP($A11,Сотрудники!$A$3:$L$1201,9,0)</f>
        <v>Встречная конвертация</v>
      </c>
      <c r="D11" s="50">
        <f>VLOOKUP($A11,Сотрудники!$A$3:$L$1201,10,0)</f>
        <v>0</v>
      </c>
      <c r="E11" s="50">
        <f>VLOOKUP($A11,Сотрудники!$A$3:$L$1201,11,0)</f>
        <v>0</v>
      </c>
      <c r="F11" s="9">
        <f>H11/8</f>
        <v>17</v>
      </c>
      <c r="G11" s="10"/>
      <c r="H11" s="10">
        <v>136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31.2" x14ac:dyDescent="0.3">
      <c r="A12" s="60">
        <v>8</v>
      </c>
      <c r="B12" s="50" t="str">
        <f>VLOOKUP($A12,Сотрудники!$A$3:$L$1201,2,0)</f>
        <v>Хохлова Крестина</v>
      </c>
      <c r="C12" s="50" t="str">
        <f>VLOOKUP($A12,Сотрудники!$A$3:$L$1201,9,0)</f>
        <v>Ресурсное планирование</v>
      </c>
      <c r="D12" s="50">
        <f>VLOOKUP($A12,Сотрудники!$A$3:$L$1201,10,0)</f>
        <v>0.15</v>
      </c>
      <c r="E12" s="63">
        <f>VLOOKUP($A12,Сотрудники!$A$3:$L$1201,11,0)</f>
        <v>150000</v>
      </c>
      <c r="F12" s="9">
        <f>H12/8</f>
        <v>17</v>
      </c>
      <c r="G12" s="10"/>
      <c r="H12" s="10">
        <v>136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ht="46.8" x14ac:dyDescent="0.3">
      <c r="A13" s="60">
        <v>9</v>
      </c>
      <c r="B13" s="50" t="str">
        <f>VLOOKUP($A13,Сотрудники!$A$3:$L$1201,2,0)</f>
        <v>Пойш Виталий</v>
      </c>
      <c r="C13" s="50" t="str">
        <f>VLOOKUP($A13,Сотрудники!$A$3:$L$1201,9,0)</f>
        <v>Единое окно сотрудника ЕОС ФЛ</v>
      </c>
      <c r="D13" s="50">
        <f>VLOOKUP($A13,Сотрудники!$A$3:$L$1201,10,0)</f>
        <v>0</v>
      </c>
      <c r="E13" s="50">
        <f>VLOOKUP($A13,Сотрудники!$A$3:$L$1201,11,0)</f>
        <v>303500</v>
      </c>
      <c r="F13" s="9">
        <f t="shared" ref="F13:F15" si="2">H13/8</f>
        <v>15</v>
      </c>
      <c r="G13" s="10"/>
      <c r="H13" s="10">
        <v>120</v>
      </c>
      <c r="I13" s="41" t="e">
        <f>VLOOKUP($A13,Сотрудники!$A$3:$L$1201,14,0)</f>
        <v>#REF!</v>
      </c>
      <c r="J13" s="43" t="e">
        <f t="shared" ref="J13:J15" si="3">I13/8</f>
        <v>#REF!</v>
      </c>
      <c r="K13" s="51" t="e">
        <f t="shared" ref="K13:K15" si="4">+H13*J13</f>
        <v>#REF!</v>
      </c>
    </row>
    <row r="14" spans="1:12" x14ac:dyDescent="0.3">
      <c r="A14" s="60">
        <v>10</v>
      </c>
      <c r="B14" s="50" t="str">
        <f>VLOOKUP($A14,Сотрудники!$A$3:$L$1201,2,0)</f>
        <v>Офицеров Дмитрий</v>
      </c>
      <c r="C14" s="50" t="str">
        <f>VLOOKUP($A14,Сотрудники!$A$3:$L$1201,9,0)</f>
        <v>приземление</v>
      </c>
      <c r="D14" s="50">
        <f>VLOOKUP($A14,Сотрудники!$A$3:$L$1201,10,0)</f>
        <v>0</v>
      </c>
      <c r="E14" s="50">
        <f>VLOOKUP($A14,Сотрудники!$A$3:$L$1201,11,0)</f>
        <v>218400</v>
      </c>
      <c r="F14" s="9">
        <f t="shared" si="2"/>
        <v>14</v>
      </c>
      <c r="G14" s="10"/>
      <c r="H14" s="10">
        <v>112</v>
      </c>
      <c r="I14" s="41" t="e">
        <f>VLOOKUP($A14,Сотрудники!$A$3:$L$1201,14,0)</f>
        <v>#REF!</v>
      </c>
      <c r="J14" s="43" t="e">
        <f t="shared" si="3"/>
        <v>#REF!</v>
      </c>
      <c r="K14" s="51" t="e">
        <f t="shared" si="4"/>
        <v>#REF!</v>
      </c>
    </row>
    <row r="15" spans="1:12" ht="46.8" x14ac:dyDescent="0.3">
      <c r="A15" s="60">
        <v>11</v>
      </c>
      <c r="B15" s="50" t="str">
        <f>VLOOKUP($A15,Сотрудники!$A$3:$L$1201,2,0)</f>
        <v>Муштекенов Тимур</v>
      </c>
      <c r="C15" s="50" t="str">
        <f>VLOOKUP($A15,Сотрудники!$A$3:$L$1201,9,0)</f>
        <v>Loan Manager/ Кредитный конвейер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2"/>
        <v>5</v>
      </c>
      <c r="G15" s="10"/>
      <c r="H15" s="10">
        <v>40</v>
      </c>
      <c r="I15" s="41" t="e">
        <f>VLOOKUP($A15,Сотрудники!$A$3:$L$1201,14,0)</f>
        <v>#REF!</v>
      </c>
      <c r="J15" s="43" t="e">
        <f t="shared" si="3"/>
        <v>#REF!</v>
      </c>
      <c r="K15" s="51" t="e">
        <f t="shared" si="4"/>
        <v>#REF!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4C79-55E3-401C-B9A0-F9DA2E6BC9D2}">
  <dimension ref="A1:AK33"/>
  <sheetViews>
    <sheetView zoomScale="90" zoomScaleNormal="90" workbookViewId="0">
      <pane xSplit="2" ySplit="2" topLeftCell="J3" activePane="bottomRight" state="frozen"/>
      <selection activeCell="G26" sqref="G26"/>
      <selection pane="topRight" activeCell="G26" sqref="G26"/>
      <selection pane="bottomLeft" activeCell="G26" sqref="G26"/>
      <selection pane="bottomRight" activeCell="B5" sqref="B5:B16"/>
    </sheetView>
  </sheetViews>
  <sheetFormatPr defaultColWidth="9" defaultRowHeight="14.4" x14ac:dyDescent="0.3"/>
  <cols>
    <col min="1" max="1" width="3.199218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43862</v>
      </c>
      <c r="E2" s="31">
        <f>D2+1</f>
        <v>43863</v>
      </c>
      <c r="F2" s="53">
        <f t="shared" ref="F2:G2" si="0">E2+1</f>
        <v>43864</v>
      </c>
      <c r="G2" s="53">
        <f t="shared" si="0"/>
        <v>43865</v>
      </c>
      <c r="H2" s="53">
        <f>G2+1</f>
        <v>43866</v>
      </c>
      <c r="I2" s="53">
        <f t="shared" ref="I2:AF2" si="1">H2+1</f>
        <v>43867</v>
      </c>
      <c r="J2" s="53">
        <f t="shared" si="1"/>
        <v>43868</v>
      </c>
      <c r="K2" s="31">
        <f t="shared" si="1"/>
        <v>43869</v>
      </c>
      <c r="L2" s="31">
        <f t="shared" si="1"/>
        <v>43870</v>
      </c>
      <c r="M2" s="53">
        <f t="shared" si="1"/>
        <v>43871</v>
      </c>
      <c r="N2" s="53">
        <f t="shared" si="1"/>
        <v>43872</v>
      </c>
      <c r="O2" s="53">
        <f t="shared" si="1"/>
        <v>43873</v>
      </c>
      <c r="P2" s="53">
        <f t="shared" si="1"/>
        <v>43874</v>
      </c>
      <c r="Q2" s="53">
        <f t="shared" si="1"/>
        <v>43875</v>
      </c>
      <c r="R2" s="31">
        <f t="shared" si="1"/>
        <v>43876</v>
      </c>
      <c r="S2" s="31">
        <f t="shared" si="1"/>
        <v>43877</v>
      </c>
      <c r="T2" s="53">
        <f t="shared" si="1"/>
        <v>43878</v>
      </c>
      <c r="U2" s="53">
        <f t="shared" si="1"/>
        <v>43879</v>
      </c>
      <c r="V2" s="53">
        <f t="shared" si="1"/>
        <v>43880</v>
      </c>
      <c r="W2" s="53">
        <f t="shared" si="1"/>
        <v>43881</v>
      </c>
      <c r="X2" s="53">
        <f t="shared" si="1"/>
        <v>43882</v>
      </c>
      <c r="Y2" s="31">
        <f t="shared" si="1"/>
        <v>43883</v>
      </c>
      <c r="Z2" s="31">
        <f t="shared" si="1"/>
        <v>43884</v>
      </c>
      <c r="AA2" s="31">
        <f t="shared" si="1"/>
        <v>43885</v>
      </c>
      <c r="AB2" s="53">
        <f t="shared" si="1"/>
        <v>43886</v>
      </c>
      <c r="AC2" s="53">
        <f t="shared" si="1"/>
        <v>43887</v>
      </c>
      <c r="AD2" s="53">
        <f t="shared" si="1"/>
        <v>43888</v>
      </c>
      <c r="AE2" s="53">
        <f t="shared" si="1"/>
        <v>43889</v>
      </c>
      <c r="AF2" s="31">
        <f t="shared" si="1"/>
        <v>43890</v>
      </c>
      <c r="AG2" s="31">
        <f>+AF2+1</f>
        <v>43891</v>
      </c>
      <c r="AH2" s="53">
        <f>+AG2+1</f>
        <v>43892</v>
      </c>
      <c r="AI2" s="30">
        <f>+AH2+1</f>
        <v>43893</v>
      </c>
      <c r="AJ2" s="30">
        <f>+AI2+1</f>
        <v>43894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J3" si="2">IF(ISBLANK(D20),"",IF(D20=0,"Выходной",IF(D20&lt;&gt;0,"Работал","")))</f>
        <v/>
      </c>
      <c r="E3" s="55" t="str">
        <f t="shared" si="2"/>
        <v/>
      </c>
      <c r="F3" s="54" t="str">
        <f t="shared" si="2"/>
        <v>Работал</v>
      </c>
      <c r="G3" s="54" t="str">
        <f t="shared" si="2"/>
        <v>Работал</v>
      </c>
      <c r="H3" s="54" t="str">
        <f t="shared" si="2"/>
        <v>Работал</v>
      </c>
      <c r="I3" s="54" t="str">
        <f t="shared" si="2"/>
        <v>Работал</v>
      </c>
      <c r="J3" s="54" t="str">
        <f t="shared" si="2"/>
        <v>Работал</v>
      </c>
      <c r="K3" s="35" t="str">
        <f t="shared" si="2"/>
        <v/>
      </c>
      <c r="L3" s="55" t="str">
        <f t="shared" si="2"/>
        <v/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54" t="str">
        <f t="shared" si="2"/>
        <v>Работал</v>
      </c>
      <c r="R3" s="55" t="str">
        <f t="shared" si="2"/>
        <v>Работал</v>
      </c>
      <c r="S3" s="55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4" t="str">
        <f t="shared" si="2"/>
        <v>Работал</v>
      </c>
      <c r="Y3" s="55" t="str">
        <f t="shared" si="2"/>
        <v/>
      </c>
      <c r="Z3" s="55" t="str">
        <f t="shared" si="2"/>
        <v/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5" t="str">
        <f t="shared" si="2"/>
        <v/>
      </c>
      <c r="AG3" s="55" t="str">
        <f t="shared" si="2"/>
        <v/>
      </c>
      <c r="AH3" s="54" t="str">
        <f t="shared" si="2"/>
        <v/>
      </c>
      <c r="AI3" s="34" t="str">
        <f t="shared" si="2"/>
        <v/>
      </c>
      <c r="AJ3" s="3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ref="D4:AJ4" si="3">IF(ISBLANK(D21),"",IF(D21=0,"Выходной",IF(D21&lt;&gt;0,"Работал","")))</f>
        <v/>
      </c>
      <c r="E4" s="55" t="str">
        <f t="shared" si="3"/>
        <v/>
      </c>
      <c r="F4" s="54" t="str">
        <f t="shared" si="3"/>
        <v>Работал</v>
      </c>
      <c r="G4" s="54" t="str">
        <f t="shared" si="3"/>
        <v>Работал</v>
      </c>
      <c r="H4" s="54" t="str">
        <f t="shared" si="3"/>
        <v>Работал</v>
      </c>
      <c r="I4" s="54" t="str">
        <f t="shared" si="3"/>
        <v>Работал</v>
      </c>
      <c r="J4" s="54" t="str">
        <f t="shared" si="3"/>
        <v>Работал</v>
      </c>
      <c r="K4" s="35" t="str">
        <f t="shared" si="3"/>
        <v/>
      </c>
      <c r="L4" s="55" t="str">
        <f t="shared" si="3"/>
        <v/>
      </c>
      <c r="M4" s="54" t="str">
        <f t="shared" si="3"/>
        <v>Работал</v>
      </c>
      <c r="N4" s="54" t="str">
        <f t="shared" si="3"/>
        <v>Работал</v>
      </c>
      <c r="O4" s="54" t="str">
        <f t="shared" si="3"/>
        <v>Работал</v>
      </c>
      <c r="P4" s="54" t="str">
        <f t="shared" si="3"/>
        <v>Работал</v>
      </c>
      <c r="Q4" s="54" t="str">
        <f t="shared" si="3"/>
        <v>Работал</v>
      </c>
      <c r="R4" s="55" t="str">
        <f t="shared" si="3"/>
        <v/>
      </c>
      <c r="S4" s="55" t="str">
        <f t="shared" si="3"/>
        <v/>
      </c>
      <c r="T4" s="54" t="str">
        <f t="shared" si="3"/>
        <v>Работал</v>
      </c>
      <c r="U4" s="54" t="str">
        <f t="shared" si="3"/>
        <v>Работал</v>
      </c>
      <c r="V4" s="54" t="str">
        <f t="shared" si="3"/>
        <v>Работал</v>
      </c>
      <c r="W4" s="54" t="str">
        <f t="shared" si="3"/>
        <v>Работал</v>
      </c>
      <c r="X4" s="54" t="str">
        <f t="shared" si="3"/>
        <v>Работал</v>
      </c>
      <c r="Y4" s="55" t="str">
        <f t="shared" si="3"/>
        <v/>
      </c>
      <c r="Z4" s="55" t="str">
        <f t="shared" si="3"/>
        <v/>
      </c>
      <c r="AA4" s="55" t="str">
        <f t="shared" si="3"/>
        <v/>
      </c>
      <c r="AB4" s="54" t="str">
        <f t="shared" si="3"/>
        <v>Работал</v>
      </c>
      <c r="AC4" s="54" t="str">
        <f t="shared" si="3"/>
        <v>Работал</v>
      </c>
      <c r="AD4" s="54" t="str">
        <f t="shared" si="3"/>
        <v>Работал</v>
      </c>
      <c r="AE4" s="54" t="str">
        <f t="shared" si="3"/>
        <v>Работал</v>
      </c>
      <c r="AF4" s="55" t="str">
        <f t="shared" si="3"/>
        <v/>
      </c>
      <c r="AG4" s="55" t="str">
        <f t="shared" si="3"/>
        <v/>
      </c>
      <c r="AH4" s="54" t="str">
        <f t="shared" si="3"/>
        <v/>
      </c>
      <c r="AI4" s="34" t="str">
        <f t="shared" si="3"/>
        <v/>
      </c>
      <c r="AJ4" s="34" t="str">
        <f t="shared" si="3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ref="D5:AJ5" si="4">IF(ISBLANK(D22),"",IF(D22=0,"Выходной",IF(D22&lt;&gt;0,"Работал","")))</f>
        <v/>
      </c>
      <c r="E5" s="55" t="str">
        <f t="shared" si="4"/>
        <v/>
      </c>
      <c r="F5" s="54" t="str">
        <f t="shared" si="4"/>
        <v>Работал</v>
      </c>
      <c r="G5" s="54" t="str">
        <f t="shared" si="4"/>
        <v>Работал</v>
      </c>
      <c r="H5" s="54" t="str">
        <f t="shared" si="4"/>
        <v>Работал</v>
      </c>
      <c r="I5" s="54" t="str">
        <f t="shared" si="4"/>
        <v>Работал</v>
      </c>
      <c r="J5" s="54" t="str">
        <f t="shared" si="4"/>
        <v>Работал</v>
      </c>
      <c r="K5" s="35" t="str">
        <f t="shared" si="4"/>
        <v/>
      </c>
      <c r="L5" s="55" t="str">
        <f t="shared" si="4"/>
        <v/>
      </c>
      <c r="M5" s="54" t="str">
        <f t="shared" si="4"/>
        <v>Работал</v>
      </c>
      <c r="N5" s="54" t="str">
        <f t="shared" si="4"/>
        <v>Работал</v>
      </c>
      <c r="O5" s="54" t="str">
        <f t="shared" si="4"/>
        <v>Работал</v>
      </c>
      <c r="P5" s="54" t="str">
        <f t="shared" si="4"/>
        <v>Работал</v>
      </c>
      <c r="Q5" s="54" t="str">
        <f t="shared" si="4"/>
        <v>Работал</v>
      </c>
      <c r="R5" s="55" t="str">
        <f t="shared" si="4"/>
        <v/>
      </c>
      <c r="S5" s="55" t="str">
        <f t="shared" si="4"/>
        <v/>
      </c>
      <c r="T5" s="54" t="str">
        <f t="shared" si="4"/>
        <v>Работал</v>
      </c>
      <c r="U5" s="54" t="str">
        <f t="shared" si="4"/>
        <v>Работал</v>
      </c>
      <c r="V5" s="54" t="str">
        <f t="shared" si="4"/>
        <v>Работал</v>
      </c>
      <c r="W5" s="54" t="str">
        <f t="shared" si="4"/>
        <v>Работал</v>
      </c>
      <c r="X5" s="54" t="str">
        <f t="shared" si="4"/>
        <v>Работал</v>
      </c>
      <c r="Y5" s="55" t="str">
        <f t="shared" si="4"/>
        <v/>
      </c>
      <c r="Z5" s="55" t="str">
        <f t="shared" si="4"/>
        <v/>
      </c>
      <c r="AA5" s="55" t="str">
        <f t="shared" si="4"/>
        <v/>
      </c>
      <c r="AB5" s="54" t="str">
        <f t="shared" si="4"/>
        <v>Работал</v>
      </c>
      <c r="AC5" s="54" t="str">
        <f t="shared" si="4"/>
        <v>Работал</v>
      </c>
      <c r="AD5" s="54" t="str">
        <f t="shared" si="4"/>
        <v>Работал</v>
      </c>
      <c r="AE5" s="54" t="str">
        <f t="shared" si="4"/>
        <v>Работал</v>
      </c>
      <c r="AF5" s="55" t="str">
        <f t="shared" si="4"/>
        <v/>
      </c>
      <c r="AG5" s="55" t="str">
        <f t="shared" si="4"/>
        <v/>
      </c>
      <c r="AH5" s="54" t="str">
        <f t="shared" si="4"/>
        <v/>
      </c>
      <c r="AI5" s="34" t="str">
        <f t="shared" si="4"/>
        <v/>
      </c>
      <c r="AJ5" s="34" t="str">
        <f t="shared" si="4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35" t="str">
        <f t="shared" ref="D6:AJ6" si="5">IF(ISBLANK(D23),"",IF(D23=0,"Выходной",IF(D23&lt;&gt;0,"Работал","")))</f>
        <v/>
      </c>
      <c r="E6" s="55" t="str">
        <f t="shared" si="5"/>
        <v/>
      </c>
      <c r="F6" s="54" t="str">
        <f t="shared" si="5"/>
        <v>Работал</v>
      </c>
      <c r="G6" s="54" t="str">
        <f t="shared" si="5"/>
        <v>Работал</v>
      </c>
      <c r="H6" s="54" t="str">
        <f t="shared" si="5"/>
        <v>Работал</v>
      </c>
      <c r="I6" s="54" t="str">
        <f t="shared" si="5"/>
        <v>Работал</v>
      </c>
      <c r="J6" s="54" t="str">
        <f t="shared" si="5"/>
        <v>Работал</v>
      </c>
      <c r="K6" s="35" t="str">
        <f t="shared" si="5"/>
        <v/>
      </c>
      <c r="L6" s="55" t="str">
        <f t="shared" si="5"/>
        <v/>
      </c>
      <c r="M6" s="54" t="str">
        <f t="shared" si="5"/>
        <v>Работал</v>
      </c>
      <c r="N6" s="54" t="str">
        <f t="shared" si="5"/>
        <v>Работал</v>
      </c>
      <c r="O6" s="54" t="str">
        <f t="shared" si="5"/>
        <v>Работал</v>
      </c>
      <c r="P6" s="54" t="str">
        <f t="shared" si="5"/>
        <v>Работал</v>
      </c>
      <c r="Q6" s="54" t="str">
        <f t="shared" si="5"/>
        <v>Работал</v>
      </c>
      <c r="R6" s="55" t="str">
        <f t="shared" si="5"/>
        <v/>
      </c>
      <c r="S6" s="55" t="str">
        <f t="shared" si="5"/>
        <v/>
      </c>
      <c r="T6" s="54" t="str">
        <f t="shared" si="5"/>
        <v>Работал</v>
      </c>
      <c r="U6" s="54" t="str">
        <f t="shared" si="5"/>
        <v>Работал</v>
      </c>
      <c r="V6" s="54" t="str">
        <f t="shared" si="5"/>
        <v>Работал</v>
      </c>
      <c r="W6" s="54" t="str">
        <f t="shared" si="5"/>
        <v>Работал</v>
      </c>
      <c r="X6" s="54" t="str">
        <f t="shared" si="5"/>
        <v>Работал</v>
      </c>
      <c r="Y6" s="55" t="str">
        <f t="shared" si="5"/>
        <v/>
      </c>
      <c r="Z6" s="55" t="str">
        <f t="shared" si="5"/>
        <v/>
      </c>
      <c r="AA6" s="55" t="str">
        <f t="shared" si="5"/>
        <v/>
      </c>
      <c r="AB6" s="54" t="str">
        <f t="shared" si="5"/>
        <v>Работал</v>
      </c>
      <c r="AC6" s="54" t="str">
        <f t="shared" si="5"/>
        <v>Работал</v>
      </c>
      <c r="AD6" s="54" t="str">
        <f t="shared" si="5"/>
        <v>Работал</v>
      </c>
      <c r="AE6" s="54" t="str">
        <f t="shared" si="5"/>
        <v>Работал</v>
      </c>
      <c r="AF6" s="55" t="str">
        <f t="shared" si="5"/>
        <v/>
      </c>
      <c r="AG6" s="55" t="str">
        <f t="shared" si="5"/>
        <v/>
      </c>
      <c r="AH6" s="54" t="str">
        <f t="shared" si="5"/>
        <v/>
      </c>
      <c r="AI6" s="34" t="str">
        <f t="shared" si="5"/>
        <v/>
      </c>
      <c r="AJ6" s="34" t="str">
        <f t="shared" si="5"/>
        <v/>
      </c>
    </row>
    <row r="7" spans="1:36" x14ac:dyDescent="0.3">
      <c r="A7" s="49">
        <v>7</v>
      </c>
      <c r="B7" s="33" t="str">
        <f>VLOOKUP($A7,Сотрудники!$A$3:$L$1201,2,0)</f>
        <v>Гайнуллин Закван</v>
      </c>
      <c r="C7" s="33" t="str">
        <f>VLOOKUP($A7,Сотрудники!$A$3:$L$1201,8,0)</f>
        <v>Екатеринбург</v>
      </c>
      <c r="D7" s="35" t="str">
        <f t="shared" ref="D7:AJ7" si="6">IF(ISBLANK(D24),"",IF(D24=0,"Выходной",IF(D24&lt;&gt;0,"Работал","")))</f>
        <v/>
      </c>
      <c r="E7" s="55" t="str">
        <f t="shared" si="6"/>
        <v/>
      </c>
      <c r="F7" s="54" t="str">
        <f t="shared" si="6"/>
        <v>Работал</v>
      </c>
      <c r="G7" s="54" t="str">
        <f t="shared" si="6"/>
        <v>Работал</v>
      </c>
      <c r="H7" s="54" t="str">
        <f t="shared" si="6"/>
        <v>Работал</v>
      </c>
      <c r="I7" s="54" t="str">
        <f t="shared" si="6"/>
        <v>Работал</v>
      </c>
      <c r="J7" s="54" t="str">
        <f t="shared" si="6"/>
        <v>Работал</v>
      </c>
      <c r="K7" s="35" t="str">
        <f t="shared" si="6"/>
        <v/>
      </c>
      <c r="L7" s="55" t="str">
        <f t="shared" si="6"/>
        <v/>
      </c>
      <c r="M7" s="54" t="str">
        <f t="shared" si="6"/>
        <v/>
      </c>
      <c r="N7" s="54" t="str">
        <f t="shared" si="6"/>
        <v/>
      </c>
      <c r="O7" s="54" t="str">
        <f t="shared" si="6"/>
        <v/>
      </c>
      <c r="P7" s="54" t="str">
        <f t="shared" si="6"/>
        <v/>
      </c>
      <c r="Q7" s="54" t="str">
        <f t="shared" si="6"/>
        <v/>
      </c>
      <c r="R7" s="55" t="str">
        <f t="shared" si="6"/>
        <v/>
      </c>
      <c r="S7" s="55" t="str">
        <f t="shared" si="6"/>
        <v/>
      </c>
      <c r="T7" s="54" t="str">
        <f t="shared" si="6"/>
        <v/>
      </c>
      <c r="U7" s="54" t="str">
        <f t="shared" si="6"/>
        <v/>
      </c>
      <c r="V7" s="54" t="str">
        <f t="shared" si="6"/>
        <v/>
      </c>
      <c r="W7" s="54" t="str">
        <f t="shared" si="6"/>
        <v/>
      </c>
      <c r="X7" s="54" t="str">
        <f t="shared" si="6"/>
        <v/>
      </c>
      <c r="Y7" s="55" t="str">
        <f t="shared" si="6"/>
        <v/>
      </c>
      <c r="Z7" s="55" t="str">
        <f t="shared" si="6"/>
        <v/>
      </c>
      <c r="AA7" s="55" t="str">
        <f t="shared" si="6"/>
        <v/>
      </c>
      <c r="AB7" s="54" t="str">
        <f t="shared" si="6"/>
        <v/>
      </c>
      <c r="AC7" s="54" t="str">
        <f t="shared" si="6"/>
        <v/>
      </c>
      <c r="AD7" s="54" t="str">
        <f t="shared" si="6"/>
        <v/>
      </c>
      <c r="AE7" s="54" t="str">
        <f t="shared" si="6"/>
        <v/>
      </c>
      <c r="AF7" s="55" t="str">
        <f t="shared" si="6"/>
        <v/>
      </c>
      <c r="AG7" s="55" t="str">
        <f t="shared" si="6"/>
        <v/>
      </c>
      <c r="AH7" s="54" t="str">
        <f t="shared" si="6"/>
        <v/>
      </c>
      <c r="AI7" s="34" t="str">
        <f t="shared" si="6"/>
        <v/>
      </c>
      <c r="AJ7" s="34" t="str">
        <f t="shared" si="6"/>
        <v/>
      </c>
    </row>
    <row r="8" spans="1:36" x14ac:dyDescent="0.3">
      <c r="A8" s="49">
        <v>8</v>
      </c>
      <c r="B8" s="33" t="str">
        <f>VLOOKUP($A8,Сотрудники!$A$3:$L$1201,2,0)</f>
        <v>Хохлова Крестина</v>
      </c>
      <c r="C8" s="33" t="str">
        <f>VLOOKUP($A8,Сотрудники!$A$3:$L$1201,8,0)</f>
        <v>Москва</v>
      </c>
      <c r="D8" s="35" t="str">
        <f t="shared" ref="D8:AJ8" si="7">IF(ISBLANK(D25),"",IF(D25=0,"Выходной",IF(D25&lt;&gt;0,"Работал","")))</f>
        <v/>
      </c>
      <c r="E8" s="35" t="str">
        <f t="shared" si="7"/>
        <v/>
      </c>
      <c r="F8" s="54" t="str">
        <f t="shared" si="7"/>
        <v>Работал</v>
      </c>
      <c r="G8" s="54" t="str">
        <f t="shared" si="7"/>
        <v>Работал</v>
      </c>
      <c r="H8" s="54" t="str">
        <f t="shared" si="7"/>
        <v>Работал</v>
      </c>
      <c r="I8" s="54" t="str">
        <f t="shared" si="7"/>
        <v>Работал</v>
      </c>
      <c r="J8" s="54" t="str">
        <f t="shared" si="7"/>
        <v>Работал</v>
      </c>
      <c r="K8" s="35" t="str">
        <f t="shared" si="7"/>
        <v/>
      </c>
      <c r="L8" s="55" t="str">
        <f t="shared" si="7"/>
        <v/>
      </c>
      <c r="M8" s="54" t="str">
        <f t="shared" si="7"/>
        <v>Работал</v>
      </c>
      <c r="N8" s="54" t="str">
        <f t="shared" si="7"/>
        <v>Работал</v>
      </c>
      <c r="O8" s="54" t="str">
        <f t="shared" si="7"/>
        <v>Работал</v>
      </c>
      <c r="P8" s="54" t="str">
        <f t="shared" si="7"/>
        <v>Работал</v>
      </c>
      <c r="Q8" s="54" t="str">
        <f t="shared" si="7"/>
        <v>Работал</v>
      </c>
      <c r="R8" s="55" t="str">
        <f t="shared" si="7"/>
        <v/>
      </c>
      <c r="S8" s="55" t="str">
        <f t="shared" si="7"/>
        <v/>
      </c>
      <c r="T8" s="54" t="str">
        <f t="shared" si="7"/>
        <v>Работал</v>
      </c>
      <c r="U8" s="54" t="str">
        <f t="shared" si="7"/>
        <v>Работал</v>
      </c>
      <c r="V8" s="54" t="str">
        <f t="shared" si="7"/>
        <v>Работал</v>
      </c>
      <c r="W8" s="54" t="str">
        <f t="shared" si="7"/>
        <v>Работал</v>
      </c>
      <c r="X8" s="54" t="str">
        <f t="shared" si="7"/>
        <v>Работал</v>
      </c>
      <c r="Y8" s="55" t="str">
        <f t="shared" si="7"/>
        <v/>
      </c>
      <c r="Z8" s="55" t="str">
        <f t="shared" si="7"/>
        <v/>
      </c>
      <c r="AA8" s="55" t="str">
        <f t="shared" si="7"/>
        <v/>
      </c>
      <c r="AB8" s="54" t="str">
        <f t="shared" si="7"/>
        <v>Выходной</v>
      </c>
      <c r="AC8" s="54" t="str">
        <f t="shared" si="7"/>
        <v>Выходной</v>
      </c>
      <c r="AD8" s="54" t="str">
        <f t="shared" si="7"/>
        <v>Выходной</v>
      </c>
      <c r="AE8" s="54" t="str">
        <f t="shared" si="7"/>
        <v>Выходной</v>
      </c>
      <c r="AF8" s="55" t="str">
        <f t="shared" si="7"/>
        <v/>
      </c>
      <c r="AG8" s="55" t="str">
        <f t="shared" si="7"/>
        <v/>
      </c>
      <c r="AH8" s="54" t="str">
        <f t="shared" si="7"/>
        <v/>
      </c>
      <c r="AI8" s="34" t="str">
        <f t="shared" si="7"/>
        <v/>
      </c>
      <c r="AJ8" s="34" t="str">
        <f t="shared" si="7"/>
        <v/>
      </c>
    </row>
    <row r="9" spans="1:36" x14ac:dyDescent="0.3">
      <c r="A9" s="49">
        <v>9</v>
      </c>
      <c r="B9" s="33" t="str">
        <f>VLOOKUP($A9,Сотрудники!$A$3:$L$1201,2,0)</f>
        <v>Пойш Виталий</v>
      </c>
      <c r="C9" s="33" t="str">
        <f>VLOOKUP($A9,Сотрудники!$A$3:$L$1201,8,0)</f>
        <v>Екатеринбург</v>
      </c>
      <c r="D9" s="35"/>
      <c r="E9" s="35"/>
      <c r="F9" s="54" t="str">
        <f t="shared" ref="F9:J11" si="8">IF(ISBLANK(F26),"",IF(F26=0,"Выходной",IF(F26&lt;&gt;0,"Работал","")))</f>
        <v>Работал</v>
      </c>
      <c r="G9" s="54" t="str">
        <f t="shared" si="8"/>
        <v>Работал</v>
      </c>
      <c r="H9" s="54" t="str">
        <f t="shared" si="8"/>
        <v>Работал</v>
      </c>
      <c r="I9" s="54" t="str">
        <f t="shared" si="8"/>
        <v>Работал</v>
      </c>
      <c r="J9" s="54" t="str">
        <f t="shared" si="8"/>
        <v>Работал</v>
      </c>
      <c r="K9" s="35"/>
      <c r="L9" s="55"/>
      <c r="M9" s="54" t="str">
        <f t="shared" ref="M9:AJ9" si="9">IF(ISBLANK(M26),"",IF(M26=0,"Выходной",IF(M26&lt;&gt;0,"Работал","")))</f>
        <v>Работал</v>
      </c>
      <c r="N9" s="54" t="str">
        <f t="shared" si="9"/>
        <v>Работал</v>
      </c>
      <c r="O9" s="54" t="str">
        <f t="shared" si="9"/>
        <v>Работал</v>
      </c>
      <c r="P9" s="54" t="str">
        <f t="shared" si="9"/>
        <v>Работал</v>
      </c>
      <c r="Q9" s="54" t="str">
        <f t="shared" si="9"/>
        <v>Работал</v>
      </c>
      <c r="R9" s="55" t="str">
        <f t="shared" si="9"/>
        <v/>
      </c>
      <c r="S9" s="55" t="str">
        <f t="shared" si="9"/>
        <v/>
      </c>
      <c r="T9" s="54" t="str">
        <f t="shared" si="9"/>
        <v>Работал</v>
      </c>
      <c r="U9" s="54" t="str">
        <f t="shared" si="9"/>
        <v>Работал</v>
      </c>
      <c r="V9" s="54" t="str">
        <f t="shared" si="9"/>
        <v>Работал</v>
      </c>
      <c r="W9" s="54" t="str">
        <f t="shared" si="9"/>
        <v>Работал</v>
      </c>
      <c r="X9" s="54" t="str">
        <f t="shared" si="9"/>
        <v>Работал</v>
      </c>
      <c r="Y9" s="55" t="str">
        <f t="shared" si="9"/>
        <v/>
      </c>
      <c r="Z9" s="55" t="str">
        <f t="shared" si="9"/>
        <v/>
      </c>
      <c r="AA9" s="55" t="str">
        <f t="shared" si="9"/>
        <v/>
      </c>
      <c r="AB9" s="54" t="str">
        <f t="shared" si="9"/>
        <v>Работал</v>
      </c>
      <c r="AC9" s="54" t="str">
        <f t="shared" si="9"/>
        <v>Работал</v>
      </c>
      <c r="AD9" s="54" t="str">
        <f t="shared" si="9"/>
        <v>Работал</v>
      </c>
      <c r="AE9" s="54" t="str">
        <f t="shared" si="9"/>
        <v>Работал</v>
      </c>
      <c r="AF9" s="55" t="str">
        <f t="shared" si="9"/>
        <v/>
      </c>
      <c r="AG9" s="55" t="str">
        <f t="shared" si="9"/>
        <v/>
      </c>
      <c r="AH9" s="54" t="str">
        <f t="shared" si="9"/>
        <v/>
      </c>
      <c r="AI9" s="34" t="str">
        <f t="shared" si="9"/>
        <v/>
      </c>
      <c r="AJ9" s="34" t="str">
        <f t="shared" si="9"/>
        <v/>
      </c>
    </row>
    <row r="10" spans="1:36" x14ac:dyDescent="0.3">
      <c r="A10" s="49">
        <v>10</v>
      </c>
      <c r="B10" s="33" t="str">
        <f>VLOOKUP($A10,Сотрудники!$A$3:$L$1201,2,0)</f>
        <v>Офицеров Дмитрий</v>
      </c>
      <c r="C10" s="33" t="str">
        <f>VLOOKUP($A10,Сотрудники!$A$3:$L$1201,8,0)</f>
        <v>СПБ</v>
      </c>
      <c r="D10" s="35"/>
      <c r="E10" s="35"/>
      <c r="F10" s="54" t="str">
        <f t="shared" si="8"/>
        <v>Работал</v>
      </c>
      <c r="G10" s="54" t="str">
        <f t="shared" si="8"/>
        <v>Работал</v>
      </c>
      <c r="H10" s="54" t="str">
        <f t="shared" si="8"/>
        <v>Работал</v>
      </c>
      <c r="I10" s="54" t="str">
        <f t="shared" si="8"/>
        <v>Работал</v>
      </c>
      <c r="J10" s="54" t="str">
        <f t="shared" si="8"/>
        <v>Работал</v>
      </c>
      <c r="K10" s="35"/>
      <c r="L10" s="55"/>
      <c r="M10" s="54" t="str">
        <f t="shared" ref="M10:AJ10" si="10">IF(ISBLANK(M27),"",IF(M27=0,"Выходной",IF(M27&lt;&gt;0,"Работал","")))</f>
        <v>Работал</v>
      </c>
      <c r="N10" s="54" t="str">
        <f t="shared" si="10"/>
        <v>Работал</v>
      </c>
      <c r="O10" s="54" t="str">
        <f t="shared" si="10"/>
        <v>Работал</v>
      </c>
      <c r="P10" s="54" t="str">
        <f t="shared" si="10"/>
        <v>Работал</v>
      </c>
      <c r="Q10" s="54" t="str">
        <f t="shared" si="10"/>
        <v>Работал</v>
      </c>
      <c r="R10" s="55" t="str">
        <f t="shared" si="10"/>
        <v/>
      </c>
      <c r="S10" s="55" t="str">
        <f t="shared" si="10"/>
        <v/>
      </c>
      <c r="T10" s="54" t="str">
        <f t="shared" si="10"/>
        <v>Работал</v>
      </c>
      <c r="U10" s="54" t="str">
        <f t="shared" si="10"/>
        <v>Работал</v>
      </c>
      <c r="V10" s="54" t="str">
        <f t="shared" si="10"/>
        <v>Работал</v>
      </c>
      <c r="W10" s="54" t="str">
        <f t="shared" si="10"/>
        <v>Работал</v>
      </c>
      <c r="X10" s="54" t="str">
        <f t="shared" si="10"/>
        <v>Работал</v>
      </c>
      <c r="Y10" s="55" t="str">
        <f t="shared" si="10"/>
        <v/>
      </c>
      <c r="Z10" s="55" t="str">
        <f t="shared" si="10"/>
        <v/>
      </c>
      <c r="AA10" s="55" t="str">
        <f t="shared" si="10"/>
        <v/>
      </c>
      <c r="AB10" s="54" t="str">
        <f t="shared" si="10"/>
        <v>Работал</v>
      </c>
      <c r="AC10" s="54" t="str">
        <f t="shared" si="10"/>
        <v>Работал</v>
      </c>
      <c r="AD10" s="54" t="str">
        <f t="shared" si="10"/>
        <v>Работал</v>
      </c>
      <c r="AE10" s="54" t="str">
        <f t="shared" si="10"/>
        <v>Работал</v>
      </c>
      <c r="AF10" s="55" t="str">
        <f t="shared" si="10"/>
        <v/>
      </c>
      <c r="AG10" s="55" t="str">
        <f t="shared" si="10"/>
        <v/>
      </c>
      <c r="AH10" s="54" t="str">
        <f t="shared" si="10"/>
        <v/>
      </c>
      <c r="AI10" s="34" t="str">
        <f t="shared" si="10"/>
        <v/>
      </c>
      <c r="AJ10" s="34" t="str">
        <f t="shared" si="10"/>
        <v/>
      </c>
    </row>
    <row r="11" spans="1:36" x14ac:dyDescent="0.3">
      <c r="A11" s="49">
        <v>11</v>
      </c>
      <c r="B11" s="33" t="str">
        <f>VLOOKUP($A11,Сотрудники!$A$3:$L$1201,2,0)</f>
        <v>Муштекенов Тимур</v>
      </c>
      <c r="C11" s="33" t="str">
        <f>VLOOKUP($A11,Сотрудники!$A$3:$L$1201,8,0)</f>
        <v>СПБ</v>
      </c>
      <c r="D11" s="35"/>
      <c r="E11" s="35"/>
      <c r="F11" s="54" t="str">
        <f t="shared" si="8"/>
        <v>Работал</v>
      </c>
      <c r="G11" s="54" t="str">
        <f t="shared" si="8"/>
        <v>Работал</v>
      </c>
      <c r="H11" s="54" t="str">
        <f t="shared" si="8"/>
        <v>Работал</v>
      </c>
      <c r="I11" s="54" t="str">
        <f t="shared" si="8"/>
        <v>Работал</v>
      </c>
      <c r="J11" s="54" t="str">
        <f t="shared" si="8"/>
        <v>Работал</v>
      </c>
      <c r="K11" s="35"/>
      <c r="L11" s="55"/>
      <c r="M11" s="54" t="str">
        <f t="shared" ref="M11:O11" si="11">IF(ISBLANK(M28),"",IF(M28=0,"Выходной",IF(M28&lt;&gt;0,"Работал","")))</f>
        <v>Работал</v>
      </c>
      <c r="N11" s="54" t="str">
        <f t="shared" si="11"/>
        <v>Работал</v>
      </c>
      <c r="O11" s="54" t="str">
        <f t="shared" si="11"/>
        <v>Работал</v>
      </c>
      <c r="P11" s="54" t="str">
        <f t="shared" ref="P11:T11" si="12">IF(ISBLANK(P28),"",IF(P28=0,"Выходной",IF(P28&lt;&gt;0,"Работал","")))</f>
        <v>Работал</v>
      </c>
      <c r="Q11" s="54" t="str">
        <f t="shared" si="12"/>
        <v>Работал</v>
      </c>
      <c r="R11" s="35" t="str">
        <f t="shared" si="12"/>
        <v/>
      </c>
      <c r="S11" s="55" t="str">
        <f t="shared" si="12"/>
        <v/>
      </c>
      <c r="T11" s="54" t="str">
        <f t="shared" si="12"/>
        <v>Работал</v>
      </c>
      <c r="U11" s="54" t="str">
        <f t="shared" ref="U11:V12" si="13">IF(ISBLANK(U28),"",IF(U28=0,"Выходной",IF(U28&lt;&gt;0,"Работал","")))</f>
        <v>Работал</v>
      </c>
      <c r="V11" s="54" t="str">
        <f t="shared" si="13"/>
        <v>Работал</v>
      </c>
      <c r="W11" s="54" t="str">
        <f t="shared" ref="W11:AA11" si="14">IF(ISBLANK(W28),"",IF(W28=0,"Выходной",IF(W28&lt;&gt;0,"Работал","")))</f>
        <v>Работал</v>
      </c>
      <c r="X11" s="54" t="str">
        <f t="shared" si="14"/>
        <v>Работал</v>
      </c>
      <c r="Y11" s="55" t="str">
        <f t="shared" si="14"/>
        <v/>
      </c>
      <c r="Z11" s="55" t="str">
        <f t="shared" si="14"/>
        <v/>
      </c>
      <c r="AA11" s="55" t="str">
        <f t="shared" si="14"/>
        <v/>
      </c>
      <c r="AB11" s="54" t="str">
        <f t="shared" ref="AB11:AC12" si="15">IF(ISBLANK(AB28),"",IF(AB28=0,"Выходной",IF(AB28&lt;&gt;0,"Работал","")))</f>
        <v>Работал</v>
      </c>
      <c r="AC11" s="54" t="str">
        <f t="shared" si="15"/>
        <v>Работал</v>
      </c>
      <c r="AD11" s="54" t="str">
        <f t="shared" ref="AD11:AJ11" si="16">IF(ISBLANK(AD28),"",IF(AD28=0,"Выходной",IF(AD28&lt;&gt;0,"Работал","")))</f>
        <v>Работал</v>
      </c>
      <c r="AE11" s="54" t="str">
        <f t="shared" si="16"/>
        <v>Работал</v>
      </c>
      <c r="AF11" s="55" t="str">
        <f t="shared" si="16"/>
        <v/>
      </c>
      <c r="AG11" s="55" t="str">
        <f t="shared" si="16"/>
        <v/>
      </c>
      <c r="AH11" s="54" t="str">
        <f t="shared" si="16"/>
        <v/>
      </c>
      <c r="AI11" s="34" t="str">
        <f t="shared" si="16"/>
        <v/>
      </c>
      <c r="AJ11" s="34" t="str">
        <f t="shared" si="16"/>
        <v/>
      </c>
    </row>
    <row r="12" spans="1:36" x14ac:dyDescent="0.3">
      <c r="A12" s="49">
        <v>12</v>
      </c>
      <c r="B12" s="33" t="str">
        <f>VLOOKUP($A12,Сотрудники!$A$3:$L$1201,2,0)</f>
        <v>Нурбаева Елена</v>
      </c>
      <c r="C12" s="33" t="str">
        <f>VLOOKUP($A12,Сотрудники!$A$3:$L$1201,8,0)</f>
        <v>Москва</v>
      </c>
      <c r="D12" s="35"/>
      <c r="E12" s="35"/>
      <c r="F12" s="54" t="str">
        <f t="shared" ref="F12:J12" si="17">IF(ISBLANK(F29),"",IF(F29=0,"Выходной",IF(F29&lt;&gt;0,"Работал","")))</f>
        <v>Работал</v>
      </c>
      <c r="G12" s="54" t="str">
        <f t="shared" si="17"/>
        <v>Работал</v>
      </c>
      <c r="H12" s="54" t="str">
        <f t="shared" si="17"/>
        <v>Работал</v>
      </c>
      <c r="I12" s="54" t="str">
        <f t="shared" si="17"/>
        <v>Работал</v>
      </c>
      <c r="J12" s="54" t="str">
        <f t="shared" si="17"/>
        <v>Работал</v>
      </c>
      <c r="K12" s="35"/>
      <c r="L12" s="55"/>
      <c r="M12" s="54" t="str">
        <f t="shared" ref="M12:Q12" si="18">IF(ISBLANK(M29),"",IF(M29=0,"Выходной",IF(M29&lt;&gt;0,"Работал","")))</f>
        <v>Работал</v>
      </c>
      <c r="N12" s="54" t="str">
        <f t="shared" si="18"/>
        <v>Работал</v>
      </c>
      <c r="O12" s="54" t="str">
        <f t="shared" si="18"/>
        <v>Работал</v>
      </c>
      <c r="P12" s="54" t="str">
        <f t="shared" si="18"/>
        <v>Работал</v>
      </c>
      <c r="Q12" s="54" t="str">
        <f t="shared" si="18"/>
        <v>Работал</v>
      </c>
      <c r="R12" s="35" t="str">
        <f t="shared" ref="R12:T12" si="19">IF(ISBLANK(R29),"",IF(R29=0,"Выходной",IF(R29&lt;&gt;0,"Работал","")))</f>
        <v/>
      </c>
      <c r="S12" s="55" t="str">
        <f t="shared" si="19"/>
        <v/>
      </c>
      <c r="T12" s="54" t="str">
        <f t="shared" si="19"/>
        <v>Работал</v>
      </c>
      <c r="U12" s="54" t="str">
        <f t="shared" si="13"/>
        <v>Работал</v>
      </c>
      <c r="V12" s="54" t="str">
        <f t="shared" si="13"/>
        <v>Работал</v>
      </c>
      <c r="W12" s="54" t="str">
        <f t="shared" ref="W12:AA12" si="20">IF(ISBLANK(W29),"",IF(W29=0,"Выходной",IF(W29&lt;&gt;0,"Работал","")))</f>
        <v>Работал</v>
      </c>
      <c r="X12" s="54" t="str">
        <f t="shared" si="20"/>
        <v>Работал</v>
      </c>
      <c r="Y12" s="55" t="str">
        <f t="shared" si="20"/>
        <v/>
      </c>
      <c r="Z12" s="55" t="str">
        <f t="shared" si="20"/>
        <v/>
      </c>
      <c r="AA12" s="55" t="str">
        <f t="shared" si="20"/>
        <v/>
      </c>
      <c r="AB12" s="54" t="str">
        <f t="shared" si="15"/>
        <v>Работал</v>
      </c>
      <c r="AC12" s="54" t="str">
        <f t="shared" si="15"/>
        <v>Работал</v>
      </c>
      <c r="AD12" s="54" t="str">
        <f t="shared" ref="AD12:AJ12" si="21">IF(ISBLANK(AD29),"",IF(AD29=0,"Выходной",IF(AD29&lt;&gt;0,"Работал","")))</f>
        <v>Работал</v>
      </c>
      <c r="AE12" s="54" t="str">
        <f t="shared" si="21"/>
        <v>Работал</v>
      </c>
      <c r="AF12" s="55" t="str">
        <f t="shared" si="21"/>
        <v/>
      </c>
      <c r="AG12" s="55" t="str">
        <f t="shared" si="21"/>
        <v/>
      </c>
      <c r="AH12" s="54" t="str">
        <f t="shared" si="21"/>
        <v/>
      </c>
      <c r="AI12" s="34" t="str">
        <f t="shared" si="21"/>
        <v/>
      </c>
      <c r="AJ12" s="34" t="str">
        <f t="shared" si="21"/>
        <v/>
      </c>
    </row>
    <row r="13" spans="1:36" x14ac:dyDescent="0.3">
      <c r="A13" s="49">
        <v>13</v>
      </c>
      <c r="B13" s="33" t="str">
        <f>VLOOKUP($A13,Сотрудники!$A$3:$L$1201,2,0)</f>
        <v>Богданов Михаил</v>
      </c>
      <c r="C13" s="33" t="str">
        <f>VLOOKUP($A13,Сотрудники!$A$3:$L$1201,8,0)</f>
        <v>СПБ</v>
      </c>
      <c r="D13" s="35"/>
      <c r="E13" s="35"/>
      <c r="F13" s="54" t="str">
        <f t="shared" ref="F13:J13" si="22">IF(ISBLANK(F30),"",IF(F30=0,"Выходной",IF(F30&lt;&gt;0,"Работал","")))</f>
        <v>Работал</v>
      </c>
      <c r="G13" s="54" t="str">
        <f t="shared" si="22"/>
        <v>Работал</v>
      </c>
      <c r="H13" s="54" t="str">
        <f t="shared" si="22"/>
        <v>Работал</v>
      </c>
      <c r="I13" s="54" t="str">
        <f t="shared" si="22"/>
        <v>Работал</v>
      </c>
      <c r="J13" s="54" t="str">
        <f t="shared" si="22"/>
        <v>Работал</v>
      </c>
      <c r="K13" s="35"/>
      <c r="L13" s="55"/>
      <c r="M13" s="54" t="str">
        <f t="shared" ref="M13:AJ13" si="23">IF(ISBLANK(M30),"",IF(M30=0,"Выходной",IF(M30&lt;&gt;0,"Работал","")))</f>
        <v>Работал</v>
      </c>
      <c r="N13" s="54" t="str">
        <f t="shared" si="23"/>
        <v>Работал</v>
      </c>
      <c r="O13" s="54" t="str">
        <f t="shared" si="23"/>
        <v>Работал</v>
      </c>
      <c r="P13" s="54" t="str">
        <f t="shared" si="23"/>
        <v>Работал</v>
      </c>
      <c r="Q13" s="54" t="str">
        <f t="shared" si="23"/>
        <v>Работал</v>
      </c>
      <c r="R13" s="35" t="str">
        <f t="shared" si="23"/>
        <v/>
      </c>
      <c r="S13" s="55" t="str">
        <f t="shared" si="23"/>
        <v/>
      </c>
      <c r="T13" s="54" t="str">
        <f t="shared" si="23"/>
        <v>Работал</v>
      </c>
      <c r="U13" s="54" t="str">
        <f t="shared" si="23"/>
        <v>Работал</v>
      </c>
      <c r="V13" s="54" t="str">
        <f t="shared" si="23"/>
        <v>Работал</v>
      </c>
      <c r="W13" s="54" t="str">
        <f t="shared" si="23"/>
        <v>Работал</v>
      </c>
      <c r="X13" s="54" t="str">
        <f t="shared" si="23"/>
        <v>Работал</v>
      </c>
      <c r="Y13" s="55" t="str">
        <f t="shared" si="23"/>
        <v/>
      </c>
      <c r="Z13" s="55" t="str">
        <f t="shared" si="23"/>
        <v/>
      </c>
      <c r="AA13" s="55" t="str">
        <f t="shared" si="23"/>
        <v/>
      </c>
      <c r="AB13" s="54" t="str">
        <f t="shared" si="23"/>
        <v>Работал</v>
      </c>
      <c r="AC13" s="54" t="str">
        <f t="shared" si="23"/>
        <v>Работал</v>
      </c>
      <c r="AD13" s="54" t="str">
        <f t="shared" si="23"/>
        <v>Работал</v>
      </c>
      <c r="AE13" s="54" t="str">
        <f t="shared" si="23"/>
        <v>Работал</v>
      </c>
      <c r="AF13" s="55" t="str">
        <f t="shared" si="23"/>
        <v/>
      </c>
      <c r="AG13" s="55" t="str">
        <f t="shared" si="23"/>
        <v/>
      </c>
      <c r="AH13" s="54" t="str">
        <f t="shared" si="23"/>
        <v/>
      </c>
      <c r="AI13" s="34" t="str">
        <f t="shared" si="23"/>
        <v/>
      </c>
      <c r="AJ13" s="34" t="str">
        <f t="shared" si="23"/>
        <v/>
      </c>
    </row>
    <row r="14" spans="1:36" x14ac:dyDescent="0.3">
      <c r="A14" s="49">
        <v>14</v>
      </c>
      <c r="B14" s="33" t="str">
        <f>VLOOKUP($A14,Сотрудники!$A$3:$L$1201,2,0)</f>
        <v>Смирнова Екатерина</v>
      </c>
      <c r="C14" s="33" t="str">
        <f>VLOOKUP($A14,Сотрудники!$A$3:$L$1201,8,0)</f>
        <v>Москва</v>
      </c>
      <c r="D14" s="35"/>
      <c r="E14" s="35"/>
      <c r="F14" s="54" t="str">
        <f t="shared" ref="F14:J14" si="24">IF(ISBLANK(F31),"",IF(F31=0,"Выходной",IF(F31&lt;&gt;0,"Работал","")))</f>
        <v/>
      </c>
      <c r="G14" s="54" t="str">
        <f t="shared" si="24"/>
        <v/>
      </c>
      <c r="H14" s="54" t="str">
        <f t="shared" si="24"/>
        <v/>
      </c>
      <c r="I14" s="54" t="str">
        <f t="shared" si="24"/>
        <v/>
      </c>
      <c r="J14" s="54" t="str">
        <f t="shared" si="24"/>
        <v/>
      </c>
      <c r="K14" s="35"/>
      <c r="L14" s="55"/>
      <c r="M14" s="54" t="str">
        <f t="shared" ref="M14:AJ14" si="25">IF(ISBLANK(M31),"",IF(M31=0,"Выходной",IF(M31&lt;&gt;0,"Работал","")))</f>
        <v/>
      </c>
      <c r="N14" s="54" t="str">
        <f t="shared" si="25"/>
        <v/>
      </c>
      <c r="O14" s="54" t="str">
        <f t="shared" si="25"/>
        <v/>
      </c>
      <c r="P14" s="54" t="str">
        <f t="shared" si="25"/>
        <v/>
      </c>
      <c r="Q14" s="54" t="str">
        <f t="shared" si="25"/>
        <v/>
      </c>
      <c r="R14" s="35" t="str">
        <f t="shared" si="25"/>
        <v/>
      </c>
      <c r="S14" s="55" t="str">
        <f t="shared" si="25"/>
        <v/>
      </c>
      <c r="T14" s="54" t="str">
        <f t="shared" si="25"/>
        <v>Работал</v>
      </c>
      <c r="U14" s="54" t="str">
        <f t="shared" si="25"/>
        <v>Работал</v>
      </c>
      <c r="V14" s="54" t="str">
        <f t="shared" si="25"/>
        <v>Работал</v>
      </c>
      <c r="W14" s="54" t="str">
        <f t="shared" si="25"/>
        <v>Работал</v>
      </c>
      <c r="X14" s="54" t="str">
        <f t="shared" si="25"/>
        <v>Работал</v>
      </c>
      <c r="Y14" s="55" t="str">
        <f t="shared" si="25"/>
        <v/>
      </c>
      <c r="Z14" s="55" t="str">
        <f t="shared" si="25"/>
        <v/>
      </c>
      <c r="AA14" s="55" t="str">
        <f t="shared" si="25"/>
        <v/>
      </c>
      <c r="AB14" s="54" t="str">
        <f t="shared" si="25"/>
        <v>Работал</v>
      </c>
      <c r="AC14" s="54" t="str">
        <f t="shared" si="25"/>
        <v>Работал</v>
      </c>
      <c r="AD14" s="54" t="str">
        <f t="shared" si="25"/>
        <v>Работал</v>
      </c>
      <c r="AE14" s="54" t="str">
        <f t="shared" si="25"/>
        <v>Работал</v>
      </c>
      <c r="AF14" s="55" t="str">
        <f t="shared" si="25"/>
        <v/>
      </c>
      <c r="AG14" s="55" t="str">
        <f t="shared" si="25"/>
        <v/>
      </c>
      <c r="AH14" s="54" t="str">
        <f t="shared" si="25"/>
        <v/>
      </c>
      <c r="AI14" s="34" t="str">
        <f t="shared" si="25"/>
        <v/>
      </c>
      <c r="AJ14" s="34" t="str">
        <f t="shared" si="25"/>
        <v/>
      </c>
    </row>
    <row r="15" spans="1:36" x14ac:dyDescent="0.3">
      <c r="A15" s="49">
        <v>15</v>
      </c>
      <c r="B15" s="33" t="str">
        <f>VLOOKUP($A15,Сотрудники!$A$3:$L$1201,2,0)</f>
        <v>Герасимова Елизавета</v>
      </c>
      <c r="C15" s="33" t="str">
        <f>VLOOKUP($A15,Сотрудники!$A$3:$L$1201,8,0)</f>
        <v>Москва</v>
      </c>
      <c r="D15" s="35"/>
      <c r="E15" s="35"/>
      <c r="F15" s="54" t="str">
        <f t="shared" ref="F15:J15" si="26">IF(ISBLANK(F32),"",IF(F32=0,"Выходной",IF(F32&lt;&gt;0,"Работал","")))</f>
        <v/>
      </c>
      <c r="G15" s="54" t="str">
        <f t="shared" si="26"/>
        <v/>
      </c>
      <c r="H15" s="54" t="str">
        <f t="shared" si="26"/>
        <v/>
      </c>
      <c r="I15" s="54" t="str">
        <f t="shared" si="26"/>
        <v/>
      </c>
      <c r="J15" s="54" t="str">
        <f t="shared" si="26"/>
        <v/>
      </c>
      <c r="K15" s="35"/>
      <c r="L15" s="55"/>
      <c r="M15" s="54" t="str">
        <f t="shared" ref="M15:AJ15" si="27">IF(ISBLANK(M32),"",IF(M32=0,"Выходной",IF(M32&lt;&gt;0,"Работал","")))</f>
        <v/>
      </c>
      <c r="N15" s="54" t="str">
        <f t="shared" si="27"/>
        <v/>
      </c>
      <c r="O15" s="54" t="str">
        <f t="shared" si="27"/>
        <v/>
      </c>
      <c r="P15" s="54" t="str">
        <f t="shared" si="27"/>
        <v/>
      </c>
      <c r="Q15" s="54" t="str">
        <f t="shared" si="27"/>
        <v/>
      </c>
      <c r="R15" s="35" t="str">
        <f t="shared" si="27"/>
        <v/>
      </c>
      <c r="S15" s="55" t="str">
        <f t="shared" si="27"/>
        <v/>
      </c>
      <c r="T15" s="54" t="str">
        <f t="shared" si="27"/>
        <v>Работал</v>
      </c>
      <c r="U15" s="54" t="str">
        <f t="shared" si="27"/>
        <v>Работал</v>
      </c>
      <c r="V15" s="54" t="str">
        <f t="shared" si="27"/>
        <v>Работал</v>
      </c>
      <c r="W15" s="54" t="str">
        <f t="shared" si="27"/>
        <v>Работал</v>
      </c>
      <c r="X15" s="54" t="str">
        <f t="shared" si="27"/>
        <v>Работал</v>
      </c>
      <c r="Y15" s="55" t="str">
        <f t="shared" si="27"/>
        <v/>
      </c>
      <c r="Z15" s="55" t="str">
        <f t="shared" si="27"/>
        <v/>
      </c>
      <c r="AA15" s="55" t="str">
        <f t="shared" si="27"/>
        <v/>
      </c>
      <c r="AB15" s="54" t="str">
        <f t="shared" si="27"/>
        <v>Работал</v>
      </c>
      <c r="AC15" s="54" t="str">
        <f t="shared" si="27"/>
        <v>Работал</v>
      </c>
      <c r="AD15" s="54" t="str">
        <f t="shared" si="27"/>
        <v>Работал</v>
      </c>
      <c r="AE15" s="54" t="str">
        <f t="shared" si="27"/>
        <v>Работал</v>
      </c>
      <c r="AF15" s="55" t="str">
        <f t="shared" si="27"/>
        <v/>
      </c>
      <c r="AG15" s="55" t="str">
        <f t="shared" si="27"/>
        <v/>
      </c>
      <c r="AH15" s="54" t="str">
        <f t="shared" si="27"/>
        <v/>
      </c>
      <c r="AI15" s="34" t="str">
        <f t="shared" si="27"/>
        <v/>
      </c>
      <c r="AJ15" s="34" t="str">
        <f t="shared" si="27"/>
        <v/>
      </c>
    </row>
    <row r="16" spans="1:36" x14ac:dyDescent="0.3">
      <c r="A16" s="49">
        <v>16</v>
      </c>
      <c r="B16" s="33" t="str">
        <f>VLOOKUP($A16,Сотрудники!$A$3:$L$1201,2,0)</f>
        <v>Абдуллаева Анжелика</v>
      </c>
      <c r="C16" s="33" t="str">
        <f>VLOOKUP($A16,Сотрудники!$A$3:$L$1201,8,0)</f>
        <v>Москва</v>
      </c>
      <c r="D16" s="35"/>
      <c r="E16" s="35"/>
      <c r="F16" s="54" t="str">
        <f t="shared" ref="F16:J16" si="28">IF(ISBLANK(F33),"",IF(F33=0,"Выходной",IF(F33&lt;&gt;0,"Работал","")))</f>
        <v/>
      </c>
      <c r="G16" s="54" t="str">
        <f t="shared" si="28"/>
        <v/>
      </c>
      <c r="H16" s="54" t="str">
        <f t="shared" si="28"/>
        <v/>
      </c>
      <c r="I16" s="54" t="str">
        <f t="shared" si="28"/>
        <v/>
      </c>
      <c r="J16" s="54" t="str">
        <f t="shared" si="28"/>
        <v/>
      </c>
      <c r="K16" s="35"/>
      <c r="L16" s="55"/>
      <c r="M16" s="54" t="str">
        <f t="shared" ref="M16:AJ16" si="29">IF(ISBLANK(M33),"",IF(M33=0,"Выходной",IF(M33&lt;&gt;0,"Работал","")))</f>
        <v/>
      </c>
      <c r="N16" s="54" t="str">
        <f t="shared" si="29"/>
        <v/>
      </c>
      <c r="O16" s="54" t="str">
        <f t="shared" si="29"/>
        <v/>
      </c>
      <c r="P16" s="54" t="str">
        <f t="shared" si="29"/>
        <v/>
      </c>
      <c r="Q16" s="54" t="str">
        <f t="shared" si="29"/>
        <v/>
      </c>
      <c r="R16" s="35" t="str">
        <f t="shared" si="29"/>
        <v/>
      </c>
      <c r="S16" s="55" t="str">
        <f t="shared" si="29"/>
        <v/>
      </c>
      <c r="T16" s="54" t="str">
        <f t="shared" si="29"/>
        <v/>
      </c>
      <c r="U16" s="54" t="str">
        <f t="shared" si="29"/>
        <v/>
      </c>
      <c r="V16" s="54" t="str">
        <f t="shared" si="29"/>
        <v/>
      </c>
      <c r="W16" s="54" t="str">
        <f t="shared" si="29"/>
        <v>Работал</v>
      </c>
      <c r="X16" s="54" t="str">
        <f t="shared" si="29"/>
        <v>Работал</v>
      </c>
      <c r="Y16" s="55" t="str">
        <f t="shared" si="29"/>
        <v/>
      </c>
      <c r="Z16" s="55" t="str">
        <f t="shared" si="29"/>
        <v/>
      </c>
      <c r="AA16" s="55" t="str">
        <f t="shared" si="29"/>
        <v/>
      </c>
      <c r="AB16" s="54" t="str">
        <f t="shared" si="29"/>
        <v>Работал</v>
      </c>
      <c r="AC16" s="54" t="str">
        <f t="shared" si="29"/>
        <v>Работал</v>
      </c>
      <c r="AD16" s="54" t="str">
        <f t="shared" si="29"/>
        <v>Работал</v>
      </c>
      <c r="AE16" s="54" t="str">
        <f t="shared" si="29"/>
        <v>Работал</v>
      </c>
      <c r="AF16" s="55" t="str">
        <f t="shared" si="29"/>
        <v/>
      </c>
      <c r="AG16" s="55" t="str">
        <f t="shared" si="29"/>
        <v/>
      </c>
      <c r="AH16" s="54" t="str">
        <f t="shared" si="29"/>
        <v/>
      </c>
      <c r="AI16" s="34" t="str">
        <f t="shared" si="29"/>
        <v/>
      </c>
      <c r="AJ16" s="34" t="str">
        <f t="shared" si="29"/>
        <v/>
      </c>
    </row>
    <row r="17" spans="1:37" x14ac:dyDescent="0.3">
      <c r="B17" s="36" t="s">
        <v>27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</row>
    <row r="18" spans="1:37" x14ac:dyDescent="0.3">
      <c r="B18" s="38" t="s">
        <v>23</v>
      </c>
      <c r="C18" s="38" t="s">
        <v>24</v>
      </c>
      <c r="D18" s="38" t="s">
        <v>25</v>
      </c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</row>
    <row r="19" spans="1:37" x14ac:dyDescent="0.3">
      <c r="B19" s="36"/>
      <c r="C19" s="37" t="s">
        <v>21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K19" s="36" t="s">
        <v>20</v>
      </c>
    </row>
    <row r="20" spans="1:37" x14ac:dyDescent="0.3">
      <c r="A20" s="33">
        <v>1</v>
      </c>
      <c r="B20" s="33" t="str">
        <f>VLOOKUP($A20,Сотрудники!$A$3:$L$1201,2,0)</f>
        <v>Кузьмин Антон</v>
      </c>
      <c r="C20" s="33" t="str">
        <f>VLOOKUP($A20,Сотрудники!$A$3:$L$1201,8,0)</f>
        <v>Москва</v>
      </c>
      <c r="D20" s="35"/>
      <c r="E20" s="55"/>
      <c r="F20" s="54">
        <v>8</v>
      </c>
      <c r="G20" s="54">
        <v>8</v>
      </c>
      <c r="H20" s="54">
        <v>8</v>
      </c>
      <c r="I20" s="54">
        <v>8</v>
      </c>
      <c r="J20" s="54">
        <v>8</v>
      </c>
      <c r="K20" s="35"/>
      <c r="L20" s="55"/>
      <c r="M20" s="54">
        <v>8</v>
      </c>
      <c r="N20" s="54">
        <v>8</v>
      </c>
      <c r="O20" s="54">
        <v>8</v>
      </c>
      <c r="P20" s="54">
        <v>8</v>
      </c>
      <c r="Q20" s="54">
        <v>8</v>
      </c>
      <c r="R20" s="55">
        <v>8</v>
      </c>
      <c r="S20" s="55">
        <v>8</v>
      </c>
      <c r="T20" s="54">
        <v>8</v>
      </c>
      <c r="U20" s="54">
        <v>8</v>
      </c>
      <c r="V20" s="54">
        <v>8</v>
      </c>
      <c r="W20" s="54">
        <v>8</v>
      </c>
      <c r="X20" s="54">
        <v>8</v>
      </c>
      <c r="Y20" s="55"/>
      <c r="Z20" s="55"/>
      <c r="AA20" s="55"/>
      <c r="AB20" s="54">
        <v>8</v>
      </c>
      <c r="AC20" s="54">
        <v>8</v>
      </c>
      <c r="AD20" s="54">
        <v>8</v>
      </c>
      <c r="AE20" s="54">
        <v>8</v>
      </c>
      <c r="AF20" s="55"/>
      <c r="AG20" s="55"/>
      <c r="AH20" s="54"/>
      <c r="AI20" s="34"/>
      <c r="AJ20" s="34"/>
      <c r="AK20" s="36">
        <f>SUM(D20:AJ20)</f>
        <v>168</v>
      </c>
    </row>
    <row r="21" spans="1:37" x14ac:dyDescent="0.3">
      <c r="A21" s="33">
        <v>2</v>
      </c>
      <c r="B21" s="33" t="str">
        <f>VLOOKUP($A21,Сотрудники!$A$3:$L$1201,2,0)</f>
        <v xml:space="preserve">Крейнделин Борис </v>
      </c>
      <c r="C21" s="33" t="str">
        <f>VLOOKUP($A21,Сотрудники!$A$3:$L$1201,8,0)</f>
        <v>Москва</v>
      </c>
      <c r="D21" s="35"/>
      <c r="E21" s="55"/>
      <c r="F21" s="54">
        <v>8</v>
      </c>
      <c r="G21" s="54">
        <v>8</v>
      </c>
      <c r="H21" s="54">
        <v>8</v>
      </c>
      <c r="I21" s="54">
        <v>8</v>
      </c>
      <c r="J21" s="54">
        <v>8</v>
      </c>
      <c r="K21" s="35"/>
      <c r="L21" s="55"/>
      <c r="M21" s="54">
        <v>8</v>
      </c>
      <c r="N21" s="54">
        <v>8</v>
      </c>
      <c r="O21" s="54">
        <v>8</v>
      </c>
      <c r="P21" s="54">
        <v>8</v>
      </c>
      <c r="Q21" s="54">
        <v>8</v>
      </c>
      <c r="R21" s="55"/>
      <c r="S21" s="55"/>
      <c r="T21" s="54">
        <v>8</v>
      </c>
      <c r="U21" s="54">
        <v>8</v>
      </c>
      <c r="V21" s="54">
        <v>8</v>
      </c>
      <c r="W21" s="54">
        <v>8</v>
      </c>
      <c r="X21" s="54">
        <v>8</v>
      </c>
      <c r="Y21" s="55"/>
      <c r="Z21" s="55"/>
      <c r="AA21" s="55"/>
      <c r="AB21" s="54">
        <v>8</v>
      </c>
      <c r="AC21" s="54">
        <v>8</v>
      </c>
      <c r="AD21" s="54">
        <v>8</v>
      </c>
      <c r="AE21" s="54">
        <v>8</v>
      </c>
      <c r="AF21" s="55"/>
      <c r="AG21" s="55"/>
      <c r="AH21" s="54"/>
      <c r="AI21" s="34"/>
      <c r="AJ21" s="34"/>
      <c r="AK21" s="36">
        <f t="shared" ref="AK21:AK33" si="30">SUM(D21:AJ21)</f>
        <v>152</v>
      </c>
    </row>
    <row r="22" spans="1:37" x14ac:dyDescent="0.3">
      <c r="A22" s="33">
        <v>3</v>
      </c>
      <c r="B22" s="33" t="str">
        <f>VLOOKUP($A22,Сотрудники!$A$3:$L$1201,2,0)</f>
        <v>Асеев Феофан</v>
      </c>
      <c r="C22" s="33" t="str">
        <f>VLOOKUP($A22,Сотрудники!$A$3:$L$1201,8,0)</f>
        <v>Москва</v>
      </c>
      <c r="D22" s="35"/>
      <c r="E22" s="55"/>
      <c r="F22" s="54">
        <v>8</v>
      </c>
      <c r="G22" s="54">
        <v>8</v>
      </c>
      <c r="H22" s="54">
        <v>8</v>
      </c>
      <c r="I22" s="54">
        <v>8</v>
      </c>
      <c r="J22" s="54">
        <v>8</v>
      </c>
      <c r="K22" s="35"/>
      <c r="L22" s="55"/>
      <c r="M22" s="54">
        <v>8</v>
      </c>
      <c r="N22" s="54">
        <v>8</v>
      </c>
      <c r="O22" s="54">
        <v>8</v>
      </c>
      <c r="P22" s="54">
        <v>8</v>
      </c>
      <c r="Q22" s="54">
        <v>8</v>
      </c>
      <c r="R22" s="55"/>
      <c r="S22" s="55"/>
      <c r="T22" s="54">
        <v>8</v>
      </c>
      <c r="U22" s="54">
        <v>8</v>
      </c>
      <c r="V22" s="54">
        <v>8</v>
      </c>
      <c r="W22" s="54">
        <v>8</v>
      </c>
      <c r="X22" s="54">
        <v>8</v>
      </c>
      <c r="Y22" s="55"/>
      <c r="Z22" s="55"/>
      <c r="AA22" s="55"/>
      <c r="AB22" s="54">
        <v>8</v>
      </c>
      <c r="AC22" s="54">
        <v>8</v>
      </c>
      <c r="AD22" s="54">
        <v>8</v>
      </c>
      <c r="AE22" s="54">
        <v>8</v>
      </c>
      <c r="AF22" s="55"/>
      <c r="AG22" s="55"/>
      <c r="AH22" s="54"/>
      <c r="AI22" s="34"/>
      <c r="AJ22" s="34"/>
      <c r="AK22" s="36">
        <f t="shared" si="30"/>
        <v>152</v>
      </c>
    </row>
    <row r="23" spans="1:37" x14ac:dyDescent="0.3">
      <c r="A23" s="32">
        <v>5</v>
      </c>
      <c r="B23" s="33" t="str">
        <f>VLOOKUP($A23,Сотрудники!$A$3:$L$1201,2,0)</f>
        <v>Яковлев Дмитрий</v>
      </c>
      <c r="C23" s="33" t="str">
        <f>VLOOKUP($A23,Сотрудники!$A$3:$L$1201,8,0)</f>
        <v>Москва</v>
      </c>
      <c r="D23" s="35"/>
      <c r="E23" s="55"/>
      <c r="F23" s="54">
        <v>8</v>
      </c>
      <c r="G23" s="54">
        <v>8</v>
      </c>
      <c r="H23" s="54">
        <v>8</v>
      </c>
      <c r="I23" s="54">
        <v>8</v>
      </c>
      <c r="J23" s="54">
        <v>8</v>
      </c>
      <c r="K23" s="35"/>
      <c r="L23" s="55"/>
      <c r="M23" s="54">
        <v>8</v>
      </c>
      <c r="N23" s="54">
        <v>8</v>
      </c>
      <c r="O23" s="54">
        <v>8</v>
      </c>
      <c r="P23" s="54">
        <v>8</v>
      </c>
      <c r="Q23" s="54">
        <v>8</v>
      </c>
      <c r="R23" s="55"/>
      <c r="S23" s="55"/>
      <c r="T23" s="54">
        <v>8</v>
      </c>
      <c r="U23" s="54">
        <v>8</v>
      </c>
      <c r="V23" s="54">
        <v>8</v>
      </c>
      <c r="W23" s="54">
        <v>8</v>
      </c>
      <c r="X23" s="54">
        <v>8</v>
      </c>
      <c r="Y23" s="55"/>
      <c r="Z23" s="55"/>
      <c r="AA23" s="55"/>
      <c r="AB23" s="54">
        <v>8</v>
      </c>
      <c r="AC23" s="54">
        <v>8</v>
      </c>
      <c r="AD23" s="54">
        <v>8</v>
      </c>
      <c r="AE23" s="54">
        <v>8</v>
      </c>
      <c r="AF23" s="55"/>
      <c r="AG23" s="55"/>
      <c r="AH23" s="54"/>
      <c r="AI23" s="34"/>
      <c r="AJ23" s="34"/>
      <c r="AK23" s="36">
        <f t="shared" si="30"/>
        <v>152</v>
      </c>
    </row>
    <row r="24" spans="1:37" x14ac:dyDescent="0.3">
      <c r="A24" s="32">
        <v>7</v>
      </c>
      <c r="B24" s="33" t="str">
        <f>VLOOKUP($A24,Сотрудники!$A$3:$L$1201,2,0)</f>
        <v>Гайнуллин Закван</v>
      </c>
      <c r="C24" s="33" t="str">
        <f>VLOOKUP($A24,Сотрудники!$A$3:$L$1201,8,0)</f>
        <v>Екатеринбург</v>
      </c>
      <c r="D24" s="35"/>
      <c r="E24" s="55"/>
      <c r="F24" s="54">
        <v>8</v>
      </c>
      <c r="G24" s="54">
        <v>8</v>
      </c>
      <c r="H24" s="54">
        <v>8</v>
      </c>
      <c r="I24" s="54">
        <v>8</v>
      </c>
      <c r="J24" s="54">
        <v>8</v>
      </c>
      <c r="K24" s="35"/>
      <c r="L24" s="55"/>
      <c r="M24" s="54"/>
      <c r="N24" s="54"/>
      <c r="O24" s="54"/>
      <c r="P24" s="54"/>
      <c r="Q24" s="54"/>
      <c r="R24" s="55"/>
      <c r="S24" s="55"/>
      <c r="T24" s="54"/>
      <c r="U24" s="54"/>
      <c r="V24" s="54"/>
      <c r="W24" s="54"/>
      <c r="X24" s="54"/>
      <c r="Y24" s="55"/>
      <c r="Z24" s="55"/>
      <c r="AA24" s="55"/>
      <c r="AB24" s="54"/>
      <c r="AC24" s="54"/>
      <c r="AD24" s="54"/>
      <c r="AE24" s="54"/>
      <c r="AF24" s="55"/>
      <c r="AG24" s="55"/>
      <c r="AH24" s="54"/>
      <c r="AI24" s="34"/>
      <c r="AJ24" s="34"/>
      <c r="AK24" s="36">
        <f t="shared" si="30"/>
        <v>40</v>
      </c>
    </row>
    <row r="25" spans="1:37" x14ac:dyDescent="0.3">
      <c r="A25" s="32">
        <v>8</v>
      </c>
      <c r="B25" s="33" t="str">
        <f>VLOOKUP($A25,Сотрудники!$A$3:$L$1201,2,0)</f>
        <v>Хохлова Крестина</v>
      </c>
      <c r="C25" s="33" t="str">
        <f>VLOOKUP($A25,Сотрудники!$A$3:$L$1201,8,0)</f>
        <v>Москва</v>
      </c>
      <c r="D25" s="35"/>
      <c r="E25" s="35"/>
      <c r="F25" s="54">
        <v>8</v>
      </c>
      <c r="G25" s="54">
        <v>8</v>
      </c>
      <c r="H25" s="54">
        <v>8</v>
      </c>
      <c r="I25" s="54">
        <v>8</v>
      </c>
      <c r="J25" s="54">
        <v>8</v>
      </c>
      <c r="K25" s="35"/>
      <c r="L25" s="55"/>
      <c r="M25" s="54">
        <v>8</v>
      </c>
      <c r="N25" s="54">
        <v>8</v>
      </c>
      <c r="O25" s="54">
        <v>8</v>
      </c>
      <c r="P25" s="54">
        <v>8</v>
      </c>
      <c r="Q25" s="54">
        <v>8</v>
      </c>
      <c r="R25" s="55"/>
      <c r="S25" s="55"/>
      <c r="T25" s="54">
        <v>8</v>
      </c>
      <c r="U25" s="54">
        <v>8</v>
      </c>
      <c r="V25" s="54">
        <v>8</v>
      </c>
      <c r="W25" s="54">
        <v>8</v>
      </c>
      <c r="X25" s="54">
        <v>8</v>
      </c>
      <c r="Y25" s="55"/>
      <c r="Z25" s="55"/>
      <c r="AA25" s="55"/>
      <c r="AB25" s="54">
        <v>0</v>
      </c>
      <c r="AC25" s="54">
        <v>0</v>
      </c>
      <c r="AD25" s="54">
        <v>0</v>
      </c>
      <c r="AE25" s="54">
        <v>0</v>
      </c>
      <c r="AF25" s="55"/>
      <c r="AG25" s="55"/>
      <c r="AH25" s="54"/>
      <c r="AI25" s="34"/>
      <c r="AJ25" s="34"/>
      <c r="AK25" s="36">
        <f t="shared" si="30"/>
        <v>120</v>
      </c>
    </row>
    <row r="26" spans="1:37" x14ac:dyDescent="0.3">
      <c r="A26" s="32">
        <v>9</v>
      </c>
      <c r="B26" s="33" t="str">
        <f>VLOOKUP($A26,Сотрудники!$A$3:$L$1201,2,0)</f>
        <v>Пойш Виталий</v>
      </c>
      <c r="C26" s="33" t="str">
        <f>VLOOKUP($A26,Сотрудники!$A$3:$L$1201,8,0)</f>
        <v>Екатеринбург</v>
      </c>
      <c r="D26" s="35"/>
      <c r="E26" s="35"/>
      <c r="F26" s="54">
        <v>8</v>
      </c>
      <c r="G26" s="54">
        <v>8</v>
      </c>
      <c r="H26" s="54">
        <v>8</v>
      </c>
      <c r="I26" s="54">
        <v>8</v>
      </c>
      <c r="J26" s="54">
        <v>8</v>
      </c>
      <c r="K26" s="35"/>
      <c r="L26" s="55"/>
      <c r="M26" s="54">
        <v>8</v>
      </c>
      <c r="N26" s="54">
        <v>8</v>
      </c>
      <c r="O26" s="54">
        <v>8</v>
      </c>
      <c r="P26" s="54">
        <v>8</v>
      </c>
      <c r="Q26" s="54">
        <v>8</v>
      </c>
      <c r="R26" s="55"/>
      <c r="S26" s="55"/>
      <c r="T26" s="54">
        <v>8</v>
      </c>
      <c r="U26" s="54">
        <v>8</v>
      </c>
      <c r="V26" s="54">
        <v>8</v>
      </c>
      <c r="W26" s="54">
        <v>8</v>
      </c>
      <c r="X26" s="54">
        <v>8</v>
      </c>
      <c r="Y26" s="55"/>
      <c r="Z26" s="55"/>
      <c r="AA26" s="55"/>
      <c r="AB26" s="54">
        <v>8</v>
      </c>
      <c r="AC26" s="54">
        <v>8</v>
      </c>
      <c r="AD26" s="54">
        <v>8</v>
      </c>
      <c r="AE26" s="54">
        <v>8</v>
      </c>
      <c r="AF26" s="55"/>
      <c r="AG26" s="55"/>
      <c r="AH26" s="54"/>
      <c r="AI26" s="33"/>
      <c r="AJ26" s="33"/>
      <c r="AK26" s="36">
        <f t="shared" si="30"/>
        <v>152</v>
      </c>
    </row>
    <row r="27" spans="1:37" x14ac:dyDescent="0.3">
      <c r="A27" s="32">
        <v>10</v>
      </c>
      <c r="B27" s="33" t="str">
        <f>VLOOKUP($A27,Сотрудники!$A$3:$L$1201,2,0)</f>
        <v>Офицеров Дмитрий</v>
      </c>
      <c r="C27" s="33" t="str">
        <f>VLOOKUP($A27,Сотрудники!$A$3:$L$1201,8,0)</f>
        <v>СПБ</v>
      </c>
      <c r="D27" s="35"/>
      <c r="E27" s="35"/>
      <c r="F27" s="54">
        <v>8</v>
      </c>
      <c r="G27" s="54">
        <v>8</v>
      </c>
      <c r="H27" s="54">
        <v>8</v>
      </c>
      <c r="I27" s="54">
        <v>8</v>
      </c>
      <c r="J27" s="54">
        <v>8</v>
      </c>
      <c r="K27" s="35"/>
      <c r="L27" s="55"/>
      <c r="M27" s="54">
        <v>8</v>
      </c>
      <c r="N27" s="54">
        <v>8</v>
      </c>
      <c r="O27" s="54">
        <v>8</v>
      </c>
      <c r="P27" s="54">
        <v>8</v>
      </c>
      <c r="Q27" s="54">
        <v>8</v>
      </c>
      <c r="R27" s="55"/>
      <c r="S27" s="55"/>
      <c r="T27" s="54">
        <v>8</v>
      </c>
      <c r="U27" s="54">
        <v>8</v>
      </c>
      <c r="V27" s="54">
        <v>8</v>
      </c>
      <c r="W27" s="54">
        <v>8</v>
      </c>
      <c r="X27" s="54">
        <v>8</v>
      </c>
      <c r="Y27" s="55"/>
      <c r="Z27" s="55"/>
      <c r="AA27" s="55"/>
      <c r="AB27" s="54">
        <v>8</v>
      </c>
      <c r="AC27" s="54">
        <v>8</v>
      </c>
      <c r="AD27" s="54">
        <v>8</v>
      </c>
      <c r="AE27" s="54">
        <v>8</v>
      </c>
      <c r="AF27" s="55"/>
      <c r="AG27" s="55"/>
      <c r="AH27" s="54"/>
      <c r="AI27" s="33"/>
      <c r="AJ27" s="33"/>
      <c r="AK27" s="36">
        <f t="shared" si="30"/>
        <v>152</v>
      </c>
    </row>
    <row r="28" spans="1:37" x14ac:dyDescent="0.3">
      <c r="A28" s="32">
        <v>11</v>
      </c>
      <c r="B28" s="33" t="str">
        <f>VLOOKUP($A28,Сотрудники!$A$3:$L$1201,2,0)</f>
        <v>Муштекенов Тимур</v>
      </c>
      <c r="C28" s="33" t="str">
        <f>VLOOKUP($A28,Сотрудники!$A$3:$L$1201,8,0)</f>
        <v>СПБ</v>
      </c>
      <c r="D28" s="35"/>
      <c r="E28" s="35"/>
      <c r="F28" s="54">
        <v>8</v>
      </c>
      <c r="G28" s="54">
        <v>8</v>
      </c>
      <c r="H28" s="54">
        <v>8</v>
      </c>
      <c r="I28" s="54">
        <v>8</v>
      </c>
      <c r="J28" s="54">
        <v>8</v>
      </c>
      <c r="K28" s="35"/>
      <c r="L28" s="55"/>
      <c r="M28" s="54">
        <v>8</v>
      </c>
      <c r="N28" s="54">
        <v>8</v>
      </c>
      <c r="O28" s="54">
        <v>8</v>
      </c>
      <c r="P28" s="54">
        <v>8</v>
      </c>
      <c r="Q28" s="54">
        <v>8</v>
      </c>
      <c r="R28" s="35"/>
      <c r="S28" s="35"/>
      <c r="T28" s="54">
        <v>8</v>
      </c>
      <c r="U28" s="54">
        <v>8</v>
      </c>
      <c r="V28" s="54">
        <v>8</v>
      </c>
      <c r="W28" s="54">
        <v>8</v>
      </c>
      <c r="X28" s="54">
        <v>8</v>
      </c>
      <c r="Y28" s="35"/>
      <c r="Z28" s="35"/>
      <c r="AA28" s="55"/>
      <c r="AB28" s="54">
        <v>8</v>
      </c>
      <c r="AC28" s="54">
        <v>8</v>
      </c>
      <c r="AD28" s="54">
        <v>8</v>
      </c>
      <c r="AE28" s="54">
        <v>8</v>
      </c>
      <c r="AF28" s="55"/>
      <c r="AG28" s="55"/>
      <c r="AH28" s="54"/>
      <c r="AI28" s="33"/>
      <c r="AJ28" s="33"/>
      <c r="AK28" s="36">
        <f t="shared" si="30"/>
        <v>152</v>
      </c>
    </row>
    <row r="29" spans="1:37" x14ac:dyDescent="0.3">
      <c r="A29" s="49">
        <v>12</v>
      </c>
      <c r="B29" s="33" t="str">
        <f>VLOOKUP($A29,Сотрудники!$A$3:$L$1201,2,0)</f>
        <v>Нурбаева Елена</v>
      </c>
      <c r="C29" s="33" t="str">
        <f>VLOOKUP($A29,Сотрудники!$A$3:$L$1201,8,0)</f>
        <v>Москва</v>
      </c>
      <c r="D29" s="35"/>
      <c r="E29" s="35"/>
      <c r="F29" s="54">
        <v>8</v>
      </c>
      <c r="G29" s="54">
        <v>8</v>
      </c>
      <c r="H29" s="54">
        <v>8</v>
      </c>
      <c r="I29" s="54">
        <v>8</v>
      </c>
      <c r="J29" s="54">
        <v>8</v>
      </c>
      <c r="K29" s="35"/>
      <c r="L29" s="55"/>
      <c r="M29" s="54">
        <v>8</v>
      </c>
      <c r="N29" s="54">
        <v>8</v>
      </c>
      <c r="O29" s="54">
        <v>8</v>
      </c>
      <c r="P29" s="54">
        <v>8</v>
      </c>
      <c r="Q29" s="54">
        <v>8</v>
      </c>
      <c r="R29" s="35"/>
      <c r="S29" s="35"/>
      <c r="T29" s="54">
        <v>8</v>
      </c>
      <c r="U29" s="54">
        <v>8</v>
      </c>
      <c r="V29" s="54">
        <v>8</v>
      </c>
      <c r="W29" s="54">
        <v>8</v>
      </c>
      <c r="X29" s="54">
        <v>8</v>
      </c>
      <c r="Y29" s="35"/>
      <c r="Z29" s="35"/>
      <c r="AA29" s="55"/>
      <c r="AB29" s="54">
        <v>8</v>
      </c>
      <c r="AC29" s="54">
        <v>8</v>
      </c>
      <c r="AD29" s="54">
        <v>8</v>
      </c>
      <c r="AE29" s="54">
        <v>8</v>
      </c>
      <c r="AF29" s="55"/>
      <c r="AG29" s="55"/>
      <c r="AH29" s="54"/>
      <c r="AI29" s="33"/>
      <c r="AJ29" s="33"/>
      <c r="AK29" s="36">
        <f t="shared" si="30"/>
        <v>152</v>
      </c>
    </row>
    <row r="30" spans="1:37" x14ac:dyDescent="0.3">
      <c r="A30" s="49">
        <v>13</v>
      </c>
      <c r="B30" s="33" t="str">
        <f>VLOOKUP($A30,Сотрудники!$A$3:$L$1201,2,0)</f>
        <v>Богданов Михаил</v>
      </c>
      <c r="C30" s="33" t="str">
        <f>VLOOKUP($A30,Сотрудники!$A$3:$L$1201,8,0)</f>
        <v>СПБ</v>
      </c>
      <c r="D30" s="35"/>
      <c r="E30" s="35"/>
      <c r="F30" s="54">
        <v>8</v>
      </c>
      <c r="G30" s="54">
        <v>8</v>
      </c>
      <c r="H30" s="54">
        <v>8</v>
      </c>
      <c r="I30" s="54">
        <v>8</v>
      </c>
      <c r="J30" s="54">
        <v>8</v>
      </c>
      <c r="K30" s="35"/>
      <c r="L30" s="55"/>
      <c r="M30" s="54">
        <v>8</v>
      </c>
      <c r="N30" s="54">
        <v>8</v>
      </c>
      <c r="O30" s="54">
        <v>8</v>
      </c>
      <c r="P30" s="54">
        <v>8</v>
      </c>
      <c r="Q30" s="54">
        <v>8</v>
      </c>
      <c r="R30" s="35"/>
      <c r="S30" s="35"/>
      <c r="T30" s="54">
        <v>8</v>
      </c>
      <c r="U30" s="54">
        <v>8</v>
      </c>
      <c r="V30" s="54">
        <v>8</v>
      </c>
      <c r="W30" s="54">
        <v>8</v>
      </c>
      <c r="X30" s="54">
        <v>8</v>
      </c>
      <c r="Y30" s="35"/>
      <c r="Z30" s="35"/>
      <c r="AA30" s="55"/>
      <c r="AB30" s="54">
        <v>8</v>
      </c>
      <c r="AC30" s="54">
        <v>8</v>
      </c>
      <c r="AD30" s="54">
        <v>8</v>
      </c>
      <c r="AE30" s="54">
        <v>8</v>
      </c>
      <c r="AF30" s="55"/>
      <c r="AG30" s="55"/>
      <c r="AH30" s="54"/>
      <c r="AI30" s="33"/>
      <c r="AJ30" s="33"/>
      <c r="AK30" s="36">
        <f t="shared" si="30"/>
        <v>152</v>
      </c>
    </row>
    <row r="31" spans="1:37" x14ac:dyDescent="0.3">
      <c r="A31" s="49">
        <v>14</v>
      </c>
      <c r="B31" s="33" t="str">
        <f>VLOOKUP($A31,Сотрудники!$A$3:$L$1201,2,0)</f>
        <v>Смирнова Екатерина</v>
      </c>
      <c r="C31" s="33" t="str">
        <f>VLOOKUP($A31,Сотрудники!$A$3:$L$1201,8,0)</f>
        <v>Москва</v>
      </c>
      <c r="D31" s="35"/>
      <c r="E31" s="35"/>
      <c r="F31" s="54"/>
      <c r="G31" s="52"/>
      <c r="H31" s="52"/>
      <c r="I31" s="52"/>
      <c r="J31" s="52"/>
      <c r="K31" s="35"/>
      <c r="L31" s="55"/>
      <c r="M31" s="52"/>
      <c r="N31" s="52"/>
      <c r="O31" s="52"/>
      <c r="P31" s="33"/>
      <c r="Q31" s="33"/>
      <c r="R31" s="35"/>
      <c r="S31" s="35"/>
      <c r="T31" s="54">
        <v>8</v>
      </c>
      <c r="U31" s="54">
        <v>8</v>
      </c>
      <c r="V31" s="54">
        <v>8</v>
      </c>
      <c r="W31" s="54">
        <v>8</v>
      </c>
      <c r="X31" s="54">
        <v>8</v>
      </c>
      <c r="Y31" s="35"/>
      <c r="Z31" s="35"/>
      <c r="AA31" s="55"/>
      <c r="AB31" s="54">
        <v>8</v>
      </c>
      <c r="AC31" s="54">
        <v>8</v>
      </c>
      <c r="AD31" s="54">
        <v>8</v>
      </c>
      <c r="AE31" s="54">
        <v>8</v>
      </c>
      <c r="AF31" s="55"/>
      <c r="AG31" s="55"/>
      <c r="AH31" s="54"/>
      <c r="AI31" s="33"/>
      <c r="AJ31" s="33"/>
      <c r="AK31" s="36">
        <f t="shared" si="30"/>
        <v>72</v>
      </c>
    </row>
    <row r="32" spans="1:37" x14ac:dyDescent="0.3">
      <c r="A32" s="49">
        <v>15</v>
      </c>
      <c r="B32" s="33" t="str">
        <f>VLOOKUP($A32,Сотрудники!$A$3:$L$1201,2,0)</f>
        <v>Герасимова Елизавета</v>
      </c>
      <c r="C32" s="33" t="str">
        <f>VLOOKUP($A32,Сотрудники!$A$3:$L$1201,8,0)</f>
        <v>Москва</v>
      </c>
      <c r="D32" s="35"/>
      <c r="E32" s="35"/>
      <c r="F32" s="54"/>
      <c r="G32" s="52"/>
      <c r="H32" s="52"/>
      <c r="I32" s="52"/>
      <c r="J32" s="52"/>
      <c r="K32" s="35"/>
      <c r="L32" s="55"/>
      <c r="M32" s="52"/>
      <c r="N32" s="52"/>
      <c r="O32" s="52"/>
      <c r="P32" s="33"/>
      <c r="Q32" s="33"/>
      <c r="R32" s="35"/>
      <c r="S32" s="35"/>
      <c r="T32" s="54">
        <v>8</v>
      </c>
      <c r="U32" s="54">
        <v>8</v>
      </c>
      <c r="V32" s="54">
        <v>8</v>
      </c>
      <c r="W32" s="54">
        <v>8</v>
      </c>
      <c r="X32" s="54">
        <v>8</v>
      </c>
      <c r="Y32" s="35"/>
      <c r="Z32" s="35"/>
      <c r="AA32" s="55"/>
      <c r="AB32" s="54">
        <v>8</v>
      </c>
      <c r="AC32" s="54">
        <v>8</v>
      </c>
      <c r="AD32" s="54">
        <v>8</v>
      </c>
      <c r="AE32" s="54">
        <v>8</v>
      </c>
      <c r="AF32" s="55"/>
      <c r="AG32" s="55"/>
      <c r="AH32" s="54"/>
      <c r="AI32" s="33"/>
      <c r="AJ32" s="33"/>
      <c r="AK32" s="36">
        <f t="shared" si="30"/>
        <v>72</v>
      </c>
    </row>
    <row r="33" spans="1:37" x14ac:dyDescent="0.3">
      <c r="A33" s="32">
        <v>16</v>
      </c>
      <c r="B33" s="33" t="str">
        <f>VLOOKUP($A33,Сотрудники!$A$3:$L$1201,2,0)</f>
        <v>Абдуллаева Анжелика</v>
      </c>
      <c r="C33" s="33" t="str">
        <f>VLOOKUP($A33,Сотрудники!$A$3:$L$1201,8,0)</f>
        <v>Москва</v>
      </c>
      <c r="D33" s="35"/>
      <c r="E33" s="35"/>
      <c r="F33" s="54"/>
      <c r="G33" s="52"/>
      <c r="H33" s="52"/>
      <c r="I33" s="52"/>
      <c r="J33" s="52"/>
      <c r="K33" s="35"/>
      <c r="L33" s="55"/>
      <c r="M33" s="52"/>
      <c r="N33" s="52"/>
      <c r="O33" s="52"/>
      <c r="P33" s="33"/>
      <c r="Q33" s="33"/>
      <c r="R33" s="35"/>
      <c r="S33" s="35"/>
      <c r="T33" s="54"/>
      <c r="U33" s="54"/>
      <c r="V33" s="54"/>
      <c r="W33" s="54">
        <v>8</v>
      </c>
      <c r="X33" s="54">
        <v>8</v>
      </c>
      <c r="Y33" s="35"/>
      <c r="Z33" s="35"/>
      <c r="AA33" s="55"/>
      <c r="AB33" s="54">
        <v>8</v>
      </c>
      <c r="AC33" s="54">
        <v>8</v>
      </c>
      <c r="AD33" s="54">
        <v>8</v>
      </c>
      <c r="AE33" s="54">
        <v>8</v>
      </c>
      <c r="AF33" s="55"/>
      <c r="AG33" s="55"/>
      <c r="AH33" s="54"/>
      <c r="AI33" s="33"/>
      <c r="AJ33" s="33"/>
      <c r="AK33" s="36">
        <f t="shared" si="30"/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4932-7358-491D-A699-821A8938024B}">
  <dimension ref="A1:L18"/>
  <sheetViews>
    <sheetView zoomScale="94" zoomScaleNormal="94" workbookViewId="0">
      <selection activeCell="B7" sqref="B7:B1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124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Таблица25678[[#This Row],[Итого кол-во рабочих часов]]/8</f>
        <v>21</v>
      </c>
      <c r="G5" s="61"/>
      <c r="H5" s="61">
        <v>168</v>
      </c>
      <c r="I5" s="41" t="e">
        <f>VLOOKUP($A5,Сотрудники!$A$3:$L$1201,14,0)</f>
        <v>#REF!</v>
      </c>
      <c r="J5" s="43" t="e">
        <f t="shared" ref="J5:J13" si="0">I5/8</f>
        <v>#REF!</v>
      </c>
      <c r="K5" s="42" t="e">
        <f t="shared" ref="K5:K13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Таблица25678[[#This Row],[Итого кол-во рабочих часов]]/8</f>
        <v>19</v>
      </c>
      <c r="G6" s="61"/>
      <c r="H6" s="61">
        <v>152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Таблица25678[[#This Row],[Итого кол-во рабочих часов]]/8</f>
        <v>19</v>
      </c>
      <c r="G7" s="62"/>
      <c r="H7" s="61">
        <v>152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Таблица25678[[#This Row],[Итого кол-во рабочих часов]]/8</f>
        <v>19</v>
      </c>
      <c r="G8" s="62"/>
      <c r="H8" s="62">
        <v>152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7</v>
      </c>
      <c r="B9" s="50" t="str">
        <f>VLOOKUP($A9,Сотрудники!$A$3:$L$1201,2,0)</f>
        <v>Гайнуллин Закван</v>
      </c>
      <c r="C9" s="50" t="str">
        <f>VLOOKUP($A9,Сотрудники!$A$3:$L$1201,9,0)</f>
        <v>Встречная конвертация</v>
      </c>
      <c r="D9" s="50">
        <f>VLOOKUP($A9,Сотрудники!$A$3:$L$1201,10,0)</f>
        <v>0</v>
      </c>
      <c r="E9" s="50">
        <f>VLOOKUP($A9,Сотрудники!$A$3:$L$1201,11,0)</f>
        <v>0</v>
      </c>
      <c r="F9" s="9">
        <f>H9/8</f>
        <v>5</v>
      </c>
      <c r="G9" s="10"/>
      <c r="H9" s="10">
        <v>40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31.2" x14ac:dyDescent="0.3">
      <c r="A10" s="60">
        <v>8</v>
      </c>
      <c r="B10" s="50" t="str">
        <f>VLOOKUP($A10,Сотрудники!$A$3:$L$1201,2,0)</f>
        <v>Хохлова Крестина</v>
      </c>
      <c r="C10" s="50" t="str">
        <f>VLOOKUP($A10,Сотрудники!$A$3:$L$1201,9,0)</f>
        <v>Ресурсное планирование</v>
      </c>
      <c r="D10" s="50">
        <f>VLOOKUP($A10,Сотрудники!$A$3:$L$1201,10,0)</f>
        <v>0.15</v>
      </c>
      <c r="E10" s="63">
        <f>VLOOKUP($A10,Сотрудники!$A$3:$L$1201,11,0)</f>
        <v>150000</v>
      </c>
      <c r="F10" s="9">
        <f>H10/8</f>
        <v>15</v>
      </c>
      <c r="G10" s="10"/>
      <c r="H10" s="10">
        <v>120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ht="46.8" x14ac:dyDescent="0.3">
      <c r="A11" s="60">
        <v>9</v>
      </c>
      <c r="B11" s="50" t="str">
        <f>VLOOKUP($A11,Сотрудники!$A$3:$L$1201,2,0)</f>
        <v>Пойш Виталий</v>
      </c>
      <c r="C11" s="50" t="str">
        <f>VLOOKUP($A11,Сотрудники!$A$3:$L$1201,9,0)</f>
        <v>Единое окно сотрудника ЕОС ФЛ</v>
      </c>
      <c r="D11" s="50">
        <f>VLOOKUP($A11,Сотрудники!$A$3:$L$1201,10,0)</f>
        <v>0</v>
      </c>
      <c r="E11" s="50">
        <f>VLOOKUP($A11,Сотрудники!$A$3:$L$1201,11,0)</f>
        <v>303500</v>
      </c>
      <c r="F11" s="9">
        <f t="shared" ref="F11:F13" si="2">H11/8</f>
        <v>19</v>
      </c>
      <c r="G11" s="10"/>
      <c r="H11" s="10">
        <v>152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x14ac:dyDescent="0.3">
      <c r="A12" s="60">
        <v>10</v>
      </c>
      <c r="B12" s="50" t="str">
        <f>VLOOKUP($A12,Сотрудники!$A$3:$L$1201,2,0)</f>
        <v>Офицеров Дмитрий</v>
      </c>
      <c r="C12" s="50" t="str">
        <f>VLOOKUP($A12,Сотрудники!$A$3:$L$1201,9,0)</f>
        <v>приземление</v>
      </c>
      <c r="D12" s="50">
        <f>VLOOKUP($A12,Сотрудники!$A$3:$L$1201,10,0)</f>
        <v>0</v>
      </c>
      <c r="E12" s="50">
        <f>VLOOKUP($A12,Сотрудники!$A$3:$L$1201,11,0)</f>
        <v>218400</v>
      </c>
      <c r="F12" s="9">
        <f t="shared" si="2"/>
        <v>19</v>
      </c>
      <c r="G12" s="10"/>
      <c r="H12" s="10">
        <v>152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ht="46.8" x14ac:dyDescent="0.3">
      <c r="A13" s="60">
        <v>11</v>
      </c>
      <c r="B13" s="50" t="str">
        <f>VLOOKUP($A13,Сотрудники!$A$3:$L$1201,2,0)</f>
        <v>Муштекенов Тимур</v>
      </c>
      <c r="C13" s="50" t="str">
        <f>VLOOKUP($A13,Сотрудники!$A$3:$L$1201,9,0)</f>
        <v>Loan Manager/ Кредитный конвейер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19</v>
      </c>
      <c r="G13" s="10"/>
      <c r="H13" s="10">
        <v>152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12</v>
      </c>
      <c r="B14" s="50" t="str">
        <f>VLOOKUP($A14,Сотрудники!$A$3:$L$1201,2,0)</f>
        <v>Нурбаева Елена</v>
      </c>
      <c r="C14" s="50" t="str">
        <f>VLOOKUP($A14,Сотрудники!$A$3:$L$1201,9,0)</f>
        <v>приземление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ref="F14:F17" si="3">H14/8</f>
        <v>19</v>
      </c>
      <c r="G14" s="10"/>
      <c r="H14" s="10">
        <v>152</v>
      </c>
      <c r="I14" s="41" t="e">
        <f>VLOOKUP($A14,Сотрудники!$A$3:$L$1201,14,0)</f>
        <v>#REF!</v>
      </c>
      <c r="J14" s="43" t="e">
        <f t="shared" ref="J14:J17" si="4">I14/8</f>
        <v>#REF!</v>
      </c>
      <c r="K14" s="51" t="e">
        <f t="shared" ref="K14:K17" si="5">+H14*J14</f>
        <v>#REF!</v>
      </c>
    </row>
    <row r="15" spans="1:12" x14ac:dyDescent="0.3">
      <c r="A15" s="60">
        <v>13</v>
      </c>
      <c r="B15" s="50" t="str">
        <f>VLOOKUP($A15,Сотрудники!$A$3:$L$1201,2,0)</f>
        <v>Богданов Михаил</v>
      </c>
      <c r="C15" s="50" t="str">
        <f>VLOOKUP($A15,Сотрудники!$A$3:$L$1201,9,0)</f>
        <v>LM Риски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3"/>
        <v>19</v>
      </c>
      <c r="G15" s="10"/>
      <c r="H15" s="10">
        <v>152</v>
      </c>
      <c r="I15" s="41" t="e">
        <f>VLOOKUP($A15,Сотрудники!$A$3:$L$1201,14,0)</f>
        <v>#REF!</v>
      </c>
      <c r="J15" s="43" t="e">
        <f t="shared" si="4"/>
        <v>#REF!</v>
      </c>
      <c r="K15" s="51" t="e">
        <f t="shared" si="5"/>
        <v>#REF!</v>
      </c>
    </row>
    <row r="16" spans="1:12" x14ac:dyDescent="0.3">
      <c r="A16" s="60">
        <v>14</v>
      </c>
      <c r="B16" s="50" t="str">
        <f>VLOOKUP($A16,Сотрудники!$A$3:$L$1201,2,0)</f>
        <v>Смирнова Екатерина</v>
      </c>
      <c r="C16" s="50" t="str">
        <f>VLOOKUP($A16,Сотрудники!$A$3:$L$1201,9,0)</f>
        <v>Tableau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3"/>
        <v>9</v>
      </c>
      <c r="G16" s="10"/>
      <c r="H16" s="10">
        <v>72</v>
      </c>
      <c r="I16" s="41" t="e">
        <f>VLOOKUP($A16,Сотрудники!$A$3:$L$1201,14,0)</f>
        <v>#REF!</v>
      </c>
      <c r="J16" s="43" t="e">
        <f t="shared" si="4"/>
        <v>#REF!</v>
      </c>
      <c r="K16" s="51" t="e">
        <f t="shared" si="5"/>
        <v>#REF!</v>
      </c>
    </row>
    <row r="17" spans="1:11" ht="31.2" x14ac:dyDescent="0.3">
      <c r="A17" s="60">
        <v>15</v>
      </c>
      <c r="B17" s="50" t="str">
        <f>VLOOKUP($A17,Сотрудники!$A$3:$L$1201,2,0)</f>
        <v>Герасимова Елизавета</v>
      </c>
      <c r="C17" s="50" t="str">
        <f>VLOOKUP($A17,Сотрудники!$A$3:$L$1201,9,0)</f>
        <v>Ресурсное планирование</v>
      </c>
      <c r="D17" s="50">
        <f>VLOOKUP($A17,Сотрудники!$A$3:$L$1201,10,0)</f>
        <v>0.15</v>
      </c>
      <c r="E17" s="50">
        <f>VLOOKUP($A17,Сотрудники!$A$3:$L$1201,11,0)</f>
        <v>150000</v>
      </c>
      <c r="F17" s="9">
        <f t="shared" si="3"/>
        <v>9</v>
      </c>
      <c r="G17" s="10"/>
      <c r="H17" s="10">
        <v>72</v>
      </c>
      <c r="I17" s="41" t="e">
        <f>VLOOKUP($A17,Сотрудники!$A$3:$L$1201,14,0)</f>
        <v>#REF!</v>
      </c>
      <c r="J17" s="43" t="e">
        <f t="shared" si="4"/>
        <v>#REF!</v>
      </c>
      <c r="K17" s="51" t="e">
        <f t="shared" si="5"/>
        <v>#REF!</v>
      </c>
    </row>
    <row r="18" spans="1:11" ht="31.2" x14ac:dyDescent="0.3">
      <c r="A18" s="80">
        <v>16</v>
      </c>
      <c r="B18" s="50" t="str">
        <f>VLOOKUP($A18,Сотрудники!$A$3:$L$1201,2,0)</f>
        <v>Абдуллаева Анжелика</v>
      </c>
      <c r="C18" s="50" t="str">
        <f>VLOOKUP($A18,Сотрудники!$A$3:$L$1201,9,0)</f>
        <v>Ресурсное планирование</v>
      </c>
      <c r="D18" s="50">
        <f>VLOOKUP($A18,Сотрудники!$A$3:$L$1201,10,0)</f>
        <v>0</v>
      </c>
      <c r="E18" s="50">
        <f>VLOOKUP($A18,Сотрудники!$A$3:$L$1201,11,0)</f>
        <v>0</v>
      </c>
      <c r="F18" s="9">
        <f t="shared" ref="F18" si="6">H18/8</f>
        <v>6</v>
      </c>
      <c r="G18" s="10"/>
      <c r="H18" s="10">
        <v>48</v>
      </c>
      <c r="I18" s="41" t="e">
        <f>VLOOKUP($A18,Сотрудники!$A$3:$L$1201,14,0)</f>
        <v>#REF!</v>
      </c>
      <c r="J18" s="43" t="e">
        <f t="shared" ref="J18" si="7">I18/8</f>
        <v>#REF!</v>
      </c>
      <c r="K18" s="51" t="e">
        <f t="shared" ref="K18" si="8">+H18*J18</f>
        <v>#REF!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6018-6824-4D2B-B80B-0B60DE235EF3}">
  <dimension ref="A1:AK53"/>
  <sheetViews>
    <sheetView zoomScale="79" zoomScaleNormal="79" workbookViewId="0">
      <pane xSplit="2" ySplit="2" topLeftCell="C24" activePane="bottomRight" state="frozen"/>
      <selection activeCell="G26" sqref="G26"/>
      <selection pane="topRight" activeCell="G26" sqref="G26"/>
      <selection pane="bottomLeft" activeCell="G26" sqref="G26"/>
      <selection pane="bottomRight" activeCell="B35" sqref="B3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43891</v>
      </c>
      <c r="E2" s="53">
        <f>D2+1</f>
        <v>43892</v>
      </c>
      <c r="F2" s="53">
        <f t="shared" ref="F2:G2" si="0">E2+1</f>
        <v>43893</v>
      </c>
      <c r="G2" s="53">
        <f t="shared" si="0"/>
        <v>43894</v>
      </c>
      <c r="H2" s="53">
        <f>G2+1</f>
        <v>43895</v>
      </c>
      <c r="I2" s="53">
        <f t="shared" ref="I2:AF2" si="1">H2+1</f>
        <v>43896</v>
      </c>
      <c r="J2" s="31">
        <f t="shared" si="1"/>
        <v>43897</v>
      </c>
      <c r="K2" s="31">
        <f t="shared" si="1"/>
        <v>43898</v>
      </c>
      <c r="L2" s="31">
        <f t="shared" si="1"/>
        <v>43899</v>
      </c>
      <c r="M2" s="53">
        <f t="shared" si="1"/>
        <v>43900</v>
      </c>
      <c r="N2" s="53">
        <f t="shared" si="1"/>
        <v>43901</v>
      </c>
      <c r="O2" s="53">
        <f t="shared" si="1"/>
        <v>43902</v>
      </c>
      <c r="P2" s="53">
        <f t="shared" si="1"/>
        <v>43903</v>
      </c>
      <c r="Q2" s="31">
        <f t="shared" si="1"/>
        <v>43904</v>
      </c>
      <c r="R2" s="31">
        <f t="shared" si="1"/>
        <v>43905</v>
      </c>
      <c r="S2" s="53">
        <f t="shared" si="1"/>
        <v>43906</v>
      </c>
      <c r="T2" s="53">
        <f t="shared" si="1"/>
        <v>43907</v>
      </c>
      <c r="U2" s="53">
        <f t="shared" si="1"/>
        <v>43908</v>
      </c>
      <c r="V2" s="53">
        <f t="shared" si="1"/>
        <v>43909</v>
      </c>
      <c r="W2" s="53">
        <f t="shared" si="1"/>
        <v>43910</v>
      </c>
      <c r="X2" s="31">
        <f t="shared" si="1"/>
        <v>43911</v>
      </c>
      <c r="Y2" s="31">
        <f t="shared" si="1"/>
        <v>43912</v>
      </c>
      <c r="Z2" s="53">
        <f t="shared" si="1"/>
        <v>43913</v>
      </c>
      <c r="AA2" s="53">
        <f t="shared" si="1"/>
        <v>43914</v>
      </c>
      <c r="AB2" s="53">
        <f t="shared" si="1"/>
        <v>43915</v>
      </c>
      <c r="AC2" s="53">
        <f t="shared" si="1"/>
        <v>43916</v>
      </c>
      <c r="AD2" s="53">
        <f t="shared" si="1"/>
        <v>43917</v>
      </c>
      <c r="AE2" s="31">
        <f t="shared" si="1"/>
        <v>43918</v>
      </c>
      <c r="AF2" s="31">
        <f t="shared" si="1"/>
        <v>43919</v>
      </c>
      <c r="AG2" s="53">
        <f>+AF2+1</f>
        <v>43920</v>
      </c>
      <c r="AH2" s="53">
        <f>+AG2+1</f>
        <v>43921</v>
      </c>
      <c r="AI2" s="30">
        <f>+AH2+1</f>
        <v>43922</v>
      </c>
      <c r="AJ2" s="30">
        <f>+AI2+1</f>
        <v>43923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J6" si="2">IF(ISBLANK(D30),"",IF(D30=0,"Выходной",IF(D30&lt;&gt;0,"Работал","")))</f>
        <v/>
      </c>
      <c r="E3" s="54" t="str">
        <f t="shared" si="2"/>
        <v>Работал</v>
      </c>
      <c r="F3" s="54" t="str">
        <f t="shared" si="2"/>
        <v>Работал</v>
      </c>
      <c r="G3" s="54" t="str">
        <f t="shared" si="2"/>
        <v>Работал</v>
      </c>
      <c r="H3" s="54" t="str">
        <f t="shared" si="2"/>
        <v>Работал</v>
      </c>
      <c r="I3" s="54" t="str">
        <f t="shared" si="2"/>
        <v>Работал</v>
      </c>
      <c r="J3" s="35" t="str">
        <f t="shared" si="2"/>
        <v/>
      </c>
      <c r="K3" s="35" t="str">
        <f t="shared" si="2"/>
        <v/>
      </c>
      <c r="L3" s="55" t="str">
        <f t="shared" si="2"/>
        <v/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55" t="str">
        <f t="shared" si="2"/>
        <v/>
      </c>
      <c r="R3" s="55" t="str">
        <f t="shared" si="2"/>
        <v/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5" t="str">
        <f t="shared" si="2"/>
        <v/>
      </c>
      <c r="Y3" s="55" t="str">
        <f t="shared" si="2"/>
        <v/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5" t="str">
        <f t="shared" si="2"/>
        <v/>
      </c>
      <c r="AF3" s="55" t="str">
        <f t="shared" si="2"/>
        <v/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si="2"/>
        <v/>
      </c>
      <c r="E4" s="54" t="str">
        <f t="shared" ref="E4" si="3">IF(ISBLANK(E31),"",IF(E31=0,"Выходной",IF(E31&lt;&gt;0,"Работал","")))</f>
        <v>Работал</v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4" t="str">
        <f t="shared" si="2"/>
        <v>Работал</v>
      </c>
      <c r="J4" s="35" t="str">
        <f t="shared" si="2"/>
        <v/>
      </c>
      <c r="K4" s="35" t="str">
        <f t="shared" si="2"/>
        <v/>
      </c>
      <c r="L4" s="55" t="str">
        <f t="shared" si="2"/>
        <v/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55" t="str">
        <f t="shared" si="2"/>
        <v/>
      </c>
      <c r="R4" s="55" t="str">
        <f t="shared" si="2"/>
        <v/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5" t="str">
        <f t="shared" si="2"/>
        <v/>
      </c>
      <c r="Y4" s="55" t="str">
        <f t="shared" si="2"/>
        <v/>
      </c>
      <c r="Z4" s="54" t="str">
        <f t="shared" si="2"/>
        <v>Выходной</v>
      </c>
      <c r="AA4" s="54" t="str">
        <f t="shared" si="2"/>
        <v>Выходной</v>
      </c>
      <c r="AB4" s="54" t="str">
        <f t="shared" si="2"/>
        <v>Выходной</v>
      </c>
      <c r="AC4" s="54" t="str">
        <f t="shared" si="2"/>
        <v>Выходной</v>
      </c>
      <c r="AD4" s="54" t="str">
        <f t="shared" si="2"/>
        <v>Выходной</v>
      </c>
      <c r="AE4" s="55" t="str">
        <f t="shared" si="2"/>
        <v/>
      </c>
      <c r="AF4" s="55" t="str">
        <f t="shared" si="2"/>
        <v/>
      </c>
      <c r="AG4" s="54" t="str">
        <f t="shared" si="2"/>
        <v>Работал</v>
      </c>
      <c r="AH4" s="54" t="str">
        <f t="shared" si="2"/>
        <v>Работал</v>
      </c>
      <c r="AI4" s="34" t="str">
        <f t="shared" si="2"/>
        <v/>
      </c>
      <c r="AJ4" s="3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si="2"/>
        <v/>
      </c>
      <c r="E5" s="54" t="str">
        <f t="shared" ref="E5" si="4">IF(ISBLANK(E32),"",IF(E32=0,"Выходной",IF(E32&lt;&gt;0,"Работал","")))</f>
        <v>Работал</v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4" t="str">
        <f t="shared" si="2"/>
        <v>Работал</v>
      </c>
      <c r="J5" s="35" t="str">
        <f t="shared" si="2"/>
        <v/>
      </c>
      <c r="K5" s="35" t="str">
        <f t="shared" si="2"/>
        <v/>
      </c>
      <c r="L5" s="55" t="str">
        <f t="shared" si="2"/>
        <v/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55" t="str">
        <f t="shared" si="2"/>
        <v/>
      </c>
      <c r="R5" s="55" t="str">
        <f t="shared" si="2"/>
        <v/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5" t="str">
        <f t="shared" si="2"/>
        <v/>
      </c>
      <c r="Y5" s="55" t="str">
        <f t="shared" si="2"/>
        <v/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5" t="str">
        <f t="shared" si="2"/>
        <v/>
      </c>
      <c r="AF5" s="55" t="str">
        <f t="shared" si="2"/>
        <v/>
      </c>
      <c r="AG5" s="54" t="str">
        <f t="shared" si="2"/>
        <v>Работал</v>
      </c>
      <c r="AH5" s="54" t="str">
        <f t="shared" si="2"/>
        <v>Работал</v>
      </c>
      <c r="AI5" s="34" t="str">
        <f t="shared" si="2"/>
        <v/>
      </c>
      <c r="AJ5" s="3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35" t="str">
        <f t="shared" si="2"/>
        <v/>
      </c>
      <c r="E6" s="54" t="str">
        <f t="shared" ref="E6" si="5">IF(ISBLANK(E33),"",IF(E33=0,"Выходной",IF(E33&lt;&gt;0,"Работал","")))</f>
        <v>Работал</v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4" t="str">
        <f t="shared" si="2"/>
        <v>Работал</v>
      </c>
      <c r="J6" s="35" t="str">
        <f t="shared" si="2"/>
        <v/>
      </c>
      <c r="K6" s="35" t="str">
        <f t="shared" si="2"/>
        <v/>
      </c>
      <c r="L6" s="55" t="str">
        <f t="shared" si="2"/>
        <v/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55" t="str">
        <f t="shared" si="2"/>
        <v/>
      </c>
      <c r="R6" s="55" t="str">
        <f t="shared" si="2"/>
        <v/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5" t="str">
        <f t="shared" si="2"/>
        <v/>
      </c>
      <c r="Y6" s="55" t="str">
        <f t="shared" si="2"/>
        <v/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5" t="str">
        <f t="shared" si="2"/>
        <v/>
      </c>
      <c r="AF6" s="55" t="str">
        <f t="shared" si="2"/>
        <v/>
      </c>
      <c r="AG6" s="54" t="str">
        <f t="shared" si="2"/>
        <v>Работал</v>
      </c>
      <c r="AH6" s="54" t="str">
        <f t="shared" si="2"/>
        <v>Работал</v>
      </c>
      <c r="AI6" s="34" t="str">
        <f t="shared" si="2"/>
        <v/>
      </c>
      <c r="AJ6" s="3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35" t="str">
        <f t="shared" ref="D7" si="6">IF(ISBLANK(D34),"",IF(D34=0,"Выходной",IF(D34&lt;&gt;0,"Работал","")))</f>
        <v/>
      </c>
      <c r="E7" s="54" t="str">
        <f t="shared" ref="E7" si="7">IF(ISBLANK(E34),"",IF(E34=0,"Выходной",IF(E34&lt;&gt;0,"Работал","")))</f>
        <v>Выходной</v>
      </c>
      <c r="F7" s="54" t="str">
        <f t="shared" ref="F7:AJ7" si="8">IF(ISBLANK(F34),"",IF(F34=0,"Выходной",IF(F34&lt;&gt;0,"Работал","")))</f>
        <v>Выходной</v>
      </c>
      <c r="G7" s="54" t="str">
        <f t="shared" si="8"/>
        <v>Выходной</v>
      </c>
      <c r="H7" s="54" t="str">
        <f t="shared" si="8"/>
        <v>Выходной</v>
      </c>
      <c r="I7" s="54" t="str">
        <f t="shared" si="8"/>
        <v>Выходной</v>
      </c>
      <c r="J7" s="35" t="str">
        <f t="shared" si="8"/>
        <v/>
      </c>
      <c r="K7" s="35" t="str">
        <f t="shared" si="8"/>
        <v/>
      </c>
      <c r="L7" s="55" t="str">
        <f t="shared" si="8"/>
        <v/>
      </c>
      <c r="M7" s="54" t="str">
        <f t="shared" si="8"/>
        <v>Выходной</v>
      </c>
      <c r="N7" s="54" t="str">
        <f t="shared" si="8"/>
        <v>Выходной</v>
      </c>
      <c r="O7" s="54" t="str">
        <f t="shared" si="8"/>
        <v>Выходной</v>
      </c>
      <c r="P7" s="54" t="str">
        <f t="shared" si="8"/>
        <v>Выходной</v>
      </c>
      <c r="Q7" s="55" t="str">
        <f t="shared" si="8"/>
        <v/>
      </c>
      <c r="R7" s="55" t="str">
        <f t="shared" si="8"/>
        <v/>
      </c>
      <c r="S7" s="54" t="str">
        <f t="shared" si="8"/>
        <v>Выходной</v>
      </c>
      <c r="T7" s="54" t="str">
        <f t="shared" si="8"/>
        <v>Выходной</v>
      </c>
      <c r="U7" s="54" t="str">
        <f t="shared" si="8"/>
        <v>Выходной</v>
      </c>
      <c r="V7" s="54" t="str">
        <f t="shared" si="8"/>
        <v>Выходной</v>
      </c>
      <c r="W7" s="54" t="str">
        <f t="shared" si="8"/>
        <v>Выходной</v>
      </c>
      <c r="X7" s="55" t="str">
        <f t="shared" si="8"/>
        <v/>
      </c>
      <c r="Y7" s="55" t="str">
        <f t="shared" si="8"/>
        <v/>
      </c>
      <c r="Z7" s="54" t="str">
        <f t="shared" si="8"/>
        <v>Выходной</v>
      </c>
      <c r="AA7" s="54" t="str">
        <f t="shared" si="8"/>
        <v>Выходной</v>
      </c>
      <c r="AB7" s="54" t="str">
        <f t="shared" si="8"/>
        <v>Выходной</v>
      </c>
      <c r="AC7" s="54" t="str">
        <f t="shared" si="8"/>
        <v>Выходной</v>
      </c>
      <c r="AD7" s="54" t="str">
        <f t="shared" si="8"/>
        <v>Выходной</v>
      </c>
      <c r="AE7" s="55" t="str">
        <f t="shared" si="8"/>
        <v/>
      </c>
      <c r="AF7" s="55" t="str">
        <f t="shared" si="8"/>
        <v/>
      </c>
      <c r="AG7" s="54" t="str">
        <f t="shared" si="8"/>
        <v>Выходной</v>
      </c>
      <c r="AH7" s="54" t="str">
        <f t="shared" si="8"/>
        <v>Выходной</v>
      </c>
      <c r="AI7" s="34" t="str">
        <f t="shared" si="8"/>
        <v/>
      </c>
      <c r="AJ7" s="34" t="str">
        <f t="shared" si="8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35" t="str">
        <f t="shared" ref="D8" si="9">IF(ISBLANK(D35),"",IF(D35=0,"Выходной",IF(D35&lt;&gt;0,"Работал","")))</f>
        <v/>
      </c>
      <c r="E8" s="54" t="str">
        <f t="shared" ref="E8" si="10">IF(ISBLANK(E35),"",IF(E35=0,"Выходной",IF(E35&lt;&gt;0,"Работал","")))</f>
        <v>Работал</v>
      </c>
      <c r="F8" s="54" t="str">
        <f t="shared" ref="F8:J10" si="11">IF(ISBLANK(F35),"",IF(F35=0,"Выходной",IF(F35&lt;&gt;0,"Работал","")))</f>
        <v>Работал</v>
      </c>
      <c r="G8" s="54" t="str">
        <f t="shared" si="11"/>
        <v>Работал</v>
      </c>
      <c r="H8" s="54" t="str">
        <f t="shared" si="11"/>
        <v>Работал</v>
      </c>
      <c r="I8" s="54" t="str">
        <f t="shared" si="11"/>
        <v>Работал</v>
      </c>
      <c r="J8" s="35" t="str">
        <f t="shared" si="11"/>
        <v/>
      </c>
      <c r="K8" s="35"/>
      <c r="L8" s="55"/>
      <c r="M8" s="54" t="str">
        <f t="shared" ref="M8:AJ8" si="12">IF(ISBLANK(M35),"",IF(M35=0,"Выходной",IF(M35&lt;&gt;0,"Работал","")))</f>
        <v>Работал</v>
      </c>
      <c r="N8" s="54" t="str">
        <f t="shared" si="12"/>
        <v>Работал</v>
      </c>
      <c r="O8" s="54" t="str">
        <f t="shared" si="12"/>
        <v>Работал</v>
      </c>
      <c r="P8" s="54" t="str">
        <f t="shared" si="12"/>
        <v>Работал</v>
      </c>
      <c r="Q8" s="55" t="str">
        <f t="shared" si="12"/>
        <v/>
      </c>
      <c r="R8" s="55" t="str">
        <f t="shared" si="12"/>
        <v/>
      </c>
      <c r="S8" s="54" t="str">
        <f t="shared" si="12"/>
        <v>Работал</v>
      </c>
      <c r="T8" s="54" t="str">
        <f t="shared" si="12"/>
        <v>Работал</v>
      </c>
      <c r="U8" s="54" t="str">
        <f t="shared" si="12"/>
        <v>Работал</v>
      </c>
      <c r="V8" s="54" t="str">
        <f t="shared" si="12"/>
        <v>Работал</v>
      </c>
      <c r="W8" s="54" t="str">
        <f t="shared" si="12"/>
        <v>Работал</v>
      </c>
      <c r="X8" s="55" t="str">
        <f t="shared" si="12"/>
        <v/>
      </c>
      <c r="Y8" s="55" t="str">
        <f t="shared" si="12"/>
        <v/>
      </c>
      <c r="Z8" s="54" t="str">
        <f t="shared" si="12"/>
        <v>Работал</v>
      </c>
      <c r="AA8" s="54" t="str">
        <f t="shared" si="12"/>
        <v>Работал</v>
      </c>
      <c r="AB8" s="54" t="str">
        <f t="shared" si="12"/>
        <v>Работал</v>
      </c>
      <c r="AC8" s="54" t="str">
        <f t="shared" si="12"/>
        <v>Работал</v>
      </c>
      <c r="AD8" s="54" t="str">
        <f t="shared" si="12"/>
        <v>Работал</v>
      </c>
      <c r="AE8" s="55" t="str">
        <f t="shared" si="12"/>
        <v/>
      </c>
      <c r="AF8" s="55" t="str">
        <f t="shared" si="12"/>
        <v/>
      </c>
      <c r="AG8" s="54" t="str">
        <f t="shared" si="12"/>
        <v>Работал</v>
      </c>
      <c r="AH8" s="54" t="str">
        <f t="shared" si="12"/>
        <v>Работал</v>
      </c>
      <c r="AI8" s="34" t="str">
        <f t="shared" si="12"/>
        <v/>
      </c>
      <c r="AJ8" s="34" t="str">
        <f t="shared" si="1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35" t="str">
        <f t="shared" ref="D9" si="13">IF(ISBLANK(D36),"",IF(D36=0,"Выходной",IF(D36&lt;&gt;0,"Работал","")))</f>
        <v/>
      </c>
      <c r="E9" s="54" t="str">
        <f t="shared" ref="E9" si="14">IF(ISBLANK(E36),"",IF(E36=0,"Выходной",IF(E36&lt;&gt;0,"Работал","")))</f>
        <v>Работал</v>
      </c>
      <c r="F9" s="54" t="str">
        <f t="shared" si="11"/>
        <v>Работал</v>
      </c>
      <c r="G9" s="54" t="str">
        <f t="shared" si="11"/>
        <v>Работал</v>
      </c>
      <c r="H9" s="54" t="str">
        <f t="shared" si="11"/>
        <v>Работал</v>
      </c>
      <c r="I9" s="54" t="str">
        <f t="shared" si="11"/>
        <v>Работал</v>
      </c>
      <c r="J9" s="35" t="str">
        <f t="shared" si="11"/>
        <v/>
      </c>
      <c r="K9" s="35"/>
      <c r="L9" s="55"/>
      <c r="M9" s="54" t="str">
        <f t="shared" ref="M9:AI9" si="15">IF(ISBLANK(M36),"",IF(M36=0,"Выходной",IF(M36&lt;&gt;0,"Работал","")))</f>
        <v>Работал</v>
      </c>
      <c r="N9" s="54" t="str">
        <f t="shared" si="15"/>
        <v>Работал</v>
      </c>
      <c r="O9" s="54" t="str">
        <f t="shared" si="15"/>
        <v>Работал</v>
      </c>
      <c r="P9" s="54" t="str">
        <f t="shared" si="15"/>
        <v>Работал</v>
      </c>
      <c r="Q9" s="55" t="str">
        <f t="shared" si="15"/>
        <v/>
      </c>
      <c r="R9" s="55" t="str">
        <f t="shared" si="15"/>
        <v/>
      </c>
      <c r="S9" s="54" t="str">
        <f t="shared" si="15"/>
        <v>Работал</v>
      </c>
      <c r="T9" s="54" t="str">
        <f t="shared" si="15"/>
        <v>Работал</v>
      </c>
      <c r="U9" s="54" t="str">
        <f t="shared" si="15"/>
        <v>Работал</v>
      </c>
      <c r="V9" s="54" t="str">
        <f t="shared" si="15"/>
        <v>Работал</v>
      </c>
      <c r="W9" s="54" t="str">
        <f t="shared" si="15"/>
        <v>Работал</v>
      </c>
      <c r="X9" s="55" t="str">
        <f t="shared" si="15"/>
        <v/>
      </c>
      <c r="Y9" s="55" t="str">
        <f t="shared" si="15"/>
        <v/>
      </c>
      <c r="Z9" s="54" t="str">
        <f t="shared" si="15"/>
        <v>Работал</v>
      </c>
      <c r="AA9" s="54" t="str">
        <f t="shared" si="15"/>
        <v>Работал</v>
      </c>
      <c r="AB9" s="54" t="str">
        <f t="shared" si="15"/>
        <v>Работал</v>
      </c>
      <c r="AC9" s="54" t="str">
        <f t="shared" si="15"/>
        <v>Работал</v>
      </c>
      <c r="AD9" s="54" t="str">
        <f t="shared" si="15"/>
        <v>Работал</v>
      </c>
      <c r="AE9" s="55" t="str">
        <f t="shared" si="15"/>
        <v/>
      </c>
      <c r="AF9" s="55" t="str">
        <f t="shared" si="15"/>
        <v/>
      </c>
      <c r="AG9" s="54" t="str">
        <f t="shared" si="15"/>
        <v>Работал</v>
      </c>
      <c r="AH9" s="54" t="str">
        <f t="shared" si="15"/>
        <v>Работал</v>
      </c>
      <c r="AI9" s="34" t="str">
        <f t="shared" si="15"/>
        <v/>
      </c>
      <c r="AJ9" s="34" t="str">
        <f t="shared" ref="AJ9" si="16">IF(ISBLANK(AJ36),"",IF(AJ36=0,"Выходной",IF(AJ36&lt;&gt;0,"Работал","")))</f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35" t="str">
        <f t="shared" ref="D10" si="17">IF(ISBLANK(D37),"",IF(D37=0,"Выходной",IF(D37&lt;&gt;0,"Работал","")))</f>
        <v/>
      </c>
      <c r="E10" s="54" t="str">
        <f t="shared" ref="E10" si="18">IF(ISBLANK(E37),"",IF(E37=0,"Выходной",IF(E37&lt;&gt;0,"Работал","")))</f>
        <v>Работал</v>
      </c>
      <c r="F10" s="54" t="str">
        <f t="shared" si="11"/>
        <v>Работал</v>
      </c>
      <c r="G10" s="54" t="str">
        <f t="shared" si="11"/>
        <v>Работал</v>
      </c>
      <c r="H10" s="54" t="str">
        <f t="shared" si="11"/>
        <v>Работал</v>
      </c>
      <c r="I10" s="54" t="str">
        <f t="shared" si="11"/>
        <v>Работал</v>
      </c>
      <c r="J10" s="35" t="str">
        <f t="shared" si="11"/>
        <v/>
      </c>
      <c r="K10" s="35"/>
      <c r="L10" s="55"/>
      <c r="M10" s="54" t="str">
        <f t="shared" ref="M10:AI10" si="19">IF(ISBLANK(M37),"",IF(M37=0,"Выходной",IF(M37&lt;&gt;0,"Работал","")))</f>
        <v>Работал</v>
      </c>
      <c r="N10" s="54" t="str">
        <f t="shared" si="19"/>
        <v>Работал</v>
      </c>
      <c r="O10" s="54" t="str">
        <f t="shared" si="19"/>
        <v>Работал</v>
      </c>
      <c r="P10" s="54" t="str">
        <f t="shared" si="19"/>
        <v>Работал</v>
      </c>
      <c r="Q10" s="55" t="str">
        <f t="shared" si="19"/>
        <v/>
      </c>
      <c r="R10" s="35" t="str">
        <f t="shared" si="19"/>
        <v/>
      </c>
      <c r="S10" s="54" t="str">
        <f t="shared" si="19"/>
        <v>Работал</v>
      </c>
      <c r="T10" s="54" t="str">
        <f t="shared" si="19"/>
        <v>Работал</v>
      </c>
      <c r="U10" s="54" t="str">
        <f t="shared" si="19"/>
        <v>Работал</v>
      </c>
      <c r="V10" s="54" t="str">
        <f t="shared" si="19"/>
        <v>Работал</v>
      </c>
      <c r="W10" s="54" t="str">
        <f t="shared" si="19"/>
        <v>Работал</v>
      </c>
      <c r="X10" s="55" t="str">
        <f t="shared" si="19"/>
        <v/>
      </c>
      <c r="Y10" s="55" t="str">
        <f t="shared" si="19"/>
        <v/>
      </c>
      <c r="Z10" s="54" t="str">
        <f t="shared" si="19"/>
        <v>Работал</v>
      </c>
      <c r="AA10" s="54" t="str">
        <f t="shared" si="19"/>
        <v>Работал</v>
      </c>
      <c r="AB10" s="54" t="str">
        <f t="shared" si="19"/>
        <v>Работал</v>
      </c>
      <c r="AC10" s="54" t="str">
        <f t="shared" si="19"/>
        <v>Работал</v>
      </c>
      <c r="AD10" s="54" t="str">
        <f t="shared" si="19"/>
        <v>Работал</v>
      </c>
      <c r="AE10" s="55" t="str">
        <f t="shared" si="19"/>
        <v/>
      </c>
      <c r="AF10" s="55" t="str">
        <f t="shared" si="19"/>
        <v/>
      </c>
      <c r="AG10" s="54" t="str">
        <f t="shared" si="19"/>
        <v>Работал</v>
      </c>
      <c r="AH10" s="54" t="str">
        <f t="shared" si="19"/>
        <v>Работал</v>
      </c>
      <c r="AI10" s="34" t="str">
        <f t="shared" si="19"/>
        <v/>
      </c>
      <c r="AJ10" s="34" t="str">
        <f>IF(ISBLANK(AJ37),"",IF(AJ37=0,"Выходной",IF(AJ37&lt;&gt;0,"Работал","")))</f>
        <v/>
      </c>
    </row>
    <row r="11" spans="1:36" x14ac:dyDescent="0.3">
      <c r="A11" s="49">
        <v>12</v>
      </c>
      <c r="B11" s="33" t="str">
        <f>VLOOKUP($A11,Сотрудники!$A$3:$L$1201,2,0)</f>
        <v>Нурбаева Елена</v>
      </c>
      <c r="C11" s="33" t="str">
        <f>VLOOKUP($A11,Сотрудники!$A$3:$L$1201,8,0)</f>
        <v>Москва</v>
      </c>
      <c r="D11" s="35" t="str">
        <f t="shared" ref="D11" si="20">IF(ISBLANK(D38),"",IF(D38=0,"Выходной",IF(D38&lt;&gt;0,"Работал","")))</f>
        <v/>
      </c>
      <c r="E11" s="54" t="str">
        <f t="shared" ref="E11:F11" si="21">IF(ISBLANK(E38),"",IF(E38=0,"Выходной",IF(E38&lt;&gt;0,"Работал","")))</f>
        <v>Выходной</v>
      </c>
      <c r="F11" s="54" t="str">
        <f t="shared" si="21"/>
        <v>Выходной</v>
      </c>
      <c r="G11" s="54" t="str">
        <f t="shared" ref="G11:J13" si="22">IF(ISBLANK(G38),"",IF(G38=0,"Выходной",IF(G38&lt;&gt;0,"Работал","")))</f>
        <v>Выходной</v>
      </c>
      <c r="H11" s="54" t="str">
        <f t="shared" si="22"/>
        <v>Выходной</v>
      </c>
      <c r="I11" s="54" t="str">
        <f t="shared" si="22"/>
        <v>Выходной</v>
      </c>
      <c r="J11" s="35" t="str">
        <f t="shared" si="22"/>
        <v/>
      </c>
      <c r="K11" s="35"/>
      <c r="L11" s="55"/>
      <c r="M11" s="54" t="str">
        <f t="shared" ref="M11:AI11" si="23">IF(ISBLANK(M38),"",IF(M38=0,"Выходной",IF(M38&lt;&gt;0,"Работал","")))</f>
        <v>Работал</v>
      </c>
      <c r="N11" s="54" t="str">
        <f t="shared" si="23"/>
        <v>Работал</v>
      </c>
      <c r="O11" s="54" t="str">
        <f t="shared" si="23"/>
        <v>Работал</v>
      </c>
      <c r="P11" s="54" t="str">
        <f t="shared" si="23"/>
        <v>Работал</v>
      </c>
      <c r="Q11" s="55" t="str">
        <f t="shared" si="23"/>
        <v/>
      </c>
      <c r="R11" s="35" t="str">
        <f t="shared" si="23"/>
        <v/>
      </c>
      <c r="S11" s="54" t="str">
        <f t="shared" si="23"/>
        <v>Работал</v>
      </c>
      <c r="T11" s="54" t="str">
        <f t="shared" si="23"/>
        <v>Работал</v>
      </c>
      <c r="U11" s="54" t="str">
        <f t="shared" si="23"/>
        <v>Работал</v>
      </c>
      <c r="V11" s="54" t="str">
        <f t="shared" si="23"/>
        <v>Выходной</v>
      </c>
      <c r="W11" s="54" t="str">
        <f t="shared" si="23"/>
        <v>Выходной</v>
      </c>
      <c r="X11" s="55" t="str">
        <f t="shared" si="23"/>
        <v/>
      </c>
      <c r="Y11" s="55" t="str">
        <f t="shared" si="23"/>
        <v/>
      </c>
      <c r="Z11" s="54" t="str">
        <f t="shared" si="23"/>
        <v>Работал</v>
      </c>
      <c r="AA11" s="54" t="str">
        <f t="shared" si="23"/>
        <v>Работал</v>
      </c>
      <c r="AB11" s="54" t="str">
        <f t="shared" si="23"/>
        <v>Работал</v>
      </c>
      <c r="AC11" s="54" t="str">
        <f t="shared" si="23"/>
        <v>Работал</v>
      </c>
      <c r="AD11" s="54" t="str">
        <f t="shared" si="23"/>
        <v>Работал</v>
      </c>
      <c r="AE11" s="55" t="str">
        <f t="shared" si="23"/>
        <v/>
      </c>
      <c r="AF11" s="55" t="str">
        <f t="shared" si="23"/>
        <v/>
      </c>
      <c r="AG11" s="54" t="str">
        <f t="shared" si="23"/>
        <v>Работал</v>
      </c>
      <c r="AH11" s="54" t="str">
        <f t="shared" si="23"/>
        <v>Работал</v>
      </c>
      <c r="AI11" s="34" t="str">
        <f t="shared" si="23"/>
        <v/>
      </c>
      <c r="AJ11" s="34" t="str">
        <f>IF(ISBLANK(AJ38),"",IF(AJ38=0,"Выходной",IF(AJ38&lt;&gt;0,"Работал","")))</f>
        <v/>
      </c>
    </row>
    <row r="12" spans="1:36" x14ac:dyDescent="0.3">
      <c r="A12" s="49">
        <v>13</v>
      </c>
      <c r="B12" s="33" t="str">
        <f>VLOOKUP($A12,Сотрудники!$A$3:$L$1201,2,0)</f>
        <v>Богданов Михаил</v>
      </c>
      <c r="C12" s="33" t="str">
        <f>VLOOKUP($A12,Сотрудники!$A$3:$L$1201,8,0)</f>
        <v>СПБ</v>
      </c>
      <c r="D12" s="35" t="str">
        <f t="shared" ref="D12" si="24">IF(ISBLANK(D39),"",IF(D39=0,"Выходной",IF(D39&lt;&gt;0,"Работал","")))</f>
        <v/>
      </c>
      <c r="E12" s="54" t="str">
        <f t="shared" ref="E12:F12" si="25">IF(ISBLANK(E39),"",IF(E39=0,"Выходной",IF(E39&lt;&gt;0,"Работал","")))</f>
        <v>Работал</v>
      </c>
      <c r="F12" s="54" t="str">
        <f t="shared" si="25"/>
        <v>Работал</v>
      </c>
      <c r="G12" s="54" t="str">
        <f t="shared" si="22"/>
        <v>Работал</v>
      </c>
      <c r="H12" s="54" t="str">
        <f t="shared" si="22"/>
        <v>Работал</v>
      </c>
      <c r="I12" s="54" t="str">
        <f t="shared" si="22"/>
        <v>Работал</v>
      </c>
      <c r="J12" s="35" t="str">
        <f t="shared" si="22"/>
        <v/>
      </c>
      <c r="K12" s="35"/>
      <c r="L12" s="55"/>
      <c r="M12" s="54" t="str">
        <f t="shared" ref="M12:AI12" si="26">IF(ISBLANK(M39),"",IF(M39=0,"Выходной",IF(M39&lt;&gt;0,"Работал","")))</f>
        <v>Работал</v>
      </c>
      <c r="N12" s="54" t="str">
        <f t="shared" si="26"/>
        <v>Работал</v>
      </c>
      <c r="O12" s="54" t="str">
        <f t="shared" si="26"/>
        <v>Работал</v>
      </c>
      <c r="P12" s="54" t="str">
        <f t="shared" si="26"/>
        <v>Работал</v>
      </c>
      <c r="Q12" s="55" t="str">
        <f t="shared" si="26"/>
        <v/>
      </c>
      <c r="R12" s="35" t="str">
        <f t="shared" si="26"/>
        <v/>
      </c>
      <c r="S12" s="54" t="str">
        <f t="shared" si="26"/>
        <v>Работал</v>
      </c>
      <c r="T12" s="54" t="str">
        <f t="shared" si="26"/>
        <v>Работал</v>
      </c>
      <c r="U12" s="54" t="str">
        <f t="shared" si="26"/>
        <v>Работал</v>
      </c>
      <c r="V12" s="54" t="str">
        <f t="shared" si="26"/>
        <v>Работал</v>
      </c>
      <c r="W12" s="54" t="str">
        <f t="shared" si="26"/>
        <v>Работал</v>
      </c>
      <c r="X12" s="55" t="str">
        <f t="shared" si="26"/>
        <v/>
      </c>
      <c r="Y12" s="55" t="str">
        <f t="shared" si="26"/>
        <v/>
      </c>
      <c r="Z12" s="54" t="str">
        <f t="shared" si="26"/>
        <v>Работал</v>
      </c>
      <c r="AA12" s="54" t="str">
        <f t="shared" si="26"/>
        <v>Работал</v>
      </c>
      <c r="AB12" s="54" t="str">
        <f t="shared" si="26"/>
        <v>Работал</v>
      </c>
      <c r="AC12" s="54" t="str">
        <f t="shared" si="26"/>
        <v>Работал</v>
      </c>
      <c r="AD12" s="54" t="str">
        <f t="shared" si="26"/>
        <v>Работал</v>
      </c>
      <c r="AE12" s="55" t="str">
        <f t="shared" si="26"/>
        <v/>
      </c>
      <c r="AF12" s="55" t="str">
        <f t="shared" si="26"/>
        <v/>
      </c>
      <c r="AG12" s="54" t="str">
        <f t="shared" si="26"/>
        <v>Работал</v>
      </c>
      <c r="AH12" s="54" t="str">
        <f t="shared" si="26"/>
        <v>Работал</v>
      </c>
      <c r="AI12" s="34" t="str">
        <f t="shared" si="26"/>
        <v/>
      </c>
      <c r="AJ12" s="34" t="str">
        <f>IF(ISBLANK(AJ39),"",IF(AJ39=0,"Выходной",IF(AJ39&lt;&gt;0,"Работал","")))</f>
        <v/>
      </c>
    </row>
    <row r="13" spans="1:36" x14ac:dyDescent="0.3">
      <c r="A13" s="49">
        <v>14</v>
      </c>
      <c r="B13" s="33" t="str">
        <f>VLOOKUP($A13,Сотрудники!$A$3:$L$1201,2,0)</f>
        <v>Смирнова Екатерина</v>
      </c>
      <c r="C13" s="33" t="str">
        <f>VLOOKUP($A13,Сотрудники!$A$3:$L$1201,8,0)</f>
        <v>Москва</v>
      </c>
      <c r="D13" s="35" t="str">
        <f t="shared" ref="D13" si="27">IF(ISBLANK(D40),"",IF(D40=0,"Выходной",IF(D40&lt;&gt;0,"Работал","")))</f>
        <v/>
      </c>
      <c r="E13" s="54" t="str">
        <f t="shared" ref="E13:F13" si="28">IF(ISBLANK(E40),"",IF(E40=0,"Выходной",IF(E40&lt;&gt;0,"Работал","")))</f>
        <v>Работал</v>
      </c>
      <c r="F13" s="54" t="str">
        <f t="shared" si="28"/>
        <v>Работал</v>
      </c>
      <c r="G13" s="54" t="str">
        <f t="shared" si="22"/>
        <v>Работал</v>
      </c>
      <c r="H13" s="54" t="str">
        <f t="shared" si="22"/>
        <v>Работал</v>
      </c>
      <c r="I13" s="54" t="str">
        <f t="shared" si="22"/>
        <v>Работал</v>
      </c>
      <c r="J13" s="35" t="str">
        <f t="shared" si="22"/>
        <v/>
      </c>
      <c r="K13" s="35"/>
      <c r="L13" s="55"/>
      <c r="M13" s="54" t="str">
        <f t="shared" ref="M13:AI13" si="29">IF(ISBLANK(M40),"",IF(M40=0,"Выходной",IF(M40&lt;&gt;0,"Работал","")))</f>
        <v>Работал</v>
      </c>
      <c r="N13" s="54" t="str">
        <f t="shared" si="29"/>
        <v>Работал</v>
      </c>
      <c r="O13" s="54" t="str">
        <f t="shared" si="29"/>
        <v>Работал</v>
      </c>
      <c r="P13" s="54" t="str">
        <f t="shared" si="29"/>
        <v>Работал</v>
      </c>
      <c r="Q13" s="55" t="str">
        <f t="shared" si="29"/>
        <v/>
      </c>
      <c r="R13" s="35" t="str">
        <f t="shared" si="29"/>
        <v/>
      </c>
      <c r="S13" s="54" t="str">
        <f t="shared" si="29"/>
        <v>Работал</v>
      </c>
      <c r="T13" s="54" t="str">
        <f t="shared" si="29"/>
        <v>Работал</v>
      </c>
      <c r="U13" s="54" t="str">
        <f t="shared" si="29"/>
        <v>Работал</v>
      </c>
      <c r="V13" s="54" t="str">
        <f t="shared" si="29"/>
        <v>Работал</v>
      </c>
      <c r="W13" s="54" t="str">
        <f t="shared" si="29"/>
        <v>Работал</v>
      </c>
      <c r="X13" s="55" t="str">
        <f t="shared" si="29"/>
        <v/>
      </c>
      <c r="Y13" s="55" t="str">
        <f t="shared" si="29"/>
        <v/>
      </c>
      <c r="Z13" s="54" t="str">
        <f t="shared" si="29"/>
        <v>Работал</v>
      </c>
      <c r="AA13" s="54" t="str">
        <f t="shared" si="29"/>
        <v>Работал</v>
      </c>
      <c r="AB13" s="54" t="str">
        <f t="shared" si="29"/>
        <v>Работал</v>
      </c>
      <c r="AC13" s="54" t="str">
        <f t="shared" si="29"/>
        <v>Работал</v>
      </c>
      <c r="AD13" s="54" t="str">
        <f t="shared" si="29"/>
        <v>Работал</v>
      </c>
      <c r="AE13" s="55" t="str">
        <f t="shared" si="29"/>
        <v/>
      </c>
      <c r="AF13" s="55" t="str">
        <f t="shared" si="29"/>
        <v/>
      </c>
      <c r="AG13" s="54" t="str">
        <f t="shared" si="29"/>
        <v>Работал</v>
      </c>
      <c r="AH13" s="54" t="str">
        <f t="shared" si="29"/>
        <v>Работал</v>
      </c>
      <c r="AI13" s="34" t="str">
        <f t="shared" si="29"/>
        <v/>
      </c>
      <c r="AJ13" s="34" t="str">
        <f>IF(ISBLANK(AJ40),"",IF(AJ40=0,"Выходной",IF(AJ40&lt;&gt;0,"Работал","")))</f>
        <v/>
      </c>
    </row>
    <row r="14" spans="1:36" x14ac:dyDescent="0.3">
      <c r="A14" s="49">
        <v>15</v>
      </c>
      <c r="B14" s="33" t="str">
        <f>VLOOKUP($A14,Сотрудники!$A$3:$L$1201,2,0)</f>
        <v>Герасимова Елизавета</v>
      </c>
      <c r="C14" s="33" t="str">
        <f>VLOOKUP($A14,Сотрудники!$A$3:$L$1201,8,0)</f>
        <v>Москва</v>
      </c>
      <c r="D14" s="35" t="str">
        <f t="shared" ref="D14" si="30">IF(ISBLANK(D41),"",IF(D41=0,"Выходной",IF(D41&lt;&gt;0,"Работал","")))</f>
        <v/>
      </c>
      <c r="E14" s="54" t="str">
        <f t="shared" ref="E14:J14" si="31">IF(ISBLANK(E41),"",IF(E41=0,"Выходной",IF(E41&lt;&gt;0,"Работал","")))</f>
        <v>Работал</v>
      </c>
      <c r="F14" s="54" t="str">
        <f t="shared" si="31"/>
        <v>Работал</v>
      </c>
      <c r="G14" s="54" t="str">
        <f t="shared" si="31"/>
        <v>Работал</v>
      </c>
      <c r="H14" s="54" t="str">
        <f t="shared" si="31"/>
        <v>Работал</v>
      </c>
      <c r="I14" s="54" t="str">
        <f t="shared" si="31"/>
        <v>Работал</v>
      </c>
      <c r="J14" s="35" t="str">
        <f t="shared" si="31"/>
        <v/>
      </c>
      <c r="K14" s="35"/>
      <c r="L14" s="55"/>
      <c r="M14" s="54" t="str">
        <f t="shared" ref="M14:AI14" si="32">IF(ISBLANK(M41),"",IF(M41=0,"Выходной",IF(M41&lt;&gt;0,"Работал","")))</f>
        <v>Работал</v>
      </c>
      <c r="N14" s="54" t="str">
        <f t="shared" si="32"/>
        <v>Работал</v>
      </c>
      <c r="O14" s="54" t="str">
        <f t="shared" si="32"/>
        <v>Работал</v>
      </c>
      <c r="P14" s="54" t="str">
        <f t="shared" si="32"/>
        <v>Работал</v>
      </c>
      <c r="Q14" s="55" t="str">
        <f t="shared" si="32"/>
        <v/>
      </c>
      <c r="R14" s="35" t="str">
        <f t="shared" si="32"/>
        <v/>
      </c>
      <c r="S14" s="54" t="str">
        <f t="shared" si="32"/>
        <v>Работал</v>
      </c>
      <c r="T14" s="54" t="str">
        <f t="shared" si="32"/>
        <v>Работал</v>
      </c>
      <c r="U14" s="54" t="str">
        <f t="shared" si="32"/>
        <v>Работал</v>
      </c>
      <c r="V14" s="54" t="str">
        <f t="shared" si="32"/>
        <v>Работал</v>
      </c>
      <c r="W14" s="54" t="str">
        <f t="shared" si="32"/>
        <v>Работал</v>
      </c>
      <c r="X14" s="55" t="str">
        <f t="shared" si="32"/>
        <v/>
      </c>
      <c r="Y14" s="55" t="str">
        <f t="shared" si="32"/>
        <v/>
      </c>
      <c r="Z14" s="54" t="str">
        <f t="shared" si="32"/>
        <v>Работал</v>
      </c>
      <c r="AA14" s="54" t="str">
        <f t="shared" si="32"/>
        <v>Работал</v>
      </c>
      <c r="AB14" s="54" t="str">
        <f t="shared" si="32"/>
        <v>Работал</v>
      </c>
      <c r="AC14" s="54" t="str">
        <f t="shared" si="32"/>
        <v>Работал</v>
      </c>
      <c r="AD14" s="54" t="str">
        <f t="shared" si="32"/>
        <v>Работал</v>
      </c>
      <c r="AE14" s="55" t="str">
        <f t="shared" si="32"/>
        <v/>
      </c>
      <c r="AF14" s="55" t="str">
        <f t="shared" si="32"/>
        <v/>
      </c>
      <c r="AG14" s="54" t="str">
        <f t="shared" si="32"/>
        <v>Работал</v>
      </c>
      <c r="AH14" s="54" t="str">
        <f t="shared" si="32"/>
        <v>Работал</v>
      </c>
      <c r="AI14" s="34" t="str">
        <f t="shared" si="32"/>
        <v/>
      </c>
      <c r="AJ14" s="34" t="str">
        <f>IF(ISBLANK(AJ41),"",IF(AJ41=0,"Выходной",IF(AJ41&lt;&gt;0,"Работал","")))</f>
        <v/>
      </c>
    </row>
    <row r="15" spans="1:36" x14ac:dyDescent="0.3">
      <c r="A15" s="49">
        <v>16</v>
      </c>
      <c r="B15" s="33" t="str">
        <f>VLOOKUP($A15,Сотрудники!$A$3:$L$1201,2,0)</f>
        <v>Абдуллаева Анжелика</v>
      </c>
      <c r="C15" s="33" t="str">
        <f>VLOOKUP($A15,Сотрудники!$A$3:$L$1201,8,0)</f>
        <v>Москва</v>
      </c>
      <c r="D15" s="35" t="str">
        <f t="shared" ref="D15" si="33">IF(ISBLANK(D42),"",IF(D42=0,"Выходной",IF(D42&lt;&gt;0,"Работал","")))</f>
        <v/>
      </c>
      <c r="E15" s="54" t="str">
        <f t="shared" ref="E15:J15" si="34">IF(ISBLANK(E42),"",IF(E42=0,"Выходной",IF(E42&lt;&gt;0,"Работал","")))</f>
        <v>Работал</v>
      </c>
      <c r="F15" s="54" t="str">
        <f t="shared" si="34"/>
        <v>Работал</v>
      </c>
      <c r="G15" s="54" t="str">
        <f t="shared" si="34"/>
        <v>Работал</v>
      </c>
      <c r="H15" s="54" t="str">
        <f t="shared" si="34"/>
        <v>Работал</v>
      </c>
      <c r="I15" s="54" t="str">
        <f t="shared" si="34"/>
        <v>Работал</v>
      </c>
      <c r="J15" s="35" t="str">
        <f t="shared" si="34"/>
        <v/>
      </c>
      <c r="K15" s="35"/>
      <c r="L15" s="55"/>
      <c r="M15" s="54" t="str">
        <f t="shared" ref="M15:AJ15" si="35">IF(ISBLANK(M42),"",IF(M42=0,"Выходной",IF(M42&lt;&gt;0,"Работал","")))</f>
        <v>Работал</v>
      </c>
      <c r="N15" s="54" t="str">
        <f t="shared" si="35"/>
        <v>Работал</v>
      </c>
      <c r="O15" s="54" t="str">
        <f t="shared" si="35"/>
        <v>Работал</v>
      </c>
      <c r="P15" s="54" t="str">
        <f t="shared" si="35"/>
        <v>Работал</v>
      </c>
      <c r="Q15" s="55" t="str">
        <f t="shared" si="35"/>
        <v/>
      </c>
      <c r="R15" s="35" t="str">
        <f t="shared" si="35"/>
        <v/>
      </c>
      <c r="S15" s="54" t="str">
        <f t="shared" si="35"/>
        <v>Работал</v>
      </c>
      <c r="T15" s="54" t="str">
        <f t="shared" si="35"/>
        <v>Работал</v>
      </c>
      <c r="U15" s="54" t="str">
        <f t="shared" si="35"/>
        <v>Работал</v>
      </c>
      <c r="V15" s="54" t="str">
        <f t="shared" si="35"/>
        <v>Работал</v>
      </c>
      <c r="W15" s="54" t="str">
        <f t="shared" si="35"/>
        <v>Работал</v>
      </c>
      <c r="X15" s="55" t="str">
        <f t="shared" si="35"/>
        <v/>
      </c>
      <c r="Y15" s="55" t="str">
        <f t="shared" si="35"/>
        <v/>
      </c>
      <c r="Z15" s="54" t="str">
        <f t="shared" si="35"/>
        <v>Работал</v>
      </c>
      <c r="AA15" s="54" t="str">
        <f t="shared" si="35"/>
        <v>Работал</v>
      </c>
      <c r="AB15" s="54" t="str">
        <f t="shared" si="35"/>
        <v>Работал</v>
      </c>
      <c r="AC15" s="54" t="str">
        <f t="shared" si="35"/>
        <v>Работал</v>
      </c>
      <c r="AD15" s="54" t="str">
        <f t="shared" si="35"/>
        <v>Работал</v>
      </c>
      <c r="AE15" s="55" t="str">
        <f t="shared" si="35"/>
        <v/>
      </c>
      <c r="AF15" s="55" t="str">
        <f t="shared" si="35"/>
        <v/>
      </c>
      <c r="AG15" s="54" t="str">
        <f t="shared" si="35"/>
        <v>Работал</v>
      </c>
      <c r="AH15" s="54" t="str">
        <f t="shared" si="35"/>
        <v>Работал</v>
      </c>
      <c r="AI15" s="34" t="str">
        <f t="shared" si="35"/>
        <v/>
      </c>
      <c r="AJ15" s="34" t="str">
        <f t="shared" si="35"/>
        <v/>
      </c>
    </row>
    <row r="16" spans="1:36" x14ac:dyDescent="0.3">
      <c r="A16" s="49">
        <v>17</v>
      </c>
      <c r="B16" s="33" t="str">
        <f>VLOOKUP($A16,Сотрудники!$A$3:$L$1201,2,0)</f>
        <v>Наймушин Евгений</v>
      </c>
      <c r="C16" s="33" t="str">
        <f>VLOOKUP($A16,Сотрудники!$A$3:$L$1201,8,0)</f>
        <v>Екатеринбург</v>
      </c>
      <c r="D16" s="35" t="str">
        <f t="shared" ref="D16" si="36">IF(ISBLANK(D43),"",IF(D43=0,"Выходной",IF(D43&lt;&gt;0,"Работал","")))</f>
        <v/>
      </c>
      <c r="E16" s="54" t="str">
        <f t="shared" ref="E16:J16" si="37">IF(ISBLANK(E43),"",IF(E43=0,"Выходной",IF(E43&lt;&gt;0,"Работал","")))</f>
        <v>Работал</v>
      </c>
      <c r="F16" s="54" t="str">
        <f t="shared" si="37"/>
        <v>Работал</v>
      </c>
      <c r="G16" s="54" t="str">
        <f t="shared" si="37"/>
        <v>Работал</v>
      </c>
      <c r="H16" s="54" t="str">
        <f t="shared" si="37"/>
        <v>Работал</v>
      </c>
      <c r="I16" s="54" t="str">
        <f t="shared" si="37"/>
        <v>Работал</v>
      </c>
      <c r="J16" s="35" t="str">
        <f t="shared" si="37"/>
        <v/>
      </c>
      <c r="K16" s="35"/>
      <c r="L16" s="55"/>
      <c r="M16" s="54" t="str">
        <f t="shared" ref="M16:AJ16" si="38">IF(ISBLANK(M43),"",IF(M43=0,"Выходной",IF(M43&lt;&gt;0,"Работал","")))</f>
        <v>Работал</v>
      </c>
      <c r="N16" s="54" t="str">
        <f t="shared" si="38"/>
        <v>Работал</v>
      </c>
      <c r="O16" s="54" t="str">
        <f t="shared" si="38"/>
        <v>Работал</v>
      </c>
      <c r="P16" s="54" t="str">
        <f t="shared" si="38"/>
        <v>Работал</v>
      </c>
      <c r="Q16" s="55" t="str">
        <f t="shared" si="38"/>
        <v/>
      </c>
      <c r="R16" s="35" t="str">
        <f t="shared" si="38"/>
        <v/>
      </c>
      <c r="S16" s="54" t="str">
        <f t="shared" si="38"/>
        <v>Работал</v>
      </c>
      <c r="T16" s="54" t="str">
        <f t="shared" si="38"/>
        <v>Работал</v>
      </c>
      <c r="U16" s="54" t="str">
        <f t="shared" si="38"/>
        <v>Работал</v>
      </c>
      <c r="V16" s="54" t="str">
        <f t="shared" si="38"/>
        <v>Работал</v>
      </c>
      <c r="W16" s="54" t="str">
        <f t="shared" si="38"/>
        <v>Работал</v>
      </c>
      <c r="X16" s="55" t="str">
        <f t="shared" si="38"/>
        <v/>
      </c>
      <c r="Y16" s="55" t="str">
        <f t="shared" si="38"/>
        <v/>
      </c>
      <c r="Z16" s="54" t="str">
        <f t="shared" si="38"/>
        <v>Работал</v>
      </c>
      <c r="AA16" s="54" t="str">
        <f t="shared" si="38"/>
        <v>Работал</v>
      </c>
      <c r="AB16" s="54" t="str">
        <f t="shared" si="38"/>
        <v>Работал</v>
      </c>
      <c r="AC16" s="54" t="str">
        <f t="shared" si="38"/>
        <v>Работал</v>
      </c>
      <c r="AD16" s="54" t="str">
        <f t="shared" si="38"/>
        <v>Работал</v>
      </c>
      <c r="AE16" s="55" t="str">
        <f t="shared" si="38"/>
        <v/>
      </c>
      <c r="AF16" s="55" t="str">
        <f t="shared" si="38"/>
        <v/>
      </c>
      <c r="AG16" s="54" t="str">
        <f t="shared" si="38"/>
        <v>Работал</v>
      </c>
      <c r="AH16" s="54" t="str">
        <f t="shared" si="38"/>
        <v>Работал</v>
      </c>
      <c r="AI16" s="34" t="str">
        <f t="shared" si="38"/>
        <v/>
      </c>
      <c r="AJ16" s="34" t="str">
        <f t="shared" si="38"/>
        <v/>
      </c>
    </row>
    <row r="17" spans="1:37" x14ac:dyDescent="0.3">
      <c r="A17" s="49">
        <v>18</v>
      </c>
      <c r="B17" s="33" t="str">
        <f>VLOOKUP($A17,Сотрудники!$A$3:$L$1201,2,0)</f>
        <v>Тимиргалеев Иван</v>
      </c>
      <c r="C17" s="33" t="str">
        <f>VLOOKUP($A17,Сотрудники!$A$3:$L$1201,8,0)</f>
        <v>Екатеринбург</v>
      </c>
      <c r="D17" s="35" t="str">
        <f t="shared" ref="D17" si="39">IF(ISBLANK(D44),"",IF(D44=0,"Выходной",IF(D44&lt;&gt;0,"Работал","")))</f>
        <v/>
      </c>
      <c r="E17" s="54" t="str">
        <f t="shared" ref="E17:J17" si="40">IF(ISBLANK(E44),"",IF(E44=0,"Выходной",IF(E44&lt;&gt;0,"Работал","")))</f>
        <v>Работал</v>
      </c>
      <c r="F17" s="54" t="str">
        <f t="shared" si="40"/>
        <v>Работал</v>
      </c>
      <c r="G17" s="54" t="str">
        <f t="shared" si="40"/>
        <v>Работал</v>
      </c>
      <c r="H17" s="54" t="str">
        <f t="shared" si="40"/>
        <v>Работал</v>
      </c>
      <c r="I17" s="54" t="str">
        <f t="shared" si="40"/>
        <v>Работал</v>
      </c>
      <c r="J17" s="35" t="str">
        <f t="shared" si="40"/>
        <v/>
      </c>
      <c r="K17" s="35"/>
      <c r="L17" s="55"/>
      <c r="M17" s="54" t="str">
        <f t="shared" ref="M17:AJ17" si="41">IF(ISBLANK(M44),"",IF(M44=0,"Выходной",IF(M44&lt;&gt;0,"Работал","")))</f>
        <v>Работал</v>
      </c>
      <c r="N17" s="54" t="str">
        <f t="shared" si="41"/>
        <v>Работал</v>
      </c>
      <c r="O17" s="54" t="str">
        <f t="shared" si="41"/>
        <v>Работал</v>
      </c>
      <c r="P17" s="54" t="str">
        <f t="shared" si="41"/>
        <v>Работал</v>
      </c>
      <c r="Q17" s="55" t="str">
        <f t="shared" si="41"/>
        <v/>
      </c>
      <c r="R17" s="35" t="str">
        <f t="shared" si="41"/>
        <v/>
      </c>
      <c r="S17" s="54" t="str">
        <f t="shared" si="41"/>
        <v>Работал</v>
      </c>
      <c r="T17" s="54" t="str">
        <f t="shared" si="41"/>
        <v>Работал</v>
      </c>
      <c r="U17" s="54" t="str">
        <f t="shared" si="41"/>
        <v>Работал</v>
      </c>
      <c r="V17" s="54" t="str">
        <f t="shared" si="41"/>
        <v>Работал</v>
      </c>
      <c r="W17" s="54" t="str">
        <f t="shared" si="41"/>
        <v>Работал</v>
      </c>
      <c r="X17" s="55" t="str">
        <f t="shared" si="41"/>
        <v/>
      </c>
      <c r="Y17" s="55" t="str">
        <f t="shared" si="41"/>
        <v/>
      </c>
      <c r="Z17" s="54" t="str">
        <f t="shared" si="41"/>
        <v>Работал</v>
      </c>
      <c r="AA17" s="54" t="str">
        <f t="shared" si="41"/>
        <v>Работал</v>
      </c>
      <c r="AB17" s="54" t="str">
        <f t="shared" si="41"/>
        <v>Работал</v>
      </c>
      <c r="AC17" s="54" t="str">
        <f t="shared" si="41"/>
        <v>Работал</v>
      </c>
      <c r="AD17" s="54" t="str">
        <f t="shared" si="41"/>
        <v>Работал</v>
      </c>
      <c r="AE17" s="55" t="str">
        <f t="shared" si="41"/>
        <v/>
      </c>
      <c r="AF17" s="55" t="str">
        <f t="shared" si="41"/>
        <v/>
      </c>
      <c r="AG17" s="54" t="str">
        <f t="shared" si="41"/>
        <v>Работал</v>
      </c>
      <c r="AH17" s="54" t="str">
        <f t="shared" si="41"/>
        <v>Работал</v>
      </c>
      <c r="AI17" s="34" t="str">
        <f t="shared" si="41"/>
        <v/>
      </c>
      <c r="AJ17" s="34" t="str">
        <f t="shared" si="41"/>
        <v/>
      </c>
    </row>
    <row r="18" spans="1:37" x14ac:dyDescent="0.3">
      <c r="A18" s="49">
        <v>19</v>
      </c>
      <c r="B18" s="33" t="str">
        <f>VLOOKUP($A18,Сотрудники!$A$3:$L$1201,2,0)</f>
        <v>Лопатин Максим</v>
      </c>
      <c r="C18" s="33" t="str">
        <f>VLOOKUP($A18,Сотрудники!$A$3:$L$1201,8,0)</f>
        <v>Москва</v>
      </c>
      <c r="D18" s="35" t="str">
        <f t="shared" ref="D18" si="42">IF(ISBLANK(D45),"",IF(D45=0,"Выходной",IF(D45&lt;&gt;0,"Работал","")))</f>
        <v/>
      </c>
      <c r="E18" s="54" t="str">
        <f t="shared" ref="E18:J18" si="43">IF(ISBLANK(E45),"",IF(E45=0,"Выходной",IF(E45&lt;&gt;0,"Работал","")))</f>
        <v>Работал</v>
      </c>
      <c r="F18" s="54" t="str">
        <f t="shared" si="43"/>
        <v>Работал</v>
      </c>
      <c r="G18" s="54" t="str">
        <f t="shared" si="43"/>
        <v>Работал</v>
      </c>
      <c r="H18" s="54" t="str">
        <f t="shared" si="43"/>
        <v>Работал</v>
      </c>
      <c r="I18" s="54" t="str">
        <f t="shared" si="43"/>
        <v>Работал</v>
      </c>
      <c r="J18" s="35" t="str">
        <f t="shared" si="43"/>
        <v/>
      </c>
      <c r="K18" s="35"/>
      <c r="L18" s="55"/>
      <c r="M18" s="54" t="str">
        <f t="shared" ref="M18:AJ18" si="44">IF(ISBLANK(M45),"",IF(M45=0,"Выходной",IF(M45&lt;&gt;0,"Работал","")))</f>
        <v>Работал</v>
      </c>
      <c r="N18" s="54" t="str">
        <f t="shared" si="44"/>
        <v>Работал</v>
      </c>
      <c r="O18" s="54" t="str">
        <f t="shared" si="44"/>
        <v>Работал</v>
      </c>
      <c r="P18" s="54" t="str">
        <f t="shared" si="44"/>
        <v>Работал</v>
      </c>
      <c r="Q18" s="55" t="str">
        <f t="shared" si="44"/>
        <v/>
      </c>
      <c r="R18" s="35" t="str">
        <f t="shared" si="44"/>
        <v/>
      </c>
      <c r="S18" s="54" t="str">
        <f t="shared" si="44"/>
        <v>Работал</v>
      </c>
      <c r="T18" s="54" t="str">
        <f t="shared" si="44"/>
        <v>Работал</v>
      </c>
      <c r="U18" s="54" t="str">
        <f t="shared" si="44"/>
        <v>Работал</v>
      </c>
      <c r="V18" s="54" t="str">
        <f t="shared" si="44"/>
        <v>Работал</v>
      </c>
      <c r="W18" s="54" t="str">
        <f t="shared" si="44"/>
        <v>Работал</v>
      </c>
      <c r="X18" s="55" t="str">
        <f t="shared" si="44"/>
        <v/>
      </c>
      <c r="Y18" s="55" t="str">
        <f t="shared" si="44"/>
        <v/>
      </c>
      <c r="Z18" s="54" t="str">
        <f t="shared" si="44"/>
        <v>Работал</v>
      </c>
      <c r="AA18" s="54" t="str">
        <f t="shared" si="44"/>
        <v>Работал</v>
      </c>
      <c r="AB18" s="54" t="str">
        <f t="shared" si="44"/>
        <v>Работал</v>
      </c>
      <c r="AC18" s="54" t="str">
        <f t="shared" si="44"/>
        <v>Работал</v>
      </c>
      <c r="AD18" s="54" t="str">
        <f t="shared" si="44"/>
        <v>Работал</v>
      </c>
      <c r="AE18" s="55" t="str">
        <f t="shared" si="44"/>
        <v/>
      </c>
      <c r="AF18" s="55" t="str">
        <f t="shared" si="44"/>
        <v/>
      </c>
      <c r="AG18" s="54" t="str">
        <f t="shared" si="44"/>
        <v>Работал</v>
      </c>
      <c r="AH18" s="54" t="str">
        <f t="shared" si="44"/>
        <v>Работал</v>
      </c>
      <c r="AI18" s="34" t="str">
        <f t="shared" si="44"/>
        <v/>
      </c>
      <c r="AJ18" s="34" t="str">
        <f t="shared" si="44"/>
        <v/>
      </c>
    </row>
    <row r="19" spans="1:37" x14ac:dyDescent="0.3">
      <c r="A19" s="49">
        <v>20</v>
      </c>
      <c r="B19" s="33" t="str">
        <f>VLOOKUP($A19,Сотрудники!$A$3:$L$1201,2,0)</f>
        <v xml:space="preserve">Калмурзаев Руслан </v>
      </c>
      <c r="C19" s="33" t="str">
        <f>VLOOKUP($A19,Сотрудники!$A$3:$L$1201,8,0)</f>
        <v>Москва</v>
      </c>
      <c r="D19" s="35" t="str">
        <f t="shared" ref="D19" si="45">IF(ISBLANK(D46),"",IF(D46=0,"Выходной",IF(D46&lt;&gt;0,"Работал","")))</f>
        <v/>
      </c>
      <c r="E19" s="54" t="str">
        <f t="shared" ref="E19" si="46">IF(ISBLANK(E46),"",IF(E46=0,"Выходной",IF(E46&lt;&gt;0,"Работал","")))</f>
        <v/>
      </c>
      <c r="F19" s="54" t="str">
        <f t="shared" ref="F19:J19" si="47">IF(ISBLANK(F46),"",IF(F46=0,"Выходной",IF(F46&lt;&gt;0,"Работал","")))</f>
        <v>Работал</v>
      </c>
      <c r="G19" s="54" t="str">
        <f t="shared" si="47"/>
        <v>Работал</v>
      </c>
      <c r="H19" s="54" t="str">
        <f t="shared" si="47"/>
        <v>Работал</v>
      </c>
      <c r="I19" s="54" t="str">
        <f t="shared" si="47"/>
        <v>Работал</v>
      </c>
      <c r="J19" s="35" t="str">
        <f t="shared" si="47"/>
        <v/>
      </c>
      <c r="K19" s="35"/>
      <c r="L19" s="55"/>
      <c r="M19" s="54" t="str">
        <f t="shared" ref="M19:AJ19" si="48">IF(ISBLANK(M46),"",IF(M46=0,"Выходной",IF(M46&lt;&gt;0,"Работал","")))</f>
        <v>Работал</v>
      </c>
      <c r="N19" s="54" t="str">
        <f t="shared" si="48"/>
        <v>Работал</v>
      </c>
      <c r="O19" s="54" t="str">
        <f t="shared" si="48"/>
        <v>Работал</v>
      </c>
      <c r="P19" s="54" t="str">
        <f t="shared" si="48"/>
        <v>Работал</v>
      </c>
      <c r="Q19" s="55" t="str">
        <f t="shared" si="48"/>
        <v/>
      </c>
      <c r="R19" s="35" t="str">
        <f t="shared" si="48"/>
        <v/>
      </c>
      <c r="S19" s="54" t="str">
        <f t="shared" si="48"/>
        <v>Работал</v>
      </c>
      <c r="T19" s="54" t="str">
        <f t="shared" si="48"/>
        <v>Работал</v>
      </c>
      <c r="U19" s="54" t="str">
        <f t="shared" si="48"/>
        <v>Работал</v>
      </c>
      <c r="V19" s="54" t="str">
        <f t="shared" si="48"/>
        <v>Работал</v>
      </c>
      <c r="W19" s="54" t="str">
        <f t="shared" si="48"/>
        <v>Работал</v>
      </c>
      <c r="X19" s="55" t="str">
        <f t="shared" si="48"/>
        <v/>
      </c>
      <c r="Y19" s="55" t="str">
        <f t="shared" si="48"/>
        <v/>
      </c>
      <c r="Z19" s="54" t="str">
        <f t="shared" si="48"/>
        <v>Работал</v>
      </c>
      <c r="AA19" s="54" t="str">
        <f t="shared" si="48"/>
        <v>Работал</v>
      </c>
      <c r="AB19" s="54" t="str">
        <f t="shared" si="48"/>
        <v>Работал</v>
      </c>
      <c r="AC19" s="54" t="str">
        <f t="shared" si="48"/>
        <v>Работал</v>
      </c>
      <c r="AD19" s="54" t="str">
        <f t="shared" si="48"/>
        <v>Работал</v>
      </c>
      <c r="AE19" s="55" t="str">
        <f t="shared" si="48"/>
        <v/>
      </c>
      <c r="AF19" s="55" t="str">
        <f t="shared" si="48"/>
        <v/>
      </c>
      <c r="AG19" s="54" t="str">
        <f t="shared" si="48"/>
        <v>Работал</v>
      </c>
      <c r="AH19" s="54" t="str">
        <f t="shared" si="48"/>
        <v>Работал</v>
      </c>
      <c r="AI19" s="34" t="str">
        <f t="shared" si="48"/>
        <v/>
      </c>
      <c r="AJ19" s="34" t="str">
        <f t="shared" si="48"/>
        <v/>
      </c>
    </row>
    <row r="20" spans="1:37" x14ac:dyDescent="0.3">
      <c r="A20" s="49">
        <v>21</v>
      </c>
      <c r="B20" s="33" t="str">
        <f>VLOOKUP($A20,Сотрудники!$A$3:$L$1201,2,0)</f>
        <v>Шимберев Борис</v>
      </c>
      <c r="C20" s="33" t="str">
        <f>VLOOKUP($A20,Сотрудники!$A$3:$L$1201,8,0)</f>
        <v>СПБ</v>
      </c>
      <c r="D20" s="35" t="str">
        <f t="shared" ref="D20" si="49">IF(ISBLANK(D47),"",IF(D47=0,"Выходной",IF(D47&lt;&gt;0,"Работал","")))</f>
        <v/>
      </c>
      <c r="E20" s="54" t="str">
        <f t="shared" ref="E20" si="50">IF(ISBLANK(E47),"",IF(E47=0,"Выходной",IF(E47&lt;&gt;0,"Работал","")))</f>
        <v/>
      </c>
      <c r="F20" s="54" t="str">
        <f t="shared" ref="F20:J20" si="51">IF(ISBLANK(F47),"",IF(F47=0,"Выходной",IF(F47&lt;&gt;0,"Работал","")))</f>
        <v>Работал</v>
      </c>
      <c r="G20" s="54" t="str">
        <f t="shared" si="51"/>
        <v>Работал</v>
      </c>
      <c r="H20" s="54" t="str">
        <f t="shared" si="51"/>
        <v>Работал</v>
      </c>
      <c r="I20" s="54" t="str">
        <f t="shared" si="51"/>
        <v>Работал</v>
      </c>
      <c r="J20" s="35" t="str">
        <f t="shared" si="51"/>
        <v/>
      </c>
      <c r="K20" s="35"/>
      <c r="L20" s="55"/>
      <c r="M20" s="54" t="str">
        <f t="shared" ref="M20:AJ20" si="52">IF(ISBLANK(M47),"",IF(M47=0,"Выходной",IF(M47&lt;&gt;0,"Работал","")))</f>
        <v>Работал</v>
      </c>
      <c r="N20" s="54" t="str">
        <f t="shared" si="52"/>
        <v>Работал</v>
      </c>
      <c r="O20" s="54" t="str">
        <f t="shared" si="52"/>
        <v>Работал</v>
      </c>
      <c r="P20" s="54" t="str">
        <f t="shared" si="52"/>
        <v>Работал</v>
      </c>
      <c r="Q20" s="55" t="str">
        <f t="shared" si="52"/>
        <v/>
      </c>
      <c r="R20" s="35" t="str">
        <f t="shared" si="52"/>
        <v/>
      </c>
      <c r="S20" s="54" t="str">
        <f t="shared" si="52"/>
        <v>Работал</v>
      </c>
      <c r="T20" s="54" t="str">
        <f t="shared" si="52"/>
        <v>Работал</v>
      </c>
      <c r="U20" s="54" t="str">
        <f t="shared" si="52"/>
        <v>Работал</v>
      </c>
      <c r="V20" s="54" t="str">
        <f t="shared" si="52"/>
        <v>Работал</v>
      </c>
      <c r="W20" s="54" t="str">
        <f t="shared" si="52"/>
        <v>Работал</v>
      </c>
      <c r="X20" s="55" t="str">
        <f t="shared" si="52"/>
        <v/>
      </c>
      <c r="Y20" s="55" t="str">
        <f t="shared" si="52"/>
        <v/>
      </c>
      <c r="Z20" s="54" t="str">
        <f t="shared" si="52"/>
        <v>Работал</v>
      </c>
      <c r="AA20" s="54" t="str">
        <f t="shared" si="52"/>
        <v>Работал</v>
      </c>
      <c r="AB20" s="54" t="str">
        <f t="shared" si="52"/>
        <v>Работал</v>
      </c>
      <c r="AC20" s="54" t="str">
        <f t="shared" si="52"/>
        <v>Работал</v>
      </c>
      <c r="AD20" s="54" t="str">
        <f t="shared" si="52"/>
        <v>Работал</v>
      </c>
      <c r="AE20" s="55" t="str">
        <f t="shared" si="52"/>
        <v/>
      </c>
      <c r="AF20" s="55" t="str">
        <f t="shared" si="52"/>
        <v/>
      </c>
      <c r="AG20" s="54" t="str">
        <f t="shared" si="52"/>
        <v>Работал</v>
      </c>
      <c r="AH20" s="54" t="str">
        <f t="shared" si="52"/>
        <v>Работал</v>
      </c>
      <c r="AI20" s="34" t="str">
        <f t="shared" si="52"/>
        <v/>
      </c>
      <c r="AJ20" s="34" t="str">
        <f t="shared" si="52"/>
        <v/>
      </c>
    </row>
    <row r="21" spans="1:37" x14ac:dyDescent="0.3">
      <c r="A21" s="49">
        <v>22</v>
      </c>
      <c r="B21" s="33" t="str">
        <f>VLOOKUP($A21,Сотрудники!$A$3:$L$1201,2,0)</f>
        <v>Виштак Татьяна</v>
      </c>
      <c r="C21" s="33" t="str">
        <f>VLOOKUP($A21,Сотрудники!$A$3:$L$1201,8,0)</f>
        <v>Москва</v>
      </c>
      <c r="D21" s="35" t="str">
        <f t="shared" ref="D21" si="53">IF(ISBLANK(D48),"",IF(D48=0,"Выходной",IF(D48&lt;&gt;0,"Работал","")))</f>
        <v/>
      </c>
      <c r="E21" s="54" t="str">
        <f t="shared" ref="E21" si="54">IF(ISBLANK(E48),"",IF(E48=0,"Выходной",IF(E48&lt;&gt;0,"Работал","")))</f>
        <v/>
      </c>
      <c r="F21" s="54" t="str">
        <f t="shared" ref="F21:J21" si="55">IF(ISBLANK(F48),"",IF(F48=0,"Выходной",IF(F48&lt;&gt;0,"Работал","")))</f>
        <v/>
      </c>
      <c r="G21" s="54" t="str">
        <f t="shared" si="55"/>
        <v/>
      </c>
      <c r="H21" s="54" t="str">
        <f t="shared" si="55"/>
        <v/>
      </c>
      <c r="I21" s="54" t="str">
        <f t="shared" si="55"/>
        <v/>
      </c>
      <c r="J21" s="35" t="str">
        <f t="shared" si="55"/>
        <v/>
      </c>
      <c r="K21" s="35"/>
      <c r="L21" s="55"/>
      <c r="M21" s="54" t="str">
        <f t="shared" ref="M21:AJ21" si="56">IF(ISBLANK(M48),"",IF(M48=0,"Выходной",IF(M48&lt;&gt;0,"Работал","")))</f>
        <v/>
      </c>
      <c r="N21" s="54" t="str">
        <f t="shared" si="56"/>
        <v/>
      </c>
      <c r="O21" s="54" t="str">
        <f t="shared" si="56"/>
        <v/>
      </c>
      <c r="P21" s="54" t="str">
        <f t="shared" si="56"/>
        <v/>
      </c>
      <c r="Q21" s="55" t="str">
        <f t="shared" si="56"/>
        <v/>
      </c>
      <c r="R21" s="35" t="str">
        <f t="shared" si="56"/>
        <v/>
      </c>
      <c r="S21" s="54" t="str">
        <f t="shared" si="56"/>
        <v>Работал</v>
      </c>
      <c r="T21" s="54" t="str">
        <f t="shared" si="56"/>
        <v>Работал</v>
      </c>
      <c r="U21" s="54" t="str">
        <f t="shared" si="56"/>
        <v>Работал</v>
      </c>
      <c r="V21" s="54" t="str">
        <f t="shared" si="56"/>
        <v>Работал</v>
      </c>
      <c r="W21" s="54" t="str">
        <f t="shared" si="56"/>
        <v>Работал</v>
      </c>
      <c r="X21" s="55" t="str">
        <f t="shared" si="56"/>
        <v/>
      </c>
      <c r="Y21" s="55" t="str">
        <f t="shared" si="56"/>
        <v/>
      </c>
      <c r="Z21" s="54" t="str">
        <f t="shared" si="56"/>
        <v>Работал</v>
      </c>
      <c r="AA21" s="54" t="str">
        <f t="shared" si="56"/>
        <v>Работал</v>
      </c>
      <c r="AB21" s="54" t="str">
        <f t="shared" si="56"/>
        <v>Работал</v>
      </c>
      <c r="AC21" s="54" t="str">
        <f t="shared" si="56"/>
        <v>Работал</v>
      </c>
      <c r="AD21" s="54" t="str">
        <f t="shared" si="56"/>
        <v>Работал</v>
      </c>
      <c r="AE21" s="55" t="str">
        <f t="shared" si="56"/>
        <v/>
      </c>
      <c r="AF21" s="55" t="str">
        <f t="shared" si="56"/>
        <v/>
      </c>
      <c r="AG21" s="54" t="str">
        <f t="shared" si="56"/>
        <v>Работал</v>
      </c>
      <c r="AH21" s="54" t="str">
        <f t="shared" si="56"/>
        <v>Работал</v>
      </c>
      <c r="AI21" s="34" t="str">
        <f t="shared" si="56"/>
        <v/>
      </c>
      <c r="AJ21" s="34" t="str">
        <f t="shared" si="56"/>
        <v/>
      </c>
    </row>
    <row r="22" spans="1:37" x14ac:dyDescent="0.3">
      <c r="A22" s="49">
        <v>23</v>
      </c>
      <c r="B22" s="33" t="str">
        <f>VLOOKUP($A22,Сотрудники!$A$3:$L$1201,2,0)</f>
        <v>Путилов Александр</v>
      </c>
      <c r="C22" s="33" t="str">
        <f>VLOOKUP($A22,Сотрудники!$A$3:$L$1201,8,0)</f>
        <v>Екатеринбург</v>
      </c>
      <c r="D22" s="35" t="str">
        <f t="shared" ref="D22" si="57">IF(ISBLANK(D49),"",IF(D49=0,"Выходной",IF(D49&lt;&gt;0,"Работал","")))</f>
        <v/>
      </c>
      <c r="E22" s="54" t="str">
        <f t="shared" ref="E22" si="58">IF(ISBLANK(E49),"",IF(E49=0,"Выходной",IF(E49&lt;&gt;0,"Работал","")))</f>
        <v/>
      </c>
      <c r="F22" s="54" t="str">
        <f t="shared" ref="F22:J22" si="59">IF(ISBLANK(F49),"",IF(F49=0,"Выходной",IF(F49&lt;&gt;0,"Работал","")))</f>
        <v/>
      </c>
      <c r="G22" s="54" t="str">
        <f t="shared" si="59"/>
        <v/>
      </c>
      <c r="H22" s="54" t="str">
        <f t="shared" si="59"/>
        <v/>
      </c>
      <c r="I22" s="54" t="str">
        <f t="shared" si="59"/>
        <v/>
      </c>
      <c r="J22" s="35" t="str">
        <f t="shared" si="59"/>
        <v/>
      </c>
      <c r="K22" s="35"/>
      <c r="L22" s="55"/>
      <c r="M22" s="54" t="str">
        <f t="shared" ref="M22:AJ22" si="60">IF(ISBLANK(M49),"",IF(M49=0,"Выходной",IF(M49&lt;&gt;0,"Работал","")))</f>
        <v/>
      </c>
      <c r="N22" s="54" t="str">
        <f t="shared" si="60"/>
        <v/>
      </c>
      <c r="O22" s="54" t="str">
        <f t="shared" si="60"/>
        <v/>
      </c>
      <c r="P22" s="54" t="str">
        <f t="shared" si="60"/>
        <v/>
      </c>
      <c r="Q22" s="55" t="str">
        <f t="shared" si="60"/>
        <v/>
      </c>
      <c r="R22" s="35" t="str">
        <f t="shared" si="60"/>
        <v/>
      </c>
      <c r="S22" s="54" t="str">
        <f t="shared" si="60"/>
        <v>Работал</v>
      </c>
      <c r="T22" s="54" t="str">
        <f t="shared" si="60"/>
        <v>Работал</v>
      </c>
      <c r="U22" s="54" t="str">
        <f t="shared" si="60"/>
        <v>Работал</v>
      </c>
      <c r="V22" s="54" t="str">
        <f t="shared" si="60"/>
        <v>Работал</v>
      </c>
      <c r="W22" s="54" t="str">
        <f t="shared" si="60"/>
        <v>Работал</v>
      </c>
      <c r="X22" s="55" t="str">
        <f t="shared" si="60"/>
        <v/>
      </c>
      <c r="Y22" s="55" t="str">
        <f t="shared" si="60"/>
        <v/>
      </c>
      <c r="Z22" s="54" t="str">
        <f t="shared" si="60"/>
        <v>Работал</v>
      </c>
      <c r="AA22" s="54" t="str">
        <f t="shared" si="60"/>
        <v>Работал</v>
      </c>
      <c r="AB22" s="54" t="str">
        <f t="shared" si="60"/>
        <v>Работал</v>
      </c>
      <c r="AC22" s="54" t="str">
        <f t="shared" si="60"/>
        <v>Работал</v>
      </c>
      <c r="AD22" s="54" t="str">
        <f t="shared" si="60"/>
        <v>Работал</v>
      </c>
      <c r="AE22" s="55" t="str">
        <f t="shared" si="60"/>
        <v/>
      </c>
      <c r="AF22" s="55" t="str">
        <f t="shared" si="60"/>
        <v/>
      </c>
      <c r="AG22" s="54" t="str">
        <f t="shared" si="60"/>
        <v>Работал</v>
      </c>
      <c r="AH22" s="54" t="str">
        <f t="shared" si="60"/>
        <v>Работал</v>
      </c>
      <c r="AI22" s="34" t="str">
        <f t="shared" si="60"/>
        <v/>
      </c>
      <c r="AJ22" s="34" t="str">
        <f t="shared" si="60"/>
        <v/>
      </c>
    </row>
    <row r="23" spans="1:37" x14ac:dyDescent="0.3">
      <c r="A23" s="49">
        <v>24</v>
      </c>
      <c r="B23" s="33" t="str">
        <f>VLOOKUP($A23,Сотрудники!$A$3:$L$1201,2,0)</f>
        <v>Цыганкова Анастасия</v>
      </c>
      <c r="C23" s="33" t="str">
        <f>VLOOKUP($A23,Сотрудники!$A$3:$L$1201,8,0)</f>
        <v>Москва</v>
      </c>
      <c r="D23" s="35" t="str">
        <f t="shared" ref="D23" si="61">IF(ISBLANK(D50),"",IF(D50=0,"Выходной",IF(D50&lt;&gt;0,"Работал","")))</f>
        <v/>
      </c>
      <c r="E23" s="54" t="str">
        <f t="shared" ref="E23" si="62">IF(ISBLANK(E50),"",IF(E50=0,"Выходной",IF(E50&lt;&gt;0,"Работал","")))</f>
        <v/>
      </c>
      <c r="F23" s="54" t="str">
        <f t="shared" ref="F23:J23" si="63">IF(ISBLANK(F50),"",IF(F50=0,"Выходной",IF(F50&lt;&gt;0,"Работал","")))</f>
        <v/>
      </c>
      <c r="G23" s="54" t="str">
        <f t="shared" si="63"/>
        <v/>
      </c>
      <c r="H23" s="54" t="str">
        <f t="shared" si="63"/>
        <v/>
      </c>
      <c r="I23" s="54" t="str">
        <f t="shared" si="63"/>
        <v/>
      </c>
      <c r="J23" s="35" t="str">
        <f t="shared" si="63"/>
        <v/>
      </c>
      <c r="K23" s="35"/>
      <c r="L23" s="55"/>
      <c r="M23" s="54" t="str">
        <f t="shared" ref="M23:AJ23" si="64">IF(ISBLANK(M50),"",IF(M50=0,"Выходной",IF(M50&lt;&gt;0,"Работал","")))</f>
        <v/>
      </c>
      <c r="N23" s="54" t="str">
        <f t="shared" si="64"/>
        <v/>
      </c>
      <c r="O23" s="54" t="str">
        <f t="shared" si="64"/>
        <v/>
      </c>
      <c r="P23" s="54" t="str">
        <f t="shared" si="64"/>
        <v/>
      </c>
      <c r="Q23" s="55" t="str">
        <f t="shared" si="64"/>
        <v/>
      </c>
      <c r="R23" s="35" t="str">
        <f t="shared" si="64"/>
        <v/>
      </c>
      <c r="S23" s="54" t="str">
        <f t="shared" si="64"/>
        <v/>
      </c>
      <c r="T23" s="54" t="str">
        <f t="shared" si="64"/>
        <v/>
      </c>
      <c r="U23" s="54" t="str">
        <f t="shared" si="64"/>
        <v/>
      </c>
      <c r="V23" s="54" t="str">
        <f t="shared" si="64"/>
        <v/>
      </c>
      <c r="W23" s="54" t="str">
        <f t="shared" si="64"/>
        <v/>
      </c>
      <c r="X23" s="55" t="str">
        <f t="shared" si="64"/>
        <v/>
      </c>
      <c r="Y23" s="55" t="str">
        <f t="shared" si="64"/>
        <v/>
      </c>
      <c r="Z23" s="54" t="str">
        <f t="shared" si="64"/>
        <v/>
      </c>
      <c r="AA23" s="54" t="str">
        <f t="shared" si="64"/>
        <v/>
      </c>
      <c r="AB23" s="54" t="str">
        <f t="shared" si="64"/>
        <v/>
      </c>
      <c r="AC23" s="54" t="str">
        <f t="shared" si="64"/>
        <v>Работал</v>
      </c>
      <c r="AD23" s="54" t="str">
        <f t="shared" si="64"/>
        <v>Работал</v>
      </c>
      <c r="AE23" s="55" t="str">
        <f t="shared" si="64"/>
        <v/>
      </c>
      <c r="AF23" s="55" t="str">
        <f t="shared" si="64"/>
        <v/>
      </c>
      <c r="AG23" s="54" t="str">
        <f t="shared" si="64"/>
        <v>Работал</v>
      </c>
      <c r="AH23" s="54" t="str">
        <f t="shared" si="64"/>
        <v>Работал</v>
      </c>
      <c r="AI23" s="34" t="str">
        <f t="shared" si="64"/>
        <v/>
      </c>
      <c r="AJ23" s="34" t="str">
        <f t="shared" si="64"/>
        <v/>
      </c>
    </row>
    <row r="24" spans="1:37" x14ac:dyDescent="0.3">
      <c r="A24" s="49">
        <v>25</v>
      </c>
      <c r="B24" s="33" t="str">
        <f>VLOOKUP($A24,Сотрудники!$A$3:$L$1201,2,0)</f>
        <v>Беседин Игорь</v>
      </c>
      <c r="C24" s="33" t="str">
        <f>VLOOKUP($A24,Сотрудники!$A$3:$L$1201,8,0)</f>
        <v>Нижний Новгород</v>
      </c>
      <c r="D24" s="35" t="str">
        <f t="shared" ref="D24" si="65">IF(ISBLANK(D51),"",IF(D51=0,"Выходной",IF(D51&lt;&gt;0,"Работал","")))</f>
        <v/>
      </c>
      <c r="E24" s="54" t="str">
        <f t="shared" ref="E24" si="66">IF(ISBLANK(E51),"",IF(E51=0,"Выходной",IF(E51&lt;&gt;0,"Работал","")))</f>
        <v/>
      </c>
      <c r="F24" s="54" t="str">
        <f t="shared" ref="F24:J24" si="67">IF(ISBLANK(F51),"",IF(F51=0,"Выходной",IF(F51&lt;&gt;0,"Работал","")))</f>
        <v/>
      </c>
      <c r="G24" s="54" t="str">
        <f t="shared" si="67"/>
        <v/>
      </c>
      <c r="H24" s="54" t="str">
        <f t="shared" si="67"/>
        <v/>
      </c>
      <c r="I24" s="54" t="str">
        <f t="shared" si="67"/>
        <v/>
      </c>
      <c r="J24" s="35" t="str">
        <f t="shared" si="67"/>
        <v/>
      </c>
      <c r="K24" s="35"/>
      <c r="L24" s="55"/>
      <c r="M24" s="54" t="str">
        <f t="shared" ref="M24:AJ24" si="68">IF(ISBLANK(M51),"",IF(M51=0,"Выходной",IF(M51&lt;&gt;0,"Работал","")))</f>
        <v/>
      </c>
      <c r="N24" s="54" t="str">
        <f t="shared" si="68"/>
        <v/>
      </c>
      <c r="O24" s="54" t="str">
        <f t="shared" si="68"/>
        <v/>
      </c>
      <c r="P24" s="54" t="str">
        <f t="shared" si="68"/>
        <v/>
      </c>
      <c r="Q24" s="55" t="str">
        <f t="shared" si="68"/>
        <v/>
      </c>
      <c r="R24" s="35" t="str">
        <f t="shared" si="68"/>
        <v/>
      </c>
      <c r="S24" s="54" t="str">
        <f t="shared" si="68"/>
        <v/>
      </c>
      <c r="T24" s="54" t="str">
        <f t="shared" si="68"/>
        <v/>
      </c>
      <c r="U24" s="54" t="str">
        <f t="shared" si="68"/>
        <v/>
      </c>
      <c r="V24" s="54" t="str">
        <f t="shared" si="68"/>
        <v/>
      </c>
      <c r="W24" s="54" t="str">
        <f t="shared" si="68"/>
        <v/>
      </c>
      <c r="X24" s="55" t="str">
        <f t="shared" si="68"/>
        <v/>
      </c>
      <c r="Y24" s="55" t="str">
        <f t="shared" si="68"/>
        <v/>
      </c>
      <c r="Z24" s="54" t="str">
        <f t="shared" si="68"/>
        <v/>
      </c>
      <c r="AA24" s="54" t="str">
        <f t="shared" si="68"/>
        <v/>
      </c>
      <c r="AB24" s="54" t="str">
        <f t="shared" si="68"/>
        <v/>
      </c>
      <c r="AC24" s="54" t="str">
        <f t="shared" si="68"/>
        <v>Работал</v>
      </c>
      <c r="AD24" s="54" t="str">
        <f t="shared" si="68"/>
        <v>Работал</v>
      </c>
      <c r="AE24" s="55" t="str">
        <f t="shared" si="68"/>
        <v/>
      </c>
      <c r="AF24" s="55" t="str">
        <f t="shared" si="68"/>
        <v/>
      </c>
      <c r="AG24" s="54" t="str">
        <f t="shared" si="68"/>
        <v>Работал</v>
      </c>
      <c r="AH24" s="54" t="str">
        <f t="shared" si="68"/>
        <v>Работал</v>
      </c>
      <c r="AI24" s="34" t="str">
        <f t="shared" si="68"/>
        <v/>
      </c>
      <c r="AJ24" s="34" t="str">
        <f t="shared" si="68"/>
        <v/>
      </c>
    </row>
    <row r="25" spans="1:37" x14ac:dyDescent="0.3">
      <c r="A25" s="49">
        <v>26</v>
      </c>
      <c r="B25" s="33" t="str">
        <f>VLOOKUP($A25,Сотрудники!$A$3:$L$1201,2,0)</f>
        <v>Молчанов Роман</v>
      </c>
      <c r="C25" s="33" t="str">
        <f>VLOOKUP($A25,Сотрудники!$A$3:$L$1201,8,0)</f>
        <v>Москва</v>
      </c>
      <c r="D25" s="35" t="str">
        <f t="shared" ref="D25" si="69">IF(ISBLANK(D52),"",IF(D52=0,"Выходной",IF(D52&lt;&gt;0,"Работал","")))</f>
        <v/>
      </c>
      <c r="E25" s="54" t="str">
        <f t="shared" ref="E25" si="70">IF(ISBLANK(E52),"",IF(E52=0,"Выходной",IF(E52&lt;&gt;0,"Работал","")))</f>
        <v/>
      </c>
      <c r="F25" s="54" t="str">
        <f t="shared" ref="F25:J25" si="71">IF(ISBLANK(F52),"",IF(F52=0,"Выходной",IF(F52&lt;&gt;0,"Работал","")))</f>
        <v/>
      </c>
      <c r="G25" s="54" t="str">
        <f t="shared" si="71"/>
        <v/>
      </c>
      <c r="H25" s="54" t="str">
        <f t="shared" si="71"/>
        <v/>
      </c>
      <c r="I25" s="54" t="str">
        <f t="shared" si="71"/>
        <v/>
      </c>
      <c r="J25" s="35" t="str">
        <f t="shared" si="71"/>
        <v/>
      </c>
      <c r="K25" s="35"/>
      <c r="L25" s="55"/>
      <c r="M25" s="54" t="str">
        <f t="shared" ref="M25:AJ25" si="72">IF(ISBLANK(M52),"",IF(M52=0,"Выходной",IF(M52&lt;&gt;0,"Работал","")))</f>
        <v/>
      </c>
      <c r="N25" s="54" t="str">
        <f t="shared" si="72"/>
        <v/>
      </c>
      <c r="O25" s="54" t="str">
        <f t="shared" si="72"/>
        <v/>
      </c>
      <c r="P25" s="54" t="str">
        <f t="shared" si="72"/>
        <v/>
      </c>
      <c r="Q25" s="55" t="str">
        <f t="shared" si="72"/>
        <v/>
      </c>
      <c r="R25" s="35" t="str">
        <f t="shared" si="72"/>
        <v/>
      </c>
      <c r="S25" s="54" t="str">
        <f t="shared" si="72"/>
        <v/>
      </c>
      <c r="T25" s="54" t="str">
        <f t="shared" si="72"/>
        <v/>
      </c>
      <c r="U25" s="54" t="str">
        <f t="shared" si="72"/>
        <v/>
      </c>
      <c r="V25" s="54" t="str">
        <f t="shared" si="72"/>
        <v/>
      </c>
      <c r="W25" s="54" t="str">
        <f t="shared" si="72"/>
        <v/>
      </c>
      <c r="X25" s="55" t="str">
        <f t="shared" si="72"/>
        <v/>
      </c>
      <c r="Y25" s="55" t="str">
        <f t="shared" si="72"/>
        <v/>
      </c>
      <c r="Z25" s="54" t="str">
        <f t="shared" si="72"/>
        <v/>
      </c>
      <c r="AA25" s="54" t="str">
        <f t="shared" si="72"/>
        <v/>
      </c>
      <c r="AB25" s="54" t="str">
        <f t="shared" si="72"/>
        <v/>
      </c>
      <c r="AC25" s="54" t="str">
        <f t="shared" si="72"/>
        <v/>
      </c>
      <c r="AD25" s="54" t="str">
        <f t="shared" si="72"/>
        <v/>
      </c>
      <c r="AE25" s="55" t="str">
        <f t="shared" si="72"/>
        <v/>
      </c>
      <c r="AF25" s="55" t="str">
        <f t="shared" si="72"/>
        <v/>
      </c>
      <c r="AG25" s="54" t="str">
        <f t="shared" si="72"/>
        <v>Работал</v>
      </c>
      <c r="AH25" s="54" t="str">
        <f t="shared" si="72"/>
        <v>Работал</v>
      </c>
      <c r="AI25" s="34" t="str">
        <f t="shared" si="72"/>
        <v/>
      </c>
      <c r="AJ25" s="34" t="str">
        <f t="shared" si="72"/>
        <v/>
      </c>
    </row>
    <row r="26" spans="1:37" x14ac:dyDescent="0.3">
      <c r="A26" s="49">
        <v>27</v>
      </c>
      <c r="B26" s="33" t="str">
        <f>VLOOKUP($A26,Сотрудники!$A$3:$L$1201,2,0)</f>
        <v>Пузанов Андрей</v>
      </c>
      <c r="C26" s="33" t="str">
        <f>VLOOKUP($A26,Сотрудники!$A$3:$L$1201,8,0)</f>
        <v>Москва</v>
      </c>
      <c r="D26" s="35" t="str">
        <f t="shared" ref="D26" si="73">IF(ISBLANK(D53),"",IF(D53=0,"Выходной",IF(D53&lt;&gt;0,"Работал","")))</f>
        <v/>
      </c>
      <c r="E26" s="54" t="str">
        <f t="shared" ref="E26" si="74">IF(ISBLANK(E53),"",IF(E53=0,"Выходной",IF(E53&lt;&gt;0,"Работал","")))</f>
        <v/>
      </c>
      <c r="F26" s="54" t="str">
        <f t="shared" ref="F26:J26" si="75">IF(ISBLANK(F53),"",IF(F53=0,"Выходной",IF(F53&lt;&gt;0,"Работал","")))</f>
        <v/>
      </c>
      <c r="G26" s="54" t="str">
        <f t="shared" si="75"/>
        <v/>
      </c>
      <c r="H26" s="54" t="str">
        <f t="shared" si="75"/>
        <v/>
      </c>
      <c r="I26" s="54" t="str">
        <f t="shared" si="75"/>
        <v/>
      </c>
      <c r="J26" s="35" t="str">
        <f t="shared" si="75"/>
        <v/>
      </c>
      <c r="K26" s="35"/>
      <c r="L26" s="55"/>
      <c r="M26" s="54" t="str">
        <f t="shared" ref="M26:AJ26" si="76">IF(ISBLANK(M53),"",IF(M53=0,"Выходной",IF(M53&lt;&gt;0,"Работал","")))</f>
        <v/>
      </c>
      <c r="N26" s="54" t="str">
        <f t="shared" si="76"/>
        <v/>
      </c>
      <c r="O26" s="54" t="str">
        <f t="shared" si="76"/>
        <v/>
      </c>
      <c r="P26" s="54" t="str">
        <f t="shared" si="76"/>
        <v/>
      </c>
      <c r="Q26" s="55" t="str">
        <f t="shared" si="76"/>
        <v/>
      </c>
      <c r="R26" s="35" t="str">
        <f t="shared" si="76"/>
        <v/>
      </c>
      <c r="S26" s="54" t="str">
        <f t="shared" si="76"/>
        <v/>
      </c>
      <c r="T26" s="54" t="str">
        <f t="shared" si="76"/>
        <v/>
      </c>
      <c r="U26" s="54" t="str">
        <f t="shared" si="76"/>
        <v/>
      </c>
      <c r="V26" s="54" t="str">
        <f t="shared" si="76"/>
        <v/>
      </c>
      <c r="W26" s="54" t="str">
        <f t="shared" si="76"/>
        <v/>
      </c>
      <c r="X26" s="55" t="str">
        <f t="shared" si="76"/>
        <v/>
      </c>
      <c r="Y26" s="55" t="str">
        <f t="shared" si="76"/>
        <v/>
      </c>
      <c r="Z26" s="54" t="str">
        <f t="shared" si="76"/>
        <v/>
      </c>
      <c r="AA26" s="54" t="str">
        <f t="shared" si="76"/>
        <v/>
      </c>
      <c r="AB26" s="54" t="str">
        <f t="shared" si="76"/>
        <v/>
      </c>
      <c r="AC26" s="54" t="str">
        <f t="shared" si="76"/>
        <v/>
      </c>
      <c r="AD26" s="54" t="str">
        <f t="shared" si="76"/>
        <v/>
      </c>
      <c r="AE26" s="55" t="str">
        <f t="shared" si="76"/>
        <v/>
      </c>
      <c r="AF26" s="55" t="str">
        <f t="shared" si="76"/>
        <v/>
      </c>
      <c r="AG26" s="54" t="str">
        <f t="shared" si="76"/>
        <v>Работал</v>
      </c>
      <c r="AH26" s="54" t="str">
        <f t="shared" si="76"/>
        <v>Работал</v>
      </c>
      <c r="AI26" s="34" t="str">
        <f t="shared" si="76"/>
        <v/>
      </c>
      <c r="AJ26" s="34" t="str">
        <f t="shared" si="76"/>
        <v/>
      </c>
    </row>
    <row r="27" spans="1:37" x14ac:dyDescent="0.3">
      <c r="B27" s="36" t="s">
        <v>27</v>
      </c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</row>
    <row r="28" spans="1:37" x14ac:dyDescent="0.3">
      <c r="B28" s="38" t="s">
        <v>23</v>
      </c>
      <c r="C28" s="38" t="s">
        <v>24</v>
      </c>
      <c r="D28" s="38" t="s">
        <v>25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</row>
    <row r="29" spans="1:37" x14ac:dyDescent="0.3">
      <c r="B29" s="36"/>
      <c r="C29" s="37" t="s">
        <v>21</v>
      </c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K29" s="36" t="s">
        <v>20</v>
      </c>
    </row>
    <row r="30" spans="1:37" x14ac:dyDescent="0.3">
      <c r="A30" s="33">
        <v>1</v>
      </c>
      <c r="B30" s="33" t="str">
        <f>VLOOKUP($A30,Сотрудники!$A$3:$L$1201,2,0)</f>
        <v>Кузьмин Антон</v>
      </c>
      <c r="C30" s="33" t="str">
        <f>VLOOKUP($A30,Сотрудники!$A$3:$L$1201,8,0)</f>
        <v>Москва</v>
      </c>
      <c r="D30" s="35"/>
      <c r="E30" s="54">
        <v>8</v>
      </c>
      <c r="F30" s="54">
        <v>8</v>
      </c>
      <c r="G30" s="54">
        <v>8</v>
      </c>
      <c r="H30" s="54">
        <v>8</v>
      </c>
      <c r="I30" s="54">
        <v>8</v>
      </c>
      <c r="J30" s="35"/>
      <c r="K30" s="35"/>
      <c r="L30" s="55"/>
      <c r="M30" s="54">
        <v>8</v>
      </c>
      <c r="N30" s="54">
        <v>8</v>
      </c>
      <c r="O30" s="54">
        <v>8</v>
      </c>
      <c r="P30" s="54">
        <v>8</v>
      </c>
      <c r="Q30" s="35"/>
      <c r="R30" s="55"/>
      <c r="S30" s="54">
        <v>8</v>
      </c>
      <c r="T30" s="54">
        <v>8</v>
      </c>
      <c r="U30" s="54">
        <v>8</v>
      </c>
      <c r="V30" s="54">
        <v>8</v>
      </c>
      <c r="W30" s="54">
        <v>8</v>
      </c>
      <c r="X30" s="35"/>
      <c r="Y30" s="55"/>
      <c r="Z30" s="54">
        <v>8</v>
      </c>
      <c r="AA30" s="54">
        <v>8</v>
      </c>
      <c r="AB30" s="54">
        <v>8</v>
      </c>
      <c r="AC30" s="54">
        <v>8</v>
      </c>
      <c r="AD30" s="54">
        <v>8</v>
      </c>
      <c r="AE30" s="55"/>
      <c r="AF30" s="55"/>
      <c r="AG30" s="54">
        <v>8</v>
      </c>
      <c r="AH30" s="54">
        <v>8</v>
      </c>
      <c r="AI30" s="34"/>
      <c r="AJ30" s="34"/>
      <c r="AK30" s="36">
        <f>SUM(D30:AJ30)</f>
        <v>168</v>
      </c>
    </row>
    <row r="31" spans="1:37" x14ac:dyDescent="0.3">
      <c r="A31" s="33">
        <v>2</v>
      </c>
      <c r="B31" s="33" t="str">
        <f>VLOOKUP($A31,Сотрудники!$A$3:$L$1201,2,0)</f>
        <v xml:space="preserve">Крейнделин Борис </v>
      </c>
      <c r="C31" s="33" t="str">
        <f>VLOOKUP($A31,Сотрудники!$A$3:$L$1201,8,0)</f>
        <v>Москва</v>
      </c>
      <c r="D31" s="35"/>
      <c r="E31" s="54">
        <v>8</v>
      </c>
      <c r="F31" s="54">
        <v>8</v>
      </c>
      <c r="G31" s="54">
        <v>8</v>
      </c>
      <c r="H31" s="54">
        <v>8</v>
      </c>
      <c r="I31" s="54">
        <v>8</v>
      </c>
      <c r="J31" s="35"/>
      <c r="K31" s="35"/>
      <c r="L31" s="55"/>
      <c r="M31" s="54">
        <v>8</v>
      </c>
      <c r="N31" s="54">
        <v>8</v>
      </c>
      <c r="O31" s="54">
        <v>8</v>
      </c>
      <c r="P31" s="54">
        <v>8</v>
      </c>
      <c r="Q31" s="35"/>
      <c r="R31" s="55"/>
      <c r="S31" s="54">
        <v>8</v>
      </c>
      <c r="T31" s="54">
        <v>8</v>
      </c>
      <c r="U31" s="54">
        <v>8</v>
      </c>
      <c r="V31" s="54">
        <v>8</v>
      </c>
      <c r="W31" s="54">
        <v>8</v>
      </c>
      <c r="X31" s="35"/>
      <c r="Y31" s="55"/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5"/>
      <c r="AF31" s="55"/>
      <c r="AG31" s="54">
        <v>8</v>
      </c>
      <c r="AH31" s="54">
        <v>8</v>
      </c>
      <c r="AI31" s="34"/>
      <c r="AJ31" s="34"/>
      <c r="AK31" s="36">
        <f t="shared" ref="AK31:AK53" si="77">SUM(D31:AJ31)</f>
        <v>128</v>
      </c>
    </row>
    <row r="32" spans="1:37" x14ac:dyDescent="0.3">
      <c r="A32" s="33">
        <v>3</v>
      </c>
      <c r="B32" s="33" t="str">
        <f>VLOOKUP($A32,Сотрудники!$A$3:$L$1201,2,0)</f>
        <v>Асеев Феофан</v>
      </c>
      <c r="C32" s="33" t="str">
        <f>VLOOKUP($A32,Сотрудники!$A$3:$L$1201,8,0)</f>
        <v>Москва</v>
      </c>
      <c r="D32" s="35"/>
      <c r="E32" s="54">
        <v>8</v>
      </c>
      <c r="F32" s="54">
        <v>8</v>
      </c>
      <c r="G32" s="54">
        <v>8</v>
      </c>
      <c r="H32" s="54">
        <v>8</v>
      </c>
      <c r="I32" s="54">
        <v>8</v>
      </c>
      <c r="J32" s="35"/>
      <c r="K32" s="35"/>
      <c r="L32" s="55"/>
      <c r="M32" s="54">
        <v>8</v>
      </c>
      <c r="N32" s="54">
        <v>8</v>
      </c>
      <c r="O32" s="54">
        <v>8</v>
      </c>
      <c r="P32" s="54">
        <v>8</v>
      </c>
      <c r="Q32" s="35"/>
      <c r="R32" s="55"/>
      <c r="S32" s="54">
        <v>8</v>
      </c>
      <c r="T32" s="54">
        <v>8</v>
      </c>
      <c r="U32" s="54">
        <v>8</v>
      </c>
      <c r="V32" s="54">
        <v>8</v>
      </c>
      <c r="W32" s="54">
        <v>8</v>
      </c>
      <c r="X32" s="35"/>
      <c r="Y32" s="55"/>
      <c r="Z32" s="54">
        <v>8</v>
      </c>
      <c r="AA32" s="54">
        <v>8</v>
      </c>
      <c r="AB32" s="54">
        <v>8</v>
      </c>
      <c r="AC32" s="54">
        <v>8</v>
      </c>
      <c r="AD32" s="54">
        <v>8</v>
      </c>
      <c r="AE32" s="55"/>
      <c r="AF32" s="55"/>
      <c r="AG32" s="54">
        <v>8</v>
      </c>
      <c r="AH32" s="54">
        <v>8</v>
      </c>
      <c r="AI32" s="34"/>
      <c r="AJ32" s="34"/>
      <c r="AK32" s="36">
        <f t="shared" si="77"/>
        <v>168</v>
      </c>
    </row>
    <row r="33" spans="1:37" x14ac:dyDescent="0.3">
      <c r="A33" s="32">
        <v>5</v>
      </c>
      <c r="B33" s="33" t="str">
        <f>VLOOKUP($A33,Сотрудники!$A$3:$L$1201,2,0)</f>
        <v>Яковлев Дмитрий</v>
      </c>
      <c r="C33" s="33" t="str">
        <f>VLOOKUP($A33,Сотрудники!$A$3:$L$1201,8,0)</f>
        <v>Москва</v>
      </c>
      <c r="D33" s="35"/>
      <c r="E33" s="54">
        <v>8</v>
      </c>
      <c r="F33" s="54">
        <v>8</v>
      </c>
      <c r="G33" s="54">
        <v>8</v>
      </c>
      <c r="H33" s="54">
        <v>8</v>
      </c>
      <c r="I33" s="54">
        <v>8</v>
      </c>
      <c r="J33" s="35"/>
      <c r="K33" s="35"/>
      <c r="L33" s="55"/>
      <c r="M33" s="54">
        <v>8</v>
      </c>
      <c r="N33" s="54">
        <v>8</v>
      </c>
      <c r="O33" s="54">
        <v>8</v>
      </c>
      <c r="P33" s="54">
        <v>8</v>
      </c>
      <c r="Q33" s="35"/>
      <c r="R33" s="55"/>
      <c r="S33" s="54">
        <v>8</v>
      </c>
      <c r="T33" s="54">
        <v>8</v>
      </c>
      <c r="U33" s="54">
        <v>8</v>
      </c>
      <c r="V33" s="54">
        <v>8</v>
      </c>
      <c r="W33" s="54">
        <v>8</v>
      </c>
      <c r="X33" s="35"/>
      <c r="Y33" s="55"/>
      <c r="Z33" s="54">
        <v>8</v>
      </c>
      <c r="AA33" s="54">
        <v>8</v>
      </c>
      <c r="AB33" s="54">
        <v>8</v>
      </c>
      <c r="AC33" s="54">
        <v>8</v>
      </c>
      <c r="AD33" s="54">
        <v>8</v>
      </c>
      <c r="AE33" s="55"/>
      <c r="AF33" s="55"/>
      <c r="AG33" s="54">
        <v>8</v>
      </c>
      <c r="AH33" s="54">
        <v>8</v>
      </c>
      <c r="AI33" s="34"/>
      <c r="AJ33" s="34"/>
      <c r="AK33" s="36">
        <f t="shared" si="77"/>
        <v>168</v>
      </c>
    </row>
    <row r="34" spans="1:37" x14ac:dyDescent="0.3">
      <c r="A34" s="32">
        <v>8</v>
      </c>
      <c r="B34" s="33" t="str">
        <f>VLOOKUP($A34,Сотрудники!$A$3:$L$1201,2,0)</f>
        <v>Хохлова Крестина</v>
      </c>
      <c r="C34" s="33" t="str">
        <f>VLOOKUP($A34,Сотрудники!$A$3:$L$1201,8,0)</f>
        <v>Москва</v>
      </c>
      <c r="D34" s="35"/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35"/>
      <c r="K34" s="35"/>
      <c r="L34" s="55"/>
      <c r="M34" s="54">
        <v>0</v>
      </c>
      <c r="N34" s="54">
        <v>0</v>
      </c>
      <c r="O34" s="54">
        <v>0</v>
      </c>
      <c r="P34" s="54">
        <v>0</v>
      </c>
      <c r="Q34" s="35"/>
      <c r="R34" s="55"/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35"/>
      <c r="Y34" s="55"/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5"/>
      <c r="AF34" s="55"/>
      <c r="AG34" s="54">
        <v>0</v>
      </c>
      <c r="AH34" s="54">
        <v>0</v>
      </c>
      <c r="AI34" s="34"/>
      <c r="AJ34" s="34"/>
      <c r="AK34" s="36">
        <f t="shared" si="77"/>
        <v>0</v>
      </c>
    </row>
    <row r="35" spans="1:37" x14ac:dyDescent="0.3">
      <c r="A35" s="32">
        <v>9</v>
      </c>
      <c r="B35" s="33" t="str">
        <f>VLOOKUP($A35,Сотрудники!$A$3:$L$1201,2,0)</f>
        <v>Пойш Виталий</v>
      </c>
      <c r="C35" s="33" t="str">
        <f>VLOOKUP($A35,Сотрудники!$A$3:$L$1201,8,0)</f>
        <v>Екатеринбург</v>
      </c>
      <c r="D35" s="35"/>
      <c r="E35" s="54">
        <v>8</v>
      </c>
      <c r="F35" s="54">
        <v>8</v>
      </c>
      <c r="G35" s="54">
        <v>8</v>
      </c>
      <c r="H35" s="54">
        <v>8</v>
      </c>
      <c r="I35" s="54">
        <v>8</v>
      </c>
      <c r="J35" s="35"/>
      <c r="K35" s="35"/>
      <c r="L35" s="55"/>
      <c r="M35" s="54">
        <v>8</v>
      </c>
      <c r="N35" s="54">
        <v>8</v>
      </c>
      <c r="O35" s="54">
        <v>8</v>
      </c>
      <c r="P35" s="54">
        <v>8</v>
      </c>
      <c r="Q35" s="35"/>
      <c r="R35" s="55"/>
      <c r="S35" s="54">
        <v>8</v>
      </c>
      <c r="T35" s="54">
        <v>8</v>
      </c>
      <c r="U35" s="54">
        <v>8</v>
      </c>
      <c r="V35" s="54">
        <v>8</v>
      </c>
      <c r="W35" s="54">
        <v>8</v>
      </c>
      <c r="X35" s="35"/>
      <c r="Y35" s="55"/>
      <c r="Z35" s="54">
        <v>8</v>
      </c>
      <c r="AA35" s="54">
        <v>8</v>
      </c>
      <c r="AB35" s="54">
        <v>8</v>
      </c>
      <c r="AC35" s="54">
        <v>8</v>
      </c>
      <c r="AD35" s="54">
        <v>8</v>
      </c>
      <c r="AE35" s="55"/>
      <c r="AF35" s="55"/>
      <c r="AG35" s="54">
        <v>8</v>
      </c>
      <c r="AH35" s="54">
        <v>8</v>
      </c>
      <c r="AI35" s="33"/>
      <c r="AJ35" s="33"/>
      <c r="AK35" s="36">
        <f t="shared" si="77"/>
        <v>168</v>
      </c>
    </row>
    <row r="36" spans="1:37" x14ac:dyDescent="0.3">
      <c r="A36" s="32">
        <v>10</v>
      </c>
      <c r="B36" s="33" t="str">
        <f>VLOOKUP($A36,Сотрудники!$A$3:$L$1201,2,0)</f>
        <v>Офицеров Дмитрий</v>
      </c>
      <c r="C36" s="33" t="str">
        <f>VLOOKUP($A36,Сотрудники!$A$3:$L$1201,8,0)</f>
        <v>СПБ</v>
      </c>
      <c r="D36" s="35"/>
      <c r="E36" s="54">
        <v>8</v>
      </c>
      <c r="F36" s="54">
        <v>8</v>
      </c>
      <c r="G36" s="54">
        <v>8</v>
      </c>
      <c r="H36" s="54">
        <v>8</v>
      </c>
      <c r="I36" s="54">
        <v>8</v>
      </c>
      <c r="J36" s="35"/>
      <c r="K36" s="35"/>
      <c r="L36" s="55"/>
      <c r="M36" s="54">
        <v>8</v>
      </c>
      <c r="N36" s="54">
        <v>8</v>
      </c>
      <c r="O36" s="54">
        <v>8</v>
      </c>
      <c r="P36" s="54">
        <v>8</v>
      </c>
      <c r="Q36" s="35"/>
      <c r="R36" s="55"/>
      <c r="S36" s="54">
        <v>8</v>
      </c>
      <c r="T36" s="54">
        <v>8</v>
      </c>
      <c r="U36" s="54">
        <v>8</v>
      </c>
      <c r="V36" s="54">
        <v>8</v>
      </c>
      <c r="W36" s="54">
        <v>8</v>
      </c>
      <c r="X36" s="35"/>
      <c r="Y36" s="55"/>
      <c r="Z36" s="54">
        <v>8</v>
      </c>
      <c r="AA36" s="54">
        <v>8</v>
      </c>
      <c r="AB36" s="54">
        <v>8</v>
      </c>
      <c r="AC36" s="54">
        <v>8</v>
      </c>
      <c r="AD36" s="54">
        <v>8</v>
      </c>
      <c r="AE36" s="55"/>
      <c r="AF36" s="55"/>
      <c r="AG36" s="54">
        <v>8</v>
      </c>
      <c r="AH36" s="54">
        <v>8</v>
      </c>
      <c r="AI36" s="33"/>
      <c r="AJ36" s="33"/>
      <c r="AK36" s="36">
        <f t="shared" si="77"/>
        <v>168</v>
      </c>
    </row>
    <row r="37" spans="1:37" x14ac:dyDescent="0.3">
      <c r="A37" s="32">
        <v>11</v>
      </c>
      <c r="B37" s="33" t="str">
        <f>VLOOKUP($A37,Сотрудники!$A$3:$L$1201,2,0)</f>
        <v>Муштекенов Тимур</v>
      </c>
      <c r="C37" s="33" t="str">
        <f>VLOOKUP($A37,Сотрудники!$A$3:$L$1201,8,0)</f>
        <v>СПБ</v>
      </c>
      <c r="D37" s="35"/>
      <c r="E37" s="54">
        <v>8</v>
      </c>
      <c r="F37" s="54">
        <v>8</v>
      </c>
      <c r="G37" s="54">
        <v>8</v>
      </c>
      <c r="H37" s="54">
        <v>8</v>
      </c>
      <c r="I37" s="54">
        <v>8</v>
      </c>
      <c r="J37" s="35"/>
      <c r="K37" s="35"/>
      <c r="L37" s="55"/>
      <c r="M37" s="54">
        <v>8</v>
      </c>
      <c r="N37" s="54">
        <v>8</v>
      </c>
      <c r="O37" s="54">
        <v>8</v>
      </c>
      <c r="P37" s="54">
        <v>8</v>
      </c>
      <c r="Q37" s="35"/>
      <c r="R37" s="35"/>
      <c r="S37" s="54">
        <v>8</v>
      </c>
      <c r="T37" s="54">
        <v>8</v>
      </c>
      <c r="U37" s="54">
        <v>8</v>
      </c>
      <c r="V37" s="54">
        <v>8</v>
      </c>
      <c r="W37" s="54">
        <v>8</v>
      </c>
      <c r="X37" s="35"/>
      <c r="Y37" s="35"/>
      <c r="Z37" s="54">
        <v>8</v>
      </c>
      <c r="AA37" s="54">
        <v>8</v>
      </c>
      <c r="AB37" s="54">
        <v>8</v>
      </c>
      <c r="AC37" s="54">
        <v>8</v>
      </c>
      <c r="AD37" s="54">
        <v>8</v>
      </c>
      <c r="AE37" s="55"/>
      <c r="AF37" s="55"/>
      <c r="AG37" s="54">
        <v>8</v>
      </c>
      <c r="AH37" s="54">
        <v>8</v>
      </c>
      <c r="AI37" s="33"/>
      <c r="AJ37" s="33"/>
      <c r="AK37" s="36">
        <f t="shared" si="77"/>
        <v>168</v>
      </c>
    </row>
    <row r="38" spans="1:37" x14ac:dyDescent="0.3">
      <c r="A38" s="49">
        <v>12</v>
      </c>
      <c r="B38" s="33" t="str">
        <f>VLOOKUP($A38,Сотрудники!$A$3:$L$1201,2,0)</f>
        <v>Нурбаева Елена</v>
      </c>
      <c r="C38" s="33" t="str">
        <f>VLOOKUP($A38,Сотрудники!$A$3:$L$1201,8,0)</f>
        <v>Москва</v>
      </c>
      <c r="D38" s="35"/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35"/>
      <c r="K38" s="35"/>
      <c r="L38" s="55"/>
      <c r="M38" s="54">
        <v>8</v>
      </c>
      <c r="N38" s="54">
        <v>8</v>
      </c>
      <c r="O38" s="54">
        <v>8</v>
      </c>
      <c r="P38" s="54">
        <v>8</v>
      </c>
      <c r="Q38" s="35"/>
      <c r="R38" s="35"/>
      <c r="S38" s="54">
        <v>8</v>
      </c>
      <c r="T38" s="54">
        <v>8</v>
      </c>
      <c r="U38" s="54">
        <v>8</v>
      </c>
      <c r="V38" s="54">
        <v>0</v>
      </c>
      <c r="W38" s="54">
        <v>0</v>
      </c>
      <c r="X38" s="35"/>
      <c r="Y38" s="35"/>
      <c r="Z38" s="54">
        <v>8</v>
      </c>
      <c r="AA38" s="54">
        <v>8</v>
      </c>
      <c r="AB38" s="54">
        <v>8</v>
      </c>
      <c r="AC38" s="54">
        <v>8</v>
      </c>
      <c r="AD38" s="54">
        <v>8</v>
      </c>
      <c r="AE38" s="55"/>
      <c r="AF38" s="55"/>
      <c r="AG38" s="54">
        <v>8</v>
      </c>
      <c r="AH38" s="54">
        <v>8</v>
      </c>
      <c r="AI38" s="33"/>
      <c r="AJ38" s="33"/>
      <c r="AK38" s="36">
        <f t="shared" si="77"/>
        <v>112</v>
      </c>
    </row>
    <row r="39" spans="1:37" x14ac:dyDescent="0.3">
      <c r="A39" s="49">
        <v>13</v>
      </c>
      <c r="B39" s="33" t="str">
        <f>VLOOKUP($A39,Сотрудники!$A$3:$L$1201,2,0)</f>
        <v>Богданов Михаил</v>
      </c>
      <c r="C39" s="33" t="str">
        <f>VLOOKUP($A39,Сотрудники!$A$3:$L$1201,8,0)</f>
        <v>СПБ</v>
      </c>
      <c r="D39" s="35"/>
      <c r="E39" s="54">
        <v>8</v>
      </c>
      <c r="F39" s="54">
        <v>8</v>
      </c>
      <c r="G39" s="54">
        <v>8</v>
      </c>
      <c r="H39" s="54">
        <v>8</v>
      </c>
      <c r="I39" s="54">
        <v>8</v>
      </c>
      <c r="J39" s="35"/>
      <c r="K39" s="35"/>
      <c r="L39" s="55"/>
      <c r="M39" s="54">
        <v>8</v>
      </c>
      <c r="N39" s="54">
        <v>8</v>
      </c>
      <c r="O39" s="54">
        <v>8</v>
      </c>
      <c r="P39" s="54">
        <v>8</v>
      </c>
      <c r="Q39" s="35"/>
      <c r="R39" s="35"/>
      <c r="S39" s="54">
        <v>8</v>
      </c>
      <c r="T39" s="54">
        <v>8</v>
      </c>
      <c r="U39" s="54">
        <v>8</v>
      </c>
      <c r="V39" s="54">
        <v>8</v>
      </c>
      <c r="W39" s="54">
        <v>8</v>
      </c>
      <c r="X39" s="35"/>
      <c r="Y39" s="35"/>
      <c r="Z39" s="54">
        <v>8</v>
      </c>
      <c r="AA39" s="54">
        <v>8</v>
      </c>
      <c r="AB39" s="54">
        <v>8</v>
      </c>
      <c r="AC39" s="54">
        <v>8</v>
      </c>
      <c r="AD39" s="54">
        <v>8</v>
      </c>
      <c r="AE39" s="55"/>
      <c r="AF39" s="55"/>
      <c r="AG39" s="54">
        <v>8</v>
      </c>
      <c r="AH39" s="54">
        <v>8</v>
      </c>
      <c r="AI39" s="33"/>
      <c r="AJ39" s="33"/>
      <c r="AK39" s="36">
        <f t="shared" si="77"/>
        <v>168</v>
      </c>
    </row>
    <row r="40" spans="1:37" x14ac:dyDescent="0.3">
      <c r="A40" s="49">
        <v>14</v>
      </c>
      <c r="B40" s="33" t="str">
        <f>VLOOKUP($A40,Сотрудники!$A$3:$L$1201,2,0)</f>
        <v>Смирнова Екатерина</v>
      </c>
      <c r="C40" s="33" t="str">
        <f>VLOOKUP($A40,Сотрудники!$A$3:$L$1201,8,0)</f>
        <v>Москва</v>
      </c>
      <c r="D40" s="35"/>
      <c r="E40" s="54">
        <v>8</v>
      </c>
      <c r="F40" s="54">
        <v>8</v>
      </c>
      <c r="G40" s="54">
        <v>8</v>
      </c>
      <c r="H40" s="54">
        <v>8</v>
      </c>
      <c r="I40" s="54">
        <v>8</v>
      </c>
      <c r="J40" s="35"/>
      <c r="K40" s="35"/>
      <c r="L40" s="55"/>
      <c r="M40" s="54">
        <v>8</v>
      </c>
      <c r="N40" s="54">
        <v>8</v>
      </c>
      <c r="O40" s="54">
        <v>8</v>
      </c>
      <c r="P40" s="54">
        <v>8</v>
      </c>
      <c r="Q40" s="35"/>
      <c r="R40" s="35"/>
      <c r="S40" s="54">
        <v>8</v>
      </c>
      <c r="T40" s="54">
        <v>8</v>
      </c>
      <c r="U40" s="54">
        <v>8</v>
      </c>
      <c r="V40" s="54">
        <v>8</v>
      </c>
      <c r="W40" s="54">
        <v>8</v>
      </c>
      <c r="X40" s="35"/>
      <c r="Y40" s="35"/>
      <c r="Z40" s="54">
        <v>8</v>
      </c>
      <c r="AA40" s="54">
        <v>8</v>
      </c>
      <c r="AB40" s="54">
        <v>8</v>
      </c>
      <c r="AC40" s="54">
        <v>8</v>
      </c>
      <c r="AD40" s="54">
        <v>8</v>
      </c>
      <c r="AE40" s="55"/>
      <c r="AF40" s="55"/>
      <c r="AG40" s="54">
        <v>8</v>
      </c>
      <c r="AH40" s="54">
        <v>8</v>
      </c>
      <c r="AI40" s="33"/>
      <c r="AJ40" s="33"/>
      <c r="AK40" s="36">
        <f t="shared" si="77"/>
        <v>168</v>
      </c>
    </row>
    <row r="41" spans="1:37" x14ac:dyDescent="0.3">
      <c r="A41" s="49">
        <v>15</v>
      </c>
      <c r="B41" s="33" t="str">
        <f>VLOOKUP($A41,Сотрудники!$A$3:$L$1201,2,0)</f>
        <v>Герасимова Елизавета</v>
      </c>
      <c r="C41" s="33" t="str">
        <f>VLOOKUP($A41,Сотрудники!$A$3:$L$1201,8,0)</f>
        <v>Москва</v>
      </c>
      <c r="D41" s="35"/>
      <c r="E41" s="54">
        <v>8</v>
      </c>
      <c r="F41" s="54">
        <v>8</v>
      </c>
      <c r="G41" s="54">
        <v>8</v>
      </c>
      <c r="H41" s="54">
        <v>8</v>
      </c>
      <c r="I41" s="54">
        <v>8</v>
      </c>
      <c r="J41" s="35"/>
      <c r="K41" s="35"/>
      <c r="L41" s="55"/>
      <c r="M41" s="54">
        <v>8</v>
      </c>
      <c r="N41" s="54">
        <v>8</v>
      </c>
      <c r="O41" s="54">
        <v>8</v>
      </c>
      <c r="P41" s="54">
        <v>8</v>
      </c>
      <c r="Q41" s="35"/>
      <c r="R41" s="35"/>
      <c r="S41" s="54">
        <v>8</v>
      </c>
      <c r="T41" s="54">
        <v>8</v>
      </c>
      <c r="U41" s="54">
        <v>8</v>
      </c>
      <c r="V41" s="54">
        <v>8</v>
      </c>
      <c r="W41" s="54">
        <v>8</v>
      </c>
      <c r="X41" s="35"/>
      <c r="Y41" s="35"/>
      <c r="Z41" s="54">
        <v>8</v>
      </c>
      <c r="AA41" s="54">
        <v>8</v>
      </c>
      <c r="AB41" s="54">
        <v>8</v>
      </c>
      <c r="AC41" s="54">
        <v>8</v>
      </c>
      <c r="AD41" s="54">
        <v>8</v>
      </c>
      <c r="AE41" s="55"/>
      <c r="AF41" s="55"/>
      <c r="AG41" s="54">
        <v>8</v>
      </c>
      <c r="AH41" s="54">
        <v>8</v>
      </c>
      <c r="AI41" s="33"/>
      <c r="AJ41" s="33"/>
      <c r="AK41" s="36">
        <f t="shared" si="77"/>
        <v>168</v>
      </c>
    </row>
    <row r="42" spans="1:37" x14ac:dyDescent="0.3">
      <c r="A42" s="32">
        <v>16</v>
      </c>
      <c r="B42" s="33" t="str">
        <f>VLOOKUP($A42,Сотрудники!$A$3:$L$1201,2,0)</f>
        <v>Абдуллаева Анжелика</v>
      </c>
      <c r="C42" s="33" t="str">
        <f>VLOOKUP($A42,Сотрудники!$A$3:$L$1201,8,0)</f>
        <v>Москва</v>
      </c>
      <c r="D42" s="35"/>
      <c r="E42" s="54">
        <v>8</v>
      </c>
      <c r="F42" s="54">
        <v>8</v>
      </c>
      <c r="G42" s="54">
        <v>8</v>
      </c>
      <c r="H42" s="54">
        <v>8</v>
      </c>
      <c r="I42" s="54">
        <v>8</v>
      </c>
      <c r="J42" s="35"/>
      <c r="K42" s="35"/>
      <c r="L42" s="55"/>
      <c r="M42" s="54">
        <v>8</v>
      </c>
      <c r="N42" s="54">
        <v>8</v>
      </c>
      <c r="O42" s="54">
        <v>8</v>
      </c>
      <c r="P42" s="54">
        <v>8</v>
      </c>
      <c r="Q42" s="35"/>
      <c r="R42" s="35"/>
      <c r="S42" s="54">
        <v>8</v>
      </c>
      <c r="T42" s="54">
        <v>8</v>
      </c>
      <c r="U42" s="54">
        <v>8</v>
      </c>
      <c r="V42" s="54">
        <v>8</v>
      </c>
      <c r="W42" s="54">
        <v>8</v>
      </c>
      <c r="X42" s="35"/>
      <c r="Y42" s="35"/>
      <c r="Z42" s="54">
        <v>8</v>
      </c>
      <c r="AA42" s="54">
        <v>8</v>
      </c>
      <c r="AB42" s="54">
        <v>8</v>
      </c>
      <c r="AC42" s="54">
        <v>8</v>
      </c>
      <c r="AD42" s="54">
        <v>8</v>
      </c>
      <c r="AE42" s="55"/>
      <c r="AF42" s="55"/>
      <c r="AG42" s="54">
        <v>8</v>
      </c>
      <c r="AH42" s="54">
        <v>8</v>
      </c>
      <c r="AI42" s="33"/>
      <c r="AJ42" s="33"/>
      <c r="AK42" s="36">
        <f t="shared" si="77"/>
        <v>168</v>
      </c>
    </row>
    <row r="43" spans="1:37" x14ac:dyDescent="0.3">
      <c r="A43" s="32">
        <v>17</v>
      </c>
      <c r="B43" s="33" t="str">
        <f>VLOOKUP($A43,Сотрудники!$A$3:$L$1201,2,0)</f>
        <v>Наймушин Евгений</v>
      </c>
      <c r="C43" s="33" t="str">
        <f>VLOOKUP($A43,Сотрудники!$A$3:$L$1201,8,0)</f>
        <v>Екатеринбург</v>
      </c>
      <c r="D43" s="35"/>
      <c r="E43" s="54">
        <v>8</v>
      </c>
      <c r="F43" s="54">
        <v>8</v>
      </c>
      <c r="G43" s="54">
        <v>8</v>
      </c>
      <c r="H43" s="54">
        <v>8</v>
      </c>
      <c r="I43" s="54">
        <v>8</v>
      </c>
      <c r="J43" s="35"/>
      <c r="K43" s="35"/>
      <c r="L43" s="55"/>
      <c r="M43" s="54">
        <v>8</v>
      </c>
      <c r="N43" s="54">
        <v>8</v>
      </c>
      <c r="O43" s="54">
        <v>8</v>
      </c>
      <c r="P43" s="54">
        <v>8</v>
      </c>
      <c r="Q43" s="35"/>
      <c r="R43" s="35"/>
      <c r="S43" s="54">
        <v>8</v>
      </c>
      <c r="T43" s="54">
        <v>8</v>
      </c>
      <c r="U43" s="54">
        <v>8</v>
      </c>
      <c r="V43" s="54">
        <v>8</v>
      </c>
      <c r="W43" s="54">
        <v>8</v>
      </c>
      <c r="X43" s="35"/>
      <c r="Y43" s="35"/>
      <c r="Z43" s="54">
        <v>8</v>
      </c>
      <c r="AA43" s="54">
        <v>8</v>
      </c>
      <c r="AB43" s="54">
        <v>8</v>
      </c>
      <c r="AC43" s="54">
        <v>8</v>
      </c>
      <c r="AD43" s="54">
        <v>8</v>
      </c>
      <c r="AE43" s="55"/>
      <c r="AF43" s="55"/>
      <c r="AG43" s="54">
        <v>8</v>
      </c>
      <c r="AH43" s="54">
        <v>8</v>
      </c>
      <c r="AI43" s="33"/>
      <c r="AJ43" s="33"/>
      <c r="AK43" s="36">
        <f t="shared" si="77"/>
        <v>168</v>
      </c>
    </row>
    <row r="44" spans="1:37" x14ac:dyDescent="0.3">
      <c r="A44" s="32">
        <v>18</v>
      </c>
      <c r="B44" s="33" t="str">
        <f>VLOOKUP($A44,Сотрудники!$A$3:$L$1201,2,0)</f>
        <v>Тимиргалеев Иван</v>
      </c>
      <c r="C44" s="33" t="str">
        <f>VLOOKUP($A44,Сотрудники!$A$3:$L$1201,8,0)</f>
        <v>Екатеринбург</v>
      </c>
      <c r="D44" s="35"/>
      <c r="E44" s="54">
        <v>8</v>
      </c>
      <c r="F44" s="54">
        <v>8</v>
      </c>
      <c r="G44" s="54">
        <v>8</v>
      </c>
      <c r="H44" s="54">
        <v>8</v>
      </c>
      <c r="I44" s="54">
        <v>8</v>
      </c>
      <c r="J44" s="35"/>
      <c r="K44" s="35"/>
      <c r="L44" s="55"/>
      <c r="M44" s="54">
        <v>8</v>
      </c>
      <c r="N44" s="54">
        <v>8</v>
      </c>
      <c r="O44" s="54">
        <v>8</v>
      </c>
      <c r="P44" s="54">
        <v>8</v>
      </c>
      <c r="Q44" s="35"/>
      <c r="R44" s="35"/>
      <c r="S44" s="54">
        <v>8</v>
      </c>
      <c r="T44" s="54">
        <v>8</v>
      </c>
      <c r="U44" s="54">
        <v>8</v>
      </c>
      <c r="V44" s="54">
        <v>8</v>
      </c>
      <c r="W44" s="54">
        <v>8</v>
      </c>
      <c r="X44" s="35"/>
      <c r="Y44" s="35"/>
      <c r="Z44" s="54">
        <v>8</v>
      </c>
      <c r="AA44" s="54">
        <v>8</v>
      </c>
      <c r="AB44" s="54">
        <v>8</v>
      </c>
      <c r="AC44" s="54">
        <v>8</v>
      </c>
      <c r="AD44" s="54">
        <v>8</v>
      </c>
      <c r="AE44" s="55"/>
      <c r="AF44" s="55"/>
      <c r="AG44" s="54">
        <v>8</v>
      </c>
      <c r="AH44" s="54">
        <v>8</v>
      </c>
      <c r="AI44" s="33"/>
      <c r="AJ44" s="33"/>
      <c r="AK44" s="36">
        <f t="shared" si="77"/>
        <v>168</v>
      </c>
    </row>
    <row r="45" spans="1:37" x14ac:dyDescent="0.3">
      <c r="A45" s="32">
        <v>19</v>
      </c>
      <c r="B45" s="33" t="str">
        <f>VLOOKUP($A45,Сотрудники!$A$3:$L$1201,2,0)</f>
        <v>Лопатин Максим</v>
      </c>
      <c r="C45" s="33" t="str">
        <f>VLOOKUP($A45,Сотрудники!$A$3:$L$1201,8,0)</f>
        <v>Москва</v>
      </c>
      <c r="D45" s="35"/>
      <c r="E45" s="54">
        <v>8</v>
      </c>
      <c r="F45" s="54">
        <v>8</v>
      </c>
      <c r="G45" s="54">
        <v>8</v>
      </c>
      <c r="H45" s="54">
        <v>8</v>
      </c>
      <c r="I45" s="54">
        <v>8</v>
      </c>
      <c r="J45" s="35"/>
      <c r="K45" s="35"/>
      <c r="L45" s="55"/>
      <c r="M45" s="54">
        <v>8</v>
      </c>
      <c r="N45" s="54">
        <v>8</v>
      </c>
      <c r="O45" s="54">
        <v>8</v>
      </c>
      <c r="P45" s="54">
        <v>8</v>
      </c>
      <c r="Q45" s="35"/>
      <c r="R45" s="35"/>
      <c r="S45" s="54">
        <v>8</v>
      </c>
      <c r="T45" s="54">
        <v>8</v>
      </c>
      <c r="U45" s="54">
        <v>8</v>
      </c>
      <c r="V45" s="54">
        <v>8</v>
      </c>
      <c r="W45" s="54">
        <v>8</v>
      </c>
      <c r="X45" s="35"/>
      <c r="Y45" s="35"/>
      <c r="Z45" s="54">
        <v>8</v>
      </c>
      <c r="AA45" s="54">
        <v>8</v>
      </c>
      <c r="AB45" s="54">
        <v>8</v>
      </c>
      <c r="AC45" s="54">
        <v>8</v>
      </c>
      <c r="AD45" s="54">
        <v>8</v>
      </c>
      <c r="AE45" s="55"/>
      <c r="AF45" s="55"/>
      <c r="AG45" s="54">
        <v>8</v>
      </c>
      <c r="AH45" s="54">
        <v>8</v>
      </c>
      <c r="AI45" s="33"/>
      <c r="AJ45" s="33"/>
      <c r="AK45" s="36">
        <f t="shared" si="77"/>
        <v>168</v>
      </c>
    </row>
    <row r="46" spans="1:37" x14ac:dyDescent="0.3">
      <c r="A46" s="32">
        <v>20</v>
      </c>
      <c r="B46" s="33" t="str">
        <f>VLOOKUP($A46,Сотрудники!$A$3:$L$1201,2,0)</f>
        <v xml:space="preserve">Калмурзаев Руслан </v>
      </c>
      <c r="C46" s="33" t="str">
        <f>VLOOKUP($A46,Сотрудники!$A$3:$L$1201,8,0)</f>
        <v>Москва</v>
      </c>
      <c r="D46" s="35"/>
      <c r="E46" s="54"/>
      <c r="F46" s="54">
        <v>8</v>
      </c>
      <c r="G46" s="54">
        <v>8</v>
      </c>
      <c r="H46" s="54">
        <v>8</v>
      </c>
      <c r="I46" s="54">
        <v>8</v>
      </c>
      <c r="J46" s="35"/>
      <c r="K46" s="35"/>
      <c r="L46" s="55"/>
      <c r="M46" s="54">
        <v>8</v>
      </c>
      <c r="N46" s="54">
        <v>8</v>
      </c>
      <c r="O46" s="54">
        <v>8</v>
      </c>
      <c r="P46" s="54">
        <v>8</v>
      </c>
      <c r="Q46" s="35"/>
      <c r="R46" s="35"/>
      <c r="S46" s="54">
        <v>8</v>
      </c>
      <c r="T46" s="54">
        <v>8</v>
      </c>
      <c r="U46" s="54">
        <v>8</v>
      </c>
      <c r="V46" s="54">
        <v>8</v>
      </c>
      <c r="W46" s="54">
        <v>8</v>
      </c>
      <c r="X46" s="35"/>
      <c r="Y46" s="35"/>
      <c r="Z46" s="54">
        <v>8</v>
      </c>
      <c r="AA46" s="54">
        <v>8</v>
      </c>
      <c r="AB46" s="54">
        <v>8</v>
      </c>
      <c r="AC46" s="54">
        <v>8</v>
      </c>
      <c r="AD46" s="54">
        <v>8</v>
      </c>
      <c r="AE46" s="55"/>
      <c r="AF46" s="55"/>
      <c r="AG46" s="54">
        <v>8</v>
      </c>
      <c r="AH46" s="54">
        <v>8</v>
      </c>
      <c r="AI46" s="33"/>
      <c r="AJ46" s="33"/>
      <c r="AK46" s="36">
        <f t="shared" si="77"/>
        <v>160</v>
      </c>
    </row>
    <row r="47" spans="1:37" x14ac:dyDescent="0.3">
      <c r="A47" s="32">
        <v>21</v>
      </c>
      <c r="B47" s="33" t="str">
        <f>VLOOKUP($A47,Сотрудники!$A$3:$L$1201,2,0)</f>
        <v>Шимберев Борис</v>
      </c>
      <c r="C47" s="33" t="str">
        <f>VLOOKUP($A47,Сотрудники!$A$3:$L$1201,8,0)</f>
        <v>СПБ</v>
      </c>
      <c r="D47" s="35"/>
      <c r="E47" s="54"/>
      <c r="F47" s="54">
        <v>8</v>
      </c>
      <c r="G47" s="54">
        <v>8</v>
      </c>
      <c r="H47" s="54">
        <v>8</v>
      </c>
      <c r="I47" s="54">
        <v>8</v>
      </c>
      <c r="J47" s="35"/>
      <c r="K47" s="35"/>
      <c r="L47" s="55"/>
      <c r="M47" s="54">
        <v>8</v>
      </c>
      <c r="N47" s="54">
        <v>8</v>
      </c>
      <c r="O47" s="54">
        <v>8</v>
      </c>
      <c r="P47" s="54">
        <v>8</v>
      </c>
      <c r="Q47" s="35"/>
      <c r="R47" s="35"/>
      <c r="S47" s="54">
        <v>8</v>
      </c>
      <c r="T47" s="54">
        <v>8</v>
      </c>
      <c r="U47" s="54">
        <v>8</v>
      </c>
      <c r="V47" s="54">
        <v>8</v>
      </c>
      <c r="W47" s="54">
        <v>8</v>
      </c>
      <c r="X47" s="35"/>
      <c r="Y47" s="35"/>
      <c r="Z47" s="54">
        <v>8</v>
      </c>
      <c r="AA47" s="54">
        <v>8</v>
      </c>
      <c r="AB47" s="54">
        <v>8</v>
      </c>
      <c r="AC47" s="54">
        <v>8</v>
      </c>
      <c r="AD47" s="54">
        <v>8</v>
      </c>
      <c r="AE47" s="55"/>
      <c r="AF47" s="55"/>
      <c r="AG47" s="54">
        <v>8</v>
      </c>
      <c r="AH47" s="54">
        <v>8</v>
      </c>
      <c r="AI47" s="33"/>
      <c r="AJ47" s="33"/>
      <c r="AK47" s="36">
        <f t="shared" si="77"/>
        <v>160</v>
      </c>
    </row>
    <row r="48" spans="1:37" x14ac:dyDescent="0.3">
      <c r="A48" s="32">
        <v>22</v>
      </c>
      <c r="B48" s="33" t="str">
        <f>VLOOKUP($A48,Сотрудники!$A$3:$L$1201,2,0)</f>
        <v>Виштак Татьяна</v>
      </c>
      <c r="C48" s="33" t="str">
        <f>VLOOKUP($A48,Сотрудники!$A$3:$L$1201,8,0)</f>
        <v>Москва</v>
      </c>
      <c r="D48" s="35"/>
      <c r="E48" s="54"/>
      <c r="F48" s="54"/>
      <c r="G48" s="52"/>
      <c r="H48" s="52"/>
      <c r="I48" s="52"/>
      <c r="J48" s="35"/>
      <c r="K48" s="35"/>
      <c r="L48" s="55"/>
      <c r="M48" s="52"/>
      <c r="N48" s="52"/>
      <c r="O48" s="52"/>
      <c r="P48" s="33"/>
      <c r="Q48" s="35"/>
      <c r="R48" s="35"/>
      <c r="S48" s="54">
        <v>8</v>
      </c>
      <c r="T48" s="54">
        <v>8</v>
      </c>
      <c r="U48" s="54">
        <v>8</v>
      </c>
      <c r="V48" s="54">
        <v>8</v>
      </c>
      <c r="W48" s="54">
        <v>8</v>
      </c>
      <c r="X48" s="35"/>
      <c r="Y48" s="35"/>
      <c r="Z48" s="54">
        <v>8</v>
      </c>
      <c r="AA48" s="54">
        <v>8</v>
      </c>
      <c r="AB48" s="54">
        <v>8</v>
      </c>
      <c r="AC48" s="54">
        <v>8</v>
      </c>
      <c r="AD48" s="54">
        <v>8</v>
      </c>
      <c r="AE48" s="55"/>
      <c r="AF48" s="55"/>
      <c r="AG48" s="54">
        <v>8</v>
      </c>
      <c r="AH48" s="54">
        <v>8</v>
      </c>
      <c r="AI48" s="33"/>
      <c r="AJ48" s="33"/>
      <c r="AK48" s="36">
        <f t="shared" si="77"/>
        <v>96</v>
      </c>
    </row>
    <row r="49" spans="1:37" x14ac:dyDescent="0.3">
      <c r="A49" s="32">
        <v>23</v>
      </c>
      <c r="B49" s="33" t="str">
        <f>VLOOKUP($A49,Сотрудники!$A$3:$L$1201,2,0)</f>
        <v>Путилов Александр</v>
      </c>
      <c r="C49" s="33" t="str">
        <f>VLOOKUP($A49,Сотрудники!$A$3:$L$1201,8,0)</f>
        <v>Екатеринбург</v>
      </c>
      <c r="D49" s="35"/>
      <c r="E49" s="54"/>
      <c r="F49" s="54"/>
      <c r="G49" s="52"/>
      <c r="H49" s="52"/>
      <c r="I49" s="52"/>
      <c r="J49" s="35"/>
      <c r="K49" s="35"/>
      <c r="L49" s="55"/>
      <c r="M49" s="52"/>
      <c r="N49" s="52"/>
      <c r="O49" s="52"/>
      <c r="P49" s="33"/>
      <c r="Q49" s="35"/>
      <c r="R49" s="35"/>
      <c r="S49" s="54">
        <v>8</v>
      </c>
      <c r="T49" s="54">
        <v>8</v>
      </c>
      <c r="U49" s="54">
        <v>8</v>
      </c>
      <c r="V49" s="54">
        <v>8</v>
      </c>
      <c r="W49" s="54">
        <v>8</v>
      </c>
      <c r="X49" s="35"/>
      <c r="Y49" s="35"/>
      <c r="Z49" s="54">
        <v>8</v>
      </c>
      <c r="AA49" s="54">
        <v>8</v>
      </c>
      <c r="AB49" s="54">
        <v>8</v>
      </c>
      <c r="AC49" s="54">
        <v>8</v>
      </c>
      <c r="AD49" s="54">
        <v>8</v>
      </c>
      <c r="AE49" s="55"/>
      <c r="AF49" s="55"/>
      <c r="AG49" s="54">
        <v>8</v>
      </c>
      <c r="AH49" s="54">
        <v>8</v>
      </c>
      <c r="AI49" s="33"/>
      <c r="AJ49" s="33"/>
      <c r="AK49" s="36">
        <f t="shared" si="77"/>
        <v>96</v>
      </c>
    </row>
    <row r="50" spans="1:37" x14ac:dyDescent="0.3">
      <c r="A50" s="32">
        <v>24</v>
      </c>
      <c r="B50" s="33" t="str">
        <f>VLOOKUP($A50,Сотрудники!$A$3:$L$1201,2,0)</f>
        <v>Цыганкова Анастасия</v>
      </c>
      <c r="C50" s="33" t="str">
        <f>VLOOKUP($A50,Сотрудники!$A$3:$L$1201,8,0)</f>
        <v>Москва</v>
      </c>
      <c r="D50" s="35"/>
      <c r="E50" s="54"/>
      <c r="F50" s="54"/>
      <c r="G50" s="52"/>
      <c r="H50" s="52"/>
      <c r="I50" s="52"/>
      <c r="J50" s="35"/>
      <c r="K50" s="35"/>
      <c r="L50" s="55"/>
      <c r="M50" s="52"/>
      <c r="N50" s="52"/>
      <c r="O50" s="52"/>
      <c r="P50" s="33"/>
      <c r="Q50" s="35"/>
      <c r="R50" s="35"/>
      <c r="S50" s="54"/>
      <c r="T50" s="54"/>
      <c r="U50" s="54"/>
      <c r="V50" s="54"/>
      <c r="W50" s="54"/>
      <c r="X50" s="35"/>
      <c r="Y50" s="35"/>
      <c r="Z50" s="54"/>
      <c r="AA50" s="54"/>
      <c r="AB50" s="54"/>
      <c r="AC50" s="54">
        <v>8</v>
      </c>
      <c r="AD50" s="54">
        <v>8</v>
      </c>
      <c r="AE50" s="55"/>
      <c r="AF50" s="55"/>
      <c r="AG50" s="54">
        <v>8</v>
      </c>
      <c r="AH50" s="54">
        <v>8</v>
      </c>
      <c r="AI50" s="33"/>
      <c r="AJ50" s="33"/>
      <c r="AK50" s="36">
        <f t="shared" si="77"/>
        <v>32</v>
      </c>
    </row>
    <row r="51" spans="1:37" x14ac:dyDescent="0.3">
      <c r="A51" s="32">
        <v>25</v>
      </c>
      <c r="B51" s="33" t="str">
        <f>VLOOKUP($A51,Сотрудники!$A$3:$L$1201,2,0)</f>
        <v>Беседин Игорь</v>
      </c>
      <c r="C51" s="33" t="str">
        <f>VLOOKUP($A51,Сотрудники!$A$3:$L$1201,8,0)</f>
        <v>Нижний Новгород</v>
      </c>
      <c r="D51" s="35"/>
      <c r="E51" s="54"/>
      <c r="F51" s="54"/>
      <c r="G51" s="52"/>
      <c r="H51" s="52"/>
      <c r="I51" s="52"/>
      <c r="J51" s="35"/>
      <c r="K51" s="35"/>
      <c r="L51" s="55"/>
      <c r="M51" s="52"/>
      <c r="N51" s="52"/>
      <c r="O51" s="52"/>
      <c r="P51" s="33"/>
      <c r="Q51" s="35"/>
      <c r="R51" s="35"/>
      <c r="S51" s="54"/>
      <c r="T51" s="54"/>
      <c r="U51" s="54"/>
      <c r="V51" s="54"/>
      <c r="W51" s="54"/>
      <c r="X51" s="35"/>
      <c r="Y51" s="35"/>
      <c r="Z51" s="54"/>
      <c r="AA51" s="54"/>
      <c r="AB51" s="54"/>
      <c r="AC51" s="54">
        <v>8</v>
      </c>
      <c r="AD51" s="54">
        <v>8</v>
      </c>
      <c r="AE51" s="55"/>
      <c r="AF51" s="55"/>
      <c r="AG51" s="54">
        <v>8</v>
      </c>
      <c r="AH51" s="54">
        <v>8</v>
      </c>
      <c r="AI51" s="33"/>
      <c r="AJ51" s="33"/>
      <c r="AK51" s="36">
        <f t="shared" si="77"/>
        <v>32</v>
      </c>
    </row>
    <row r="52" spans="1:37" x14ac:dyDescent="0.3">
      <c r="A52" s="32">
        <v>26</v>
      </c>
      <c r="B52" s="33" t="str">
        <f>VLOOKUP($A52,Сотрудники!$A$3:$L$1201,2,0)</f>
        <v>Молчанов Роман</v>
      </c>
      <c r="C52" s="33" t="str">
        <f>VLOOKUP($A52,Сотрудники!$A$3:$L$1201,8,0)</f>
        <v>Москва</v>
      </c>
      <c r="D52" s="35"/>
      <c r="E52" s="54"/>
      <c r="F52" s="54"/>
      <c r="G52" s="52"/>
      <c r="H52" s="52"/>
      <c r="I52" s="52"/>
      <c r="J52" s="35"/>
      <c r="K52" s="35"/>
      <c r="L52" s="55"/>
      <c r="M52" s="52"/>
      <c r="N52" s="52"/>
      <c r="O52" s="52"/>
      <c r="P52" s="33"/>
      <c r="Q52" s="35"/>
      <c r="R52" s="35"/>
      <c r="S52" s="54"/>
      <c r="T52" s="54"/>
      <c r="U52" s="54"/>
      <c r="V52" s="54"/>
      <c r="W52" s="54"/>
      <c r="X52" s="35"/>
      <c r="Y52" s="35"/>
      <c r="Z52" s="54"/>
      <c r="AA52" s="54"/>
      <c r="AB52" s="54"/>
      <c r="AC52" s="54"/>
      <c r="AD52" s="54"/>
      <c r="AE52" s="55"/>
      <c r="AF52" s="55"/>
      <c r="AG52" s="54">
        <v>8</v>
      </c>
      <c r="AH52" s="54">
        <v>8</v>
      </c>
      <c r="AI52" s="33"/>
      <c r="AJ52" s="33"/>
      <c r="AK52" s="36">
        <f t="shared" si="77"/>
        <v>16</v>
      </c>
    </row>
    <row r="53" spans="1:37" x14ac:dyDescent="0.3">
      <c r="A53" s="32">
        <v>27</v>
      </c>
      <c r="B53" s="33" t="str">
        <f>VLOOKUP($A53,Сотрудники!$A$3:$L$1201,2,0)</f>
        <v>Пузанов Андрей</v>
      </c>
      <c r="C53" s="33" t="str">
        <f>VLOOKUP($A53,Сотрудники!$A$3:$L$1201,8,0)</f>
        <v>Москва</v>
      </c>
      <c r="D53" s="35"/>
      <c r="E53" s="54"/>
      <c r="F53" s="54"/>
      <c r="G53" s="52"/>
      <c r="H53" s="52"/>
      <c r="I53" s="52"/>
      <c r="J53" s="35"/>
      <c r="K53" s="35"/>
      <c r="L53" s="55"/>
      <c r="M53" s="52"/>
      <c r="N53" s="52"/>
      <c r="O53" s="52"/>
      <c r="P53" s="33"/>
      <c r="Q53" s="35"/>
      <c r="R53" s="35"/>
      <c r="S53" s="54"/>
      <c r="T53" s="54"/>
      <c r="U53" s="54"/>
      <c r="V53" s="54"/>
      <c r="W53" s="54"/>
      <c r="X53" s="35"/>
      <c r="Y53" s="35"/>
      <c r="Z53" s="54"/>
      <c r="AA53" s="54"/>
      <c r="AB53" s="54"/>
      <c r="AC53" s="54"/>
      <c r="AD53" s="54"/>
      <c r="AE53" s="55"/>
      <c r="AF53" s="55"/>
      <c r="AG53" s="54">
        <v>8</v>
      </c>
      <c r="AH53" s="54">
        <v>8</v>
      </c>
      <c r="AI53" s="33"/>
      <c r="AJ53" s="33"/>
      <c r="AK53" s="36">
        <f t="shared" si="77"/>
        <v>16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929F-0294-4E9D-995B-7EF0009775B7}">
  <dimension ref="A1:L28"/>
  <sheetViews>
    <sheetView topLeftCell="A4" zoomScale="85" zoomScaleNormal="85" workbookViewId="0">
      <selection activeCell="B7" sqref="B7:B2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125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Таблица256789[[#This Row],[Итого кол-во рабочих часов]]/8</f>
        <v>21</v>
      </c>
      <c r="G5" s="61"/>
      <c r="H5" s="61">
        <v>168</v>
      </c>
      <c r="I5" s="41" t="e">
        <f>VLOOKUP($A5,Сотрудники!$A$3:$L$1201,14,0)</f>
        <v>#REF!</v>
      </c>
      <c r="J5" s="43" t="e">
        <f t="shared" ref="J5:J17" si="0">I5/8</f>
        <v>#REF!</v>
      </c>
      <c r="K5" s="42" t="e">
        <f t="shared" ref="K5:K17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Таблица256789[[#This Row],[Итого кол-во рабочих часов]]/8</f>
        <v>16</v>
      </c>
      <c r="G6" s="61">
        <v>5</v>
      </c>
      <c r="H6" s="61">
        <v>128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Таблица256789[[#This Row],[Итого кол-во рабочих часов]]/8</f>
        <v>21</v>
      </c>
      <c r="G7" s="62"/>
      <c r="H7" s="61">
        <v>168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Таблица256789[[#This Row],[Итого кол-во рабочих часов]]/8</f>
        <v>21</v>
      </c>
      <c r="G8" s="62"/>
      <c r="H8" s="62">
        <v>168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0</v>
      </c>
      <c r="G9" s="10">
        <v>21</v>
      </c>
      <c r="H9" s="10">
        <v>0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17" si="2">H10/8</f>
        <v>21</v>
      </c>
      <c r="G10" s="10"/>
      <c r="H10" s="10">
        <v>168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21</v>
      </c>
      <c r="G11" s="10"/>
      <c r="H11" s="10">
        <v>168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21</v>
      </c>
      <c r="G12" s="10"/>
      <c r="H12" s="10">
        <v>168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12</v>
      </c>
      <c r="B13" s="50" t="str">
        <f>VLOOKUP($A13,Сотрудники!$A$3:$L$1201,2,0)</f>
        <v>Нурбаева Елена</v>
      </c>
      <c r="C13" s="50" t="str">
        <f>VLOOKUP($A13,Сотрудники!$A$3:$L$1201,9,0)</f>
        <v>приземление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14</v>
      </c>
      <c r="G13" s="10">
        <v>9</v>
      </c>
      <c r="H13" s="10">
        <v>112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13</v>
      </c>
      <c r="B14" s="50" t="str">
        <f>VLOOKUP($A14,Сотрудники!$A$3:$L$1201,2,0)</f>
        <v>Богданов Михаил</v>
      </c>
      <c r="C14" s="50" t="str">
        <f>VLOOKUP($A14,Сотрудники!$A$3:$L$1201,9,0)</f>
        <v>LM Риски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21</v>
      </c>
      <c r="G14" s="10"/>
      <c r="H14" s="10">
        <v>168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x14ac:dyDescent="0.3">
      <c r="A15" s="60">
        <v>14</v>
      </c>
      <c r="B15" s="50" t="str">
        <f>VLOOKUP($A15,Сотрудники!$A$3:$L$1201,2,0)</f>
        <v>Смирнова Екатерина</v>
      </c>
      <c r="C15" s="50" t="str">
        <f>VLOOKUP($A15,Сотрудники!$A$3:$L$1201,9,0)</f>
        <v>Tableau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2"/>
        <v>21</v>
      </c>
      <c r="G15" s="10"/>
      <c r="H15" s="10">
        <v>168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15</v>
      </c>
      <c r="B16" s="50" t="str">
        <f>VLOOKUP($A16,Сотрудники!$A$3:$L$1201,2,0)</f>
        <v>Герасимова Елизавета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0.15</v>
      </c>
      <c r="E16" s="50">
        <f>VLOOKUP($A16,Сотрудники!$A$3:$L$1201,11,0)</f>
        <v>150000</v>
      </c>
      <c r="F16" s="9">
        <f t="shared" si="2"/>
        <v>21</v>
      </c>
      <c r="G16" s="10"/>
      <c r="H16" s="10">
        <v>168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31.2" x14ac:dyDescent="0.3">
      <c r="A17" s="60">
        <v>16</v>
      </c>
      <c r="B17" s="50" t="str">
        <f>VLOOKUP($A17,Сотрудники!$A$3:$L$1201,2,0)</f>
        <v>Абдуллаева Анжелика</v>
      </c>
      <c r="C17" s="50" t="str">
        <f>VLOOKUP($A17,Сотрудники!$A$3:$L$1201,9,0)</f>
        <v>Ресурсное планирование</v>
      </c>
      <c r="D17" s="50">
        <f>VLOOKUP($A17,Сотрудники!$A$3:$L$1201,10,0)</f>
        <v>0</v>
      </c>
      <c r="E17" s="50">
        <f>VLOOKUP($A17,Сотрудники!$A$3:$L$1201,11,0)</f>
        <v>0</v>
      </c>
      <c r="F17" s="9">
        <f t="shared" si="2"/>
        <v>21</v>
      </c>
      <c r="G17" s="10"/>
      <c r="H17" s="10">
        <v>168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ht="62.4" x14ac:dyDescent="0.3">
      <c r="A18" s="60">
        <v>17</v>
      </c>
      <c r="B18" s="50" t="str">
        <f>VLOOKUP($A18,Сотрудники!$A$3:$L$1201,2,0)</f>
        <v>Наймушин Евгений</v>
      </c>
      <c r="C18" s="50" t="str">
        <f>VLOOKUP($A18,Сотрудники!$A$3:$L$1201,9,0)</f>
        <v>МАПЛ (Модуль автоматизации программ лояльности)</v>
      </c>
      <c r="D18" s="50">
        <f>VLOOKUP($A18,Сотрудники!$A$3:$L$1201,10,0)</f>
        <v>0</v>
      </c>
      <c r="E18" s="50">
        <f>VLOOKUP($A18,Сотрудники!$A$3:$L$1201,11,0)</f>
        <v>344900</v>
      </c>
      <c r="F18" s="9">
        <f t="shared" ref="F18:F28" si="3">H18/8</f>
        <v>21</v>
      </c>
      <c r="G18" s="10"/>
      <c r="H18" s="10">
        <v>168</v>
      </c>
      <c r="I18" s="41" t="e">
        <f>VLOOKUP($A18,Сотрудники!$A$3:$L$1201,14,0)</f>
        <v>#REF!</v>
      </c>
      <c r="J18" s="43" t="e">
        <f t="shared" ref="J18:J28" si="4">I18/8</f>
        <v>#REF!</v>
      </c>
      <c r="K18" s="51" t="e">
        <f t="shared" ref="K18:K28" si="5">+H18*J18</f>
        <v>#REF!</v>
      </c>
    </row>
    <row r="19" spans="1:11" ht="31.2" x14ac:dyDescent="0.3">
      <c r="A19" s="60">
        <v>18</v>
      </c>
      <c r="B19" s="50" t="str">
        <f>VLOOKUP($A19,Сотрудники!$A$3:$L$1201,2,0)</f>
        <v>Тимиргалеев Иван</v>
      </c>
      <c r="C19" s="50" t="str">
        <f>VLOOKUP($A19,Сотрудники!$A$3:$L$1201,9,0)</f>
        <v>Пообъектный учёт залогов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3"/>
        <v>21</v>
      </c>
      <c r="G19" s="10"/>
      <c r="H19" s="10">
        <v>168</v>
      </c>
      <c r="I19" s="41" t="e">
        <f>VLOOKUP($A19,Сотрудники!$A$3:$L$1201,14,0)</f>
        <v>#REF!</v>
      </c>
      <c r="J19" s="43" t="e">
        <f t="shared" si="4"/>
        <v>#REF!</v>
      </c>
      <c r="K19" s="51" t="e">
        <f t="shared" si="5"/>
        <v>#REF!</v>
      </c>
    </row>
    <row r="20" spans="1:11" x14ac:dyDescent="0.3">
      <c r="A20" s="60">
        <v>19</v>
      </c>
      <c r="B20" s="50" t="str">
        <f>VLOOKUP($A20,Сотрудники!$A$3:$L$1201,2,0)</f>
        <v>Лопатин Максим</v>
      </c>
      <c r="C20" s="50">
        <f>VLOOKUP($A20,Сотрудники!$A$3:$L$1201,9,0)</f>
        <v>0</v>
      </c>
      <c r="D20" s="50">
        <f>VLOOKUP($A20,Сотрудники!$A$3:$L$1201,10,0)</f>
        <v>0</v>
      </c>
      <c r="E20" s="50">
        <f>VLOOKUP($A20,Сотрудники!$A$3:$L$1201,11,0)</f>
        <v>0</v>
      </c>
      <c r="F20" s="9">
        <f t="shared" si="3"/>
        <v>21</v>
      </c>
      <c r="G20" s="10"/>
      <c r="H20" s="10">
        <v>168</v>
      </c>
      <c r="I20" s="41" t="e">
        <f>VLOOKUP($A20,Сотрудники!$A$3:$L$1201,14,0)</f>
        <v>#REF!</v>
      </c>
      <c r="J20" s="43" t="e">
        <f t="shared" si="4"/>
        <v>#REF!</v>
      </c>
      <c r="K20" s="51" t="e">
        <f t="shared" si="5"/>
        <v>#REF!</v>
      </c>
    </row>
    <row r="21" spans="1:11" x14ac:dyDescent="0.3">
      <c r="A21" s="60">
        <v>20</v>
      </c>
      <c r="B21" s="50" t="str">
        <f>VLOOKUP($A21,Сотрудники!$A$3:$L$1201,2,0)</f>
        <v xml:space="preserve">Калмурзаев Руслан </v>
      </c>
      <c r="C21" s="50" t="str">
        <f>VLOOKUP($A21,Сотрудники!$A$3:$L$1201,9,0)</f>
        <v>приземление</v>
      </c>
      <c r="D21" s="50">
        <f>VLOOKUP($A21,Сотрудники!$A$3:$L$1201,10,0)</f>
        <v>0</v>
      </c>
      <c r="E21" s="50">
        <f>VLOOKUP($A21,Сотрудники!$A$3:$L$1201,11,0)</f>
        <v>90000</v>
      </c>
      <c r="F21" s="9">
        <f t="shared" si="3"/>
        <v>20</v>
      </c>
      <c r="G21" s="10"/>
      <c r="H21" s="10">
        <v>160</v>
      </c>
      <c r="I21" s="41" t="e">
        <f>VLOOKUP($A21,Сотрудники!$A$3:$L$1201,14,0)</f>
        <v>#REF!</v>
      </c>
      <c r="J21" s="43" t="e">
        <f t="shared" si="4"/>
        <v>#REF!</v>
      </c>
      <c r="K21" s="51" t="e">
        <f t="shared" si="5"/>
        <v>#REF!</v>
      </c>
    </row>
    <row r="22" spans="1:11" x14ac:dyDescent="0.3">
      <c r="A22" s="60">
        <v>21</v>
      </c>
      <c r="B22" s="50" t="str">
        <f>VLOOKUP($A22,Сотрудники!$A$3:$L$1201,2,0)</f>
        <v>Шимберев Борис</v>
      </c>
      <c r="C22" s="50">
        <f>VLOOKUP($A22,Сотрудники!$A$3:$L$1201,9,0)</f>
        <v>0</v>
      </c>
      <c r="D22" s="50">
        <f>VLOOKUP($A22,Сотрудники!$A$3:$L$1201,10,0)</f>
        <v>0</v>
      </c>
      <c r="E22" s="50">
        <f>VLOOKUP($A22,Сотрудники!$A$3:$L$1201,11,0)</f>
        <v>0</v>
      </c>
      <c r="F22" s="9">
        <f t="shared" si="3"/>
        <v>20</v>
      </c>
      <c r="G22" s="10"/>
      <c r="H22" s="10">
        <v>160</v>
      </c>
      <c r="I22" s="41" t="e">
        <f>VLOOKUP($A22,Сотрудники!$A$3:$L$1201,14,0)</f>
        <v>#REF!</v>
      </c>
      <c r="J22" s="43" t="e">
        <f t="shared" si="4"/>
        <v>#REF!</v>
      </c>
      <c r="K22" s="51" t="e">
        <f t="shared" si="5"/>
        <v>#REF!</v>
      </c>
    </row>
    <row r="23" spans="1:11" x14ac:dyDescent="0.3">
      <c r="A23" s="60">
        <v>22</v>
      </c>
      <c r="B23" s="50" t="str">
        <f>VLOOKUP($A23,Сотрудники!$A$3:$L$1201,2,0)</f>
        <v>Виштак Татьяна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 t="str">
        <f>VLOOKUP($A23,Сотрудники!$A$3:$L$1201,11,0)</f>
        <v xml:space="preserve">310 400 </v>
      </c>
      <c r="F23" s="9">
        <f t="shared" si="3"/>
        <v>12</v>
      </c>
      <c r="G23" s="10"/>
      <c r="H23" s="10">
        <v>96</v>
      </c>
      <c r="I23" s="41" t="e">
        <f>VLOOKUP($A23,Сотрудники!$A$3:$L$1201,14,0)</f>
        <v>#REF!</v>
      </c>
      <c r="J23" s="43" t="e">
        <f t="shared" si="4"/>
        <v>#REF!</v>
      </c>
      <c r="K23" s="51" t="e">
        <f t="shared" si="5"/>
        <v>#REF!</v>
      </c>
    </row>
    <row r="24" spans="1:11" x14ac:dyDescent="0.3">
      <c r="A24" s="60">
        <v>23</v>
      </c>
      <c r="B24" s="50" t="str">
        <f>VLOOKUP($A24,Сотрудники!$A$3:$L$1201,2,0)</f>
        <v>Путилов Александр</v>
      </c>
      <c r="C24" s="50">
        <f>VLOOKUP($A24,Сотрудники!$A$3:$L$1201,9,0)</f>
        <v>0</v>
      </c>
      <c r="D24" s="50">
        <f>VLOOKUP($A24,Сотрудники!$A$3:$L$1201,10,0)</f>
        <v>0</v>
      </c>
      <c r="E24" s="50">
        <f>VLOOKUP($A24,Сотрудники!$A$3:$L$1201,11,0)</f>
        <v>303500</v>
      </c>
      <c r="F24" s="9">
        <f t="shared" si="3"/>
        <v>12</v>
      </c>
      <c r="G24" s="10"/>
      <c r="H24" s="10">
        <v>96</v>
      </c>
      <c r="I24" s="41" t="e">
        <f>VLOOKUP($A24,Сотрудники!$A$3:$L$1201,14,0)</f>
        <v>#REF!</v>
      </c>
      <c r="J24" s="43" t="e">
        <f t="shared" si="4"/>
        <v>#REF!</v>
      </c>
      <c r="K24" s="51" t="e">
        <f t="shared" si="5"/>
        <v>#REF!</v>
      </c>
    </row>
    <row r="25" spans="1:11" ht="31.2" x14ac:dyDescent="0.3">
      <c r="A25" s="60">
        <v>24</v>
      </c>
      <c r="B25" s="50" t="str">
        <f>VLOOKUP($A25,Сотрудники!$A$3:$L$1201,2,0)</f>
        <v>Цыганкова Анастасия</v>
      </c>
      <c r="C25" s="50" t="str">
        <f>VLOOKUP($A25,Сотрудники!$A$3:$L$1201,9,0)</f>
        <v>Ресурсное планирование</v>
      </c>
      <c r="D25" s="50">
        <f>VLOOKUP($A25,Сотрудники!$A$3:$L$1201,10,0)</f>
        <v>0.15</v>
      </c>
      <c r="E25" s="50">
        <f>VLOOKUP($A25,Сотрудники!$A$3:$L$1201,11,0)</f>
        <v>150000</v>
      </c>
      <c r="F25" s="9">
        <f t="shared" si="3"/>
        <v>4</v>
      </c>
      <c r="G25" s="10"/>
      <c r="H25" s="10">
        <v>32</v>
      </c>
      <c r="I25" s="41" t="e">
        <f>VLOOKUP($A25,Сотрудники!$A$3:$L$1201,14,0)</f>
        <v>#REF!</v>
      </c>
      <c r="J25" s="43" t="e">
        <f t="shared" si="4"/>
        <v>#REF!</v>
      </c>
      <c r="K25" s="51" t="e">
        <f t="shared" si="5"/>
        <v>#REF!</v>
      </c>
    </row>
    <row r="26" spans="1:11" x14ac:dyDescent="0.3">
      <c r="A26" s="60">
        <v>25</v>
      </c>
      <c r="B26" s="50" t="str">
        <f>VLOOKUP($A26,Сотрудники!$A$3:$L$1201,2,0)</f>
        <v>Беседин Игорь</v>
      </c>
      <c r="C26" s="50" t="str">
        <f>VLOOKUP($A26,Сотрудники!$A$3:$L$1201,9,0)</f>
        <v>приземление</v>
      </c>
      <c r="D26" s="50">
        <f>VLOOKUP($A26,Сотрудники!$A$3:$L$1201,10,0)</f>
        <v>0</v>
      </c>
      <c r="E26" s="50">
        <f>VLOOKUP($A26,Сотрудники!$A$3:$L$1201,11,0)</f>
        <v>310000</v>
      </c>
      <c r="F26" s="9">
        <f t="shared" si="3"/>
        <v>4</v>
      </c>
      <c r="G26" s="10"/>
      <c r="H26" s="10">
        <v>32</v>
      </c>
      <c r="I26" s="41" t="e">
        <f>VLOOKUP($A26,Сотрудники!$A$3:$L$1201,14,0)</f>
        <v>#REF!</v>
      </c>
      <c r="J26" s="43" t="e">
        <f t="shared" si="4"/>
        <v>#REF!</v>
      </c>
      <c r="K26" s="51" t="e">
        <f t="shared" si="5"/>
        <v>#REF!</v>
      </c>
    </row>
    <row r="27" spans="1:11" ht="31.2" x14ac:dyDescent="0.3">
      <c r="A27" s="60">
        <v>26</v>
      </c>
      <c r="B27" s="50" t="str">
        <f>VLOOKUP($A27,Сотрудники!$A$3:$L$1201,2,0)</f>
        <v>Молчанов Роман</v>
      </c>
      <c r="C27" s="50" t="str">
        <f>VLOOKUP($A27,Сотрудники!$A$3:$L$1201,9,0)</f>
        <v xml:space="preserve">Кредиты наличными </v>
      </c>
      <c r="D27" s="50">
        <f>VLOOKUP($A27,Сотрудники!$A$3:$L$1201,10,0)</f>
        <v>0</v>
      </c>
      <c r="E27" s="50">
        <f>VLOOKUP($A27,Сотрудники!$A$3:$L$1201,11,0)</f>
        <v>300000</v>
      </c>
      <c r="F27" s="9">
        <f t="shared" si="3"/>
        <v>2</v>
      </c>
      <c r="G27" s="10"/>
      <c r="H27" s="10">
        <v>16</v>
      </c>
      <c r="I27" s="41" t="e">
        <f>VLOOKUP($A27,Сотрудники!$A$3:$L$1201,14,0)</f>
        <v>#REF!</v>
      </c>
      <c r="J27" s="43" t="e">
        <f t="shared" si="4"/>
        <v>#REF!</v>
      </c>
      <c r="K27" s="51" t="e">
        <f t="shared" si="5"/>
        <v>#REF!</v>
      </c>
    </row>
    <row r="28" spans="1:11" x14ac:dyDescent="0.3">
      <c r="A28" s="60">
        <v>27</v>
      </c>
      <c r="B28" s="50" t="str">
        <f>VLOOKUP($A28,Сотрудники!$A$3:$L$1201,2,0)</f>
        <v>Пузанов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3"/>
        <v>2</v>
      </c>
      <c r="G28" s="10"/>
      <c r="H28" s="10">
        <v>16</v>
      </c>
      <c r="I28" s="41" t="e">
        <f>VLOOKUP($A28,Сотрудники!$A$3:$L$1201,14,0)</f>
        <v>#REF!</v>
      </c>
      <c r="J28" s="43" t="e">
        <f t="shared" si="4"/>
        <v>#REF!</v>
      </c>
      <c r="K28" s="51" t="e">
        <f t="shared" si="5"/>
        <v>#REF!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90B1-F295-4722-BE5E-A4D5397FC435}">
  <dimension ref="A1:AK65"/>
  <sheetViews>
    <sheetView zoomScale="79" zoomScaleNormal="79" workbookViewId="0">
      <pane xSplit="2" ySplit="2" topLeftCell="C36" activePane="bottomRight" state="frozen"/>
      <selection activeCell="G26" sqref="G26"/>
      <selection pane="topRight" activeCell="G26" sqref="G26"/>
      <selection pane="bottomLeft" activeCell="G26" sqref="G26"/>
      <selection pane="bottomRight" activeCell="B68" sqref="B68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43922</v>
      </c>
      <c r="E2" s="53">
        <f>D2+1</f>
        <v>43923</v>
      </c>
      <c r="F2" s="53">
        <f t="shared" ref="F2:G2" si="0">E2+1</f>
        <v>43924</v>
      </c>
      <c r="G2" s="31">
        <f t="shared" si="0"/>
        <v>43925</v>
      </c>
      <c r="H2" s="31">
        <f>G2+1</f>
        <v>43926</v>
      </c>
      <c r="I2" s="53">
        <f t="shared" ref="I2:AF2" si="1">H2+1</f>
        <v>43927</v>
      </c>
      <c r="J2" s="53">
        <f t="shared" si="1"/>
        <v>43928</v>
      </c>
      <c r="K2" s="53">
        <f t="shared" si="1"/>
        <v>43929</v>
      </c>
      <c r="L2" s="53">
        <f t="shared" si="1"/>
        <v>43930</v>
      </c>
      <c r="M2" s="53">
        <f t="shared" si="1"/>
        <v>43931</v>
      </c>
      <c r="N2" s="31">
        <f t="shared" si="1"/>
        <v>43932</v>
      </c>
      <c r="O2" s="31">
        <f t="shared" si="1"/>
        <v>43933</v>
      </c>
      <c r="P2" s="53">
        <f t="shared" si="1"/>
        <v>43934</v>
      </c>
      <c r="Q2" s="53">
        <f t="shared" si="1"/>
        <v>43935</v>
      </c>
      <c r="R2" s="53">
        <f t="shared" si="1"/>
        <v>43936</v>
      </c>
      <c r="S2" s="53">
        <f t="shared" si="1"/>
        <v>43937</v>
      </c>
      <c r="T2" s="53">
        <f t="shared" si="1"/>
        <v>43938</v>
      </c>
      <c r="U2" s="31">
        <f t="shared" si="1"/>
        <v>43939</v>
      </c>
      <c r="V2" s="31">
        <f t="shared" si="1"/>
        <v>43940</v>
      </c>
      <c r="W2" s="53">
        <f t="shared" si="1"/>
        <v>43941</v>
      </c>
      <c r="X2" s="53">
        <f t="shared" si="1"/>
        <v>43942</v>
      </c>
      <c r="Y2" s="53">
        <f t="shared" si="1"/>
        <v>43943</v>
      </c>
      <c r="Z2" s="53">
        <f t="shared" si="1"/>
        <v>43944</v>
      </c>
      <c r="AA2" s="53">
        <f t="shared" si="1"/>
        <v>43945</v>
      </c>
      <c r="AB2" s="31">
        <f t="shared" si="1"/>
        <v>43946</v>
      </c>
      <c r="AC2" s="31">
        <f t="shared" si="1"/>
        <v>43947</v>
      </c>
      <c r="AD2" s="53">
        <f t="shared" si="1"/>
        <v>43948</v>
      </c>
      <c r="AE2" s="53">
        <f t="shared" si="1"/>
        <v>43949</v>
      </c>
      <c r="AF2" s="53">
        <f t="shared" si="1"/>
        <v>43950</v>
      </c>
      <c r="AG2" s="53">
        <f>+AF2+1</f>
        <v>43951</v>
      </c>
      <c r="AH2" s="53">
        <f>+AG2+1</f>
        <v>43952</v>
      </c>
      <c r="AI2" s="53">
        <f>+AH2+1</f>
        <v>43953</v>
      </c>
      <c r="AJ2" s="53">
        <f>+AI2+1</f>
        <v>43954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8" si="2">IF(ISBLANK(D36),"",IF(D36=0,"Выходной",IF(D36&lt;&gt;0,"Работал","")))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35" t="str">
        <f t="shared" si="2"/>
        <v/>
      </c>
      <c r="H3" s="35" t="str">
        <f t="shared" si="2"/>
        <v/>
      </c>
      <c r="I3" s="54" t="str">
        <f t="shared" si="2"/>
        <v>Работал</v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5" t="str">
        <f t="shared" si="2"/>
        <v/>
      </c>
      <c r="O3" s="55" t="str">
        <f t="shared" si="2"/>
        <v/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35" t="str">
        <f t="shared" si="2"/>
        <v/>
      </c>
      <c r="H4" s="3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5" t="str">
        <f t="shared" si="2"/>
        <v/>
      </c>
      <c r="O4" s="55" t="str">
        <f t="shared" si="2"/>
        <v/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5" t="str">
        <f t="shared" si="2"/>
        <v/>
      </c>
      <c r="V4" s="55" t="str">
        <f t="shared" si="2"/>
        <v/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5" t="str">
        <f t="shared" si="2"/>
        <v/>
      </c>
      <c r="AC4" s="55" t="str">
        <f t="shared" si="2"/>
        <v/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ref="D5:F5" si="3">IF(ISBLANK(D38),"",IF(D38=0,"Выходной",IF(D38&lt;&gt;0,"Работал","")))</f>
        <v>Работал</v>
      </c>
      <c r="E5" s="54" t="str">
        <f t="shared" si="3"/>
        <v>Работал</v>
      </c>
      <c r="F5" s="54" t="str">
        <f t="shared" si="3"/>
        <v>Работал</v>
      </c>
      <c r="G5" s="35" t="str">
        <f t="shared" si="2"/>
        <v/>
      </c>
      <c r="H5" s="35" t="str">
        <f t="shared" si="2"/>
        <v/>
      </c>
      <c r="I5" s="54" t="str">
        <f t="shared" si="2"/>
        <v>Работал</v>
      </c>
      <c r="J5" s="54" t="str">
        <f t="shared" ref="J5:L5" si="4">IF(ISBLANK(J38),"",IF(J38=0,"Выходной",IF(J38&lt;&gt;0,"Работал","")))</f>
        <v>Работал</v>
      </c>
      <c r="K5" s="54" t="str">
        <f t="shared" si="4"/>
        <v>Работал</v>
      </c>
      <c r="L5" s="54" t="str">
        <f t="shared" si="4"/>
        <v>Работал</v>
      </c>
      <c r="M5" s="54" t="str">
        <f t="shared" si="2"/>
        <v>Работал</v>
      </c>
      <c r="N5" s="55" t="str">
        <f t="shared" si="2"/>
        <v/>
      </c>
      <c r="O5" s="55" t="str">
        <f t="shared" si="2"/>
        <v/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5" t="str">
        <f t="shared" si="2"/>
        <v/>
      </c>
      <c r="V5" s="55" t="str">
        <f t="shared" si="2"/>
        <v/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5" t="str">
        <f t="shared" si="2"/>
        <v/>
      </c>
      <c r="AC5" s="55" t="str">
        <f t="shared" si="2"/>
        <v/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ref="D6:F6" si="5">IF(ISBLANK(D39),"",IF(D39=0,"Выходной",IF(D39&lt;&gt;0,"Работал","")))</f>
        <v>Работал</v>
      </c>
      <c r="E6" s="54" t="str">
        <f t="shared" si="5"/>
        <v>Работал</v>
      </c>
      <c r="F6" s="54" t="str">
        <f t="shared" si="5"/>
        <v>Работал</v>
      </c>
      <c r="G6" s="35" t="str">
        <f t="shared" si="2"/>
        <v/>
      </c>
      <c r="H6" s="35" t="str">
        <f t="shared" si="2"/>
        <v/>
      </c>
      <c r="I6" s="54" t="str">
        <f t="shared" si="2"/>
        <v>Работал</v>
      </c>
      <c r="J6" s="54" t="str">
        <f t="shared" ref="J6:L6" si="6">IF(ISBLANK(J39),"",IF(J39=0,"Выходной",IF(J39&lt;&gt;0,"Работал","")))</f>
        <v>Работал</v>
      </c>
      <c r="K6" s="54" t="str">
        <f t="shared" si="6"/>
        <v>Работал</v>
      </c>
      <c r="L6" s="54" t="str">
        <f t="shared" si="6"/>
        <v>Работал</v>
      </c>
      <c r="M6" s="54" t="str">
        <f t="shared" si="2"/>
        <v>Работал</v>
      </c>
      <c r="N6" s="55" t="str">
        <f t="shared" si="2"/>
        <v/>
      </c>
      <c r="O6" s="55" t="str">
        <f t="shared" si="2"/>
        <v/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5" t="str">
        <f t="shared" si="2"/>
        <v/>
      </c>
      <c r="V6" s="55" t="str">
        <f t="shared" si="2"/>
        <v/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5" t="str">
        <f t="shared" si="2"/>
        <v/>
      </c>
      <c r="AC6" s="55" t="str">
        <f t="shared" si="2"/>
        <v/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ref="D7:F7" si="7">IF(ISBLANK(D40),"",IF(D40=0,"Выходной",IF(D40&lt;&gt;0,"Работал","")))</f>
        <v>Выходной</v>
      </c>
      <c r="E7" s="54" t="str">
        <f t="shared" si="7"/>
        <v>Выходной</v>
      </c>
      <c r="F7" s="54" t="str">
        <f t="shared" si="7"/>
        <v>Выходной</v>
      </c>
      <c r="G7" s="35" t="str">
        <f t="shared" ref="G7:H13" si="8">IF(ISBLANK(G40),"",IF(G40=0,"Выходной",IF(G40&lt;&gt;0,"Работал","")))</f>
        <v/>
      </c>
      <c r="H7" s="35" t="str">
        <f t="shared" si="8"/>
        <v/>
      </c>
      <c r="I7" s="54" t="str">
        <f t="shared" ref="I7:M7" si="9">IF(ISBLANK(I40),"",IF(I40=0,"Выходной",IF(I40&lt;&gt;0,"Работал","")))</f>
        <v>Выходной</v>
      </c>
      <c r="J7" s="54" t="str">
        <f t="shared" si="9"/>
        <v>Выходной</v>
      </c>
      <c r="K7" s="54" t="str">
        <f t="shared" si="9"/>
        <v>Выходной</v>
      </c>
      <c r="L7" s="54" t="str">
        <f t="shared" si="9"/>
        <v>Выходной</v>
      </c>
      <c r="M7" s="54" t="str">
        <f t="shared" si="9"/>
        <v>Выходной</v>
      </c>
      <c r="N7" s="55" t="str">
        <f t="shared" ref="N7:AJ7" si="10">IF(ISBLANK(N40),"",IF(N40=0,"Выходной",IF(N40&lt;&gt;0,"Работал","")))</f>
        <v/>
      </c>
      <c r="O7" s="55" t="str">
        <f t="shared" si="10"/>
        <v/>
      </c>
      <c r="P7" s="54" t="str">
        <f t="shared" si="10"/>
        <v>Работал</v>
      </c>
      <c r="Q7" s="54" t="str">
        <f t="shared" si="10"/>
        <v>Работал</v>
      </c>
      <c r="R7" s="54" t="str">
        <f t="shared" si="10"/>
        <v>Работал</v>
      </c>
      <c r="S7" s="54" t="str">
        <f t="shared" si="10"/>
        <v>Работал</v>
      </c>
      <c r="T7" s="54" t="str">
        <f t="shared" si="10"/>
        <v>Работал</v>
      </c>
      <c r="U7" s="55" t="str">
        <f t="shared" si="10"/>
        <v/>
      </c>
      <c r="V7" s="55" t="str">
        <f t="shared" si="10"/>
        <v/>
      </c>
      <c r="W7" s="54" t="str">
        <f t="shared" si="10"/>
        <v>Работал</v>
      </c>
      <c r="X7" s="54" t="str">
        <f t="shared" si="10"/>
        <v>Работал</v>
      </c>
      <c r="Y7" s="54" t="str">
        <f t="shared" si="10"/>
        <v>Работал</v>
      </c>
      <c r="Z7" s="54" t="str">
        <f t="shared" si="10"/>
        <v>Работал</v>
      </c>
      <c r="AA7" s="54" t="str">
        <f t="shared" si="10"/>
        <v>Работал</v>
      </c>
      <c r="AB7" s="55" t="str">
        <f t="shared" si="10"/>
        <v/>
      </c>
      <c r="AC7" s="55" t="str">
        <f t="shared" si="10"/>
        <v/>
      </c>
      <c r="AD7" s="54" t="str">
        <f t="shared" si="10"/>
        <v>Работал</v>
      </c>
      <c r="AE7" s="54" t="str">
        <f t="shared" si="10"/>
        <v>Работал</v>
      </c>
      <c r="AF7" s="54" t="str">
        <f t="shared" si="10"/>
        <v>Работал</v>
      </c>
      <c r="AG7" s="54" t="str">
        <f t="shared" si="10"/>
        <v>Работал</v>
      </c>
      <c r="AH7" s="54" t="str">
        <f t="shared" si="10"/>
        <v/>
      </c>
      <c r="AI7" s="54" t="str">
        <f t="shared" si="10"/>
        <v/>
      </c>
      <c r="AJ7" s="54" t="str">
        <f t="shared" si="10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ref="D8:F8" si="11">IF(ISBLANK(D41),"",IF(D41=0,"Выходной",IF(D41&lt;&gt;0,"Работал","")))</f>
        <v>Работал</v>
      </c>
      <c r="E8" s="54" t="str">
        <f t="shared" si="11"/>
        <v>Работал</v>
      </c>
      <c r="F8" s="54" t="str">
        <f t="shared" si="11"/>
        <v>Работал</v>
      </c>
      <c r="G8" s="35" t="str">
        <f t="shared" si="8"/>
        <v/>
      </c>
      <c r="H8" s="35" t="str">
        <f t="shared" si="8"/>
        <v/>
      </c>
      <c r="I8" s="54" t="str">
        <f t="shared" ref="I8:M8" si="12">IF(ISBLANK(I41),"",IF(I41=0,"Выходной",IF(I41&lt;&gt;0,"Работал","")))</f>
        <v>Работал</v>
      </c>
      <c r="J8" s="54" t="str">
        <f t="shared" si="12"/>
        <v>Работал</v>
      </c>
      <c r="K8" s="54" t="str">
        <f t="shared" si="12"/>
        <v>Работал</v>
      </c>
      <c r="L8" s="54" t="str">
        <f t="shared" si="12"/>
        <v>Работал</v>
      </c>
      <c r="M8" s="54" t="str">
        <f t="shared" si="12"/>
        <v>Работал</v>
      </c>
      <c r="N8" s="55" t="str">
        <f t="shared" ref="N8:AJ8" si="13">IF(ISBLANK(N41),"",IF(N41=0,"Выходной",IF(N41&lt;&gt;0,"Работал","")))</f>
        <v/>
      </c>
      <c r="O8" s="55" t="str">
        <f t="shared" si="13"/>
        <v/>
      </c>
      <c r="P8" s="54" t="str">
        <f t="shared" si="13"/>
        <v>Работал</v>
      </c>
      <c r="Q8" s="54" t="str">
        <f t="shared" si="13"/>
        <v>Работал</v>
      </c>
      <c r="R8" s="54" t="str">
        <f t="shared" si="13"/>
        <v>Работал</v>
      </c>
      <c r="S8" s="54" t="str">
        <f t="shared" si="13"/>
        <v>Работал</v>
      </c>
      <c r="T8" s="54" t="str">
        <f t="shared" si="13"/>
        <v>Работал</v>
      </c>
      <c r="U8" s="55" t="str">
        <f t="shared" si="13"/>
        <v/>
      </c>
      <c r="V8" s="55" t="str">
        <f t="shared" si="13"/>
        <v/>
      </c>
      <c r="W8" s="54" t="str">
        <f t="shared" si="13"/>
        <v>Работал</v>
      </c>
      <c r="X8" s="54" t="str">
        <f t="shared" si="13"/>
        <v>Работал</v>
      </c>
      <c r="Y8" s="54" t="str">
        <f t="shared" si="13"/>
        <v>Работал</v>
      </c>
      <c r="Z8" s="54" t="str">
        <f t="shared" si="13"/>
        <v>Работал</v>
      </c>
      <c r="AA8" s="54" t="str">
        <f t="shared" si="13"/>
        <v>Работал</v>
      </c>
      <c r="AB8" s="55" t="str">
        <f t="shared" si="13"/>
        <v/>
      </c>
      <c r="AC8" s="55" t="str">
        <f t="shared" si="13"/>
        <v/>
      </c>
      <c r="AD8" s="54" t="str">
        <f t="shared" si="13"/>
        <v>Работал</v>
      </c>
      <c r="AE8" s="54" t="str">
        <f t="shared" si="13"/>
        <v>Работал</v>
      </c>
      <c r="AF8" s="54" t="str">
        <f t="shared" si="13"/>
        <v>Работал</v>
      </c>
      <c r="AG8" s="54" t="str">
        <f t="shared" si="13"/>
        <v>Работал</v>
      </c>
      <c r="AH8" s="54" t="str">
        <f t="shared" si="13"/>
        <v/>
      </c>
      <c r="AI8" s="54" t="str">
        <f t="shared" si="13"/>
        <v/>
      </c>
      <c r="AJ8" s="54" t="str">
        <f t="shared" si="13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ref="D9:F9" si="14">IF(ISBLANK(D42),"",IF(D42=0,"Выходной",IF(D42&lt;&gt;0,"Работал","")))</f>
        <v>Работал</v>
      </c>
      <c r="E9" s="54" t="str">
        <f t="shared" si="14"/>
        <v>Работал</v>
      </c>
      <c r="F9" s="54" t="str">
        <f t="shared" si="14"/>
        <v>Работал</v>
      </c>
      <c r="G9" s="35" t="str">
        <f t="shared" si="8"/>
        <v/>
      </c>
      <c r="H9" s="35" t="str">
        <f t="shared" si="8"/>
        <v/>
      </c>
      <c r="I9" s="54" t="str">
        <f t="shared" ref="I9:M9" si="15">IF(ISBLANK(I42),"",IF(I42=0,"Выходной",IF(I42&lt;&gt;0,"Работал","")))</f>
        <v>Работал</v>
      </c>
      <c r="J9" s="54" t="str">
        <f t="shared" si="15"/>
        <v>Работал</v>
      </c>
      <c r="K9" s="54" t="str">
        <f t="shared" si="15"/>
        <v>Работал</v>
      </c>
      <c r="L9" s="54" t="str">
        <f t="shared" si="15"/>
        <v>Работал</v>
      </c>
      <c r="M9" s="54" t="str">
        <f t="shared" si="15"/>
        <v>Работал</v>
      </c>
      <c r="N9" s="55" t="str">
        <f t="shared" ref="N9:AI9" si="16">IF(ISBLANK(N42),"",IF(N42=0,"Выходной",IF(N42&lt;&gt;0,"Работал","")))</f>
        <v/>
      </c>
      <c r="O9" s="55" t="str">
        <f t="shared" si="16"/>
        <v/>
      </c>
      <c r="P9" s="54" t="str">
        <f t="shared" si="16"/>
        <v>Работал</v>
      </c>
      <c r="Q9" s="54" t="str">
        <f t="shared" si="16"/>
        <v>Работал</v>
      </c>
      <c r="R9" s="54" t="str">
        <f t="shared" si="16"/>
        <v>Работал</v>
      </c>
      <c r="S9" s="54" t="str">
        <f t="shared" si="16"/>
        <v>Работал</v>
      </c>
      <c r="T9" s="54" t="str">
        <f t="shared" si="16"/>
        <v>Работал</v>
      </c>
      <c r="U9" s="55" t="str">
        <f t="shared" si="16"/>
        <v/>
      </c>
      <c r="V9" s="55" t="str">
        <f t="shared" si="16"/>
        <v/>
      </c>
      <c r="W9" s="54" t="str">
        <f t="shared" si="16"/>
        <v>Работал</v>
      </c>
      <c r="X9" s="54" t="str">
        <f t="shared" si="16"/>
        <v>Работал</v>
      </c>
      <c r="Y9" s="54" t="str">
        <f t="shared" si="16"/>
        <v>Работал</v>
      </c>
      <c r="Z9" s="54" t="str">
        <f t="shared" si="16"/>
        <v>Работал</v>
      </c>
      <c r="AA9" s="54" t="str">
        <f t="shared" si="16"/>
        <v>Работал</v>
      </c>
      <c r="AB9" s="55" t="str">
        <f t="shared" si="16"/>
        <v/>
      </c>
      <c r="AC9" s="55" t="str">
        <f t="shared" si="16"/>
        <v/>
      </c>
      <c r="AD9" s="54" t="str">
        <f t="shared" si="16"/>
        <v>Работал</v>
      </c>
      <c r="AE9" s="54" t="str">
        <f t="shared" si="16"/>
        <v>Работал</v>
      </c>
      <c r="AF9" s="54" t="str">
        <f t="shared" si="16"/>
        <v>Работал</v>
      </c>
      <c r="AG9" s="54" t="str">
        <f t="shared" si="16"/>
        <v>Работал</v>
      </c>
      <c r="AH9" s="54" t="str">
        <f t="shared" si="16"/>
        <v/>
      </c>
      <c r="AI9" s="54" t="str">
        <f t="shared" si="16"/>
        <v/>
      </c>
      <c r="AJ9" s="54" t="str">
        <f t="shared" ref="AJ9" si="17">IF(ISBLANK(AJ42),"",IF(AJ42=0,"Выходной",IF(AJ42&lt;&gt;0,"Работал","")))</f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ref="D10:F10" si="18">IF(ISBLANK(D43),"",IF(D43=0,"Выходной",IF(D43&lt;&gt;0,"Работал","")))</f>
        <v>Работал</v>
      </c>
      <c r="E10" s="54" t="str">
        <f t="shared" si="18"/>
        <v>Работал</v>
      </c>
      <c r="F10" s="54" t="str">
        <f t="shared" si="18"/>
        <v>Работал</v>
      </c>
      <c r="G10" s="35" t="str">
        <f t="shared" si="8"/>
        <v/>
      </c>
      <c r="H10" s="35" t="str">
        <f t="shared" si="8"/>
        <v/>
      </c>
      <c r="I10" s="54" t="str">
        <f t="shared" ref="I10:M10" si="19">IF(ISBLANK(I43),"",IF(I43=0,"Выходной",IF(I43&lt;&gt;0,"Работал","")))</f>
        <v>Работал</v>
      </c>
      <c r="J10" s="54" t="str">
        <f t="shared" si="19"/>
        <v>Работал</v>
      </c>
      <c r="K10" s="54" t="str">
        <f t="shared" si="19"/>
        <v>Работал</v>
      </c>
      <c r="L10" s="54" t="str">
        <f t="shared" si="19"/>
        <v>Работал</v>
      </c>
      <c r="M10" s="54" t="str">
        <f t="shared" si="19"/>
        <v>Работал</v>
      </c>
      <c r="N10" s="55" t="str">
        <f t="shared" ref="N10:V10" si="20">IF(ISBLANK(N43),"",IF(N43=0,"Выходной",IF(N43&lt;&gt;0,"Работал","")))</f>
        <v/>
      </c>
      <c r="O10" s="55" t="str">
        <f t="shared" si="20"/>
        <v/>
      </c>
      <c r="P10" s="54" t="str">
        <f t="shared" si="20"/>
        <v>Работал</v>
      </c>
      <c r="Q10" s="54" t="str">
        <f t="shared" si="20"/>
        <v>Работал</v>
      </c>
      <c r="R10" s="54" t="str">
        <f t="shared" si="20"/>
        <v>Работал</v>
      </c>
      <c r="S10" s="54" t="str">
        <f t="shared" si="20"/>
        <v>Работал</v>
      </c>
      <c r="T10" s="54" t="str">
        <f t="shared" si="20"/>
        <v>Работал</v>
      </c>
      <c r="U10" s="55" t="str">
        <f t="shared" si="20"/>
        <v/>
      </c>
      <c r="V10" s="55" t="str">
        <f t="shared" si="20"/>
        <v/>
      </c>
      <c r="W10" s="54" t="str">
        <f t="shared" ref="W10:AA10" si="21">IF(ISBLANK(W43),"",IF(W43=0,"Выходной",IF(W43&lt;&gt;0,"Работал","")))</f>
        <v>Работал</v>
      </c>
      <c r="X10" s="54" t="str">
        <f t="shared" si="21"/>
        <v>Работал</v>
      </c>
      <c r="Y10" s="54" t="str">
        <f t="shared" si="21"/>
        <v>Работал</v>
      </c>
      <c r="Z10" s="54" t="str">
        <f t="shared" si="21"/>
        <v>Работал</v>
      </c>
      <c r="AA10" s="54" t="str">
        <f t="shared" si="21"/>
        <v>Работал</v>
      </c>
      <c r="AB10" s="55" t="str">
        <f t="shared" ref="AB10:AJ10" si="22">IF(ISBLANK(AB43),"",IF(AB43=0,"Выходной",IF(AB43&lt;&gt;0,"Работал","")))</f>
        <v/>
      </c>
      <c r="AC10" s="55" t="str">
        <f t="shared" si="22"/>
        <v/>
      </c>
      <c r="AD10" s="54" t="str">
        <f t="shared" si="22"/>
        <v>Работал</v>
      </c>
      <c r="AE10" s="54" t="str">
        <f t="shared" si="22"/>
        <v>Работал</v>
      </c>
      <c r="AF10" s="54" t="str">
        <f t="shared" si="22"/>
        <v>Работал</v>
      </c>
      <c r="AG10" s="54" t="str">
        <f t="shared" si="22"/>
        <v>Работал</v>
      </c>
      <c r="AH10" s="54" t="str">
        <f t="shared" si="22"/>
        <v/>
      </c>
      <c r="AI10" s="54" t="str">
        <f t="shared" si="22"/>
        <v/>
      </c>
      <c r="AJ10" s="54" t="str">
        <f t="shared" si="22"/>
        <v/>
      </c>
    </row>
    <row r="11" spans="1:36" x14ac:dyDescent="0.3">
      <c r="A11" s="49">
        <v>12</v>
      </c>
      <c r="B11" s="33" t="str">
        <f>VLOOKUP($A11,Сотрудники!$A$3:$L$1201,2,0)</f>
        <v>Нурбаева Елена</v>
      </c>
      <c r="C11" s="33" t="str">
        <f>VLOOKUP($A11,Сотрудники!$A$3:$L$1201,8,0)</f>
        <v>Москва</v>
      </c>
      <c r="D11" s="54" t="str">
        <f t="shared" ref="D11:F11" si="23">IF(ISBLANK(D44),"",IF(D44=0,"Выходной",IF(D44&lt;&gt;0,"Работал","")))</f>
        <v>Работал</v>
      </c>
      <c r="E11" s="54" t="str">
        <f t="shared" si="23"/>
        <v>Работал</v>
      </c>
      <c r="F11" s="54" t="str">
        <f t="shared" si="23"/>
        <v>Работал</v>
      </c>
      <c r="G11" s="35" t="str">
        <f t="shared" si="8"/>
        <v/>
      </c>
      <c r="H11" s="35" t="str">
        <f t="shared" si="8"/>
        <v/>
      </c>
      <c r="I11" s="54" t="str">
        <f t="shared" ref="I11:M11" si="24">IF(ISBLANK(I44),"",IF(I44=0,"Выходной",IF(I44&lt;&gt;0,"Работал","")))</f>
        <v>Работал</v>
      </c>
      <c r="J11" s="54" t="str">
        <f t="shared" si="24"/>
        <v>Работал</v>
      </c>
      <c r="K11" s="54" t="str">
        <f t="shared" si="24"/>
        <v>Работал</v>
      </c>
      <c r="L11" s="54" t="str">
        <f t="shared" si="24"/>
        <v>Работал</v>
      </c>
      <c r="M11" s="54" t="str">
        <f t="shared" si="24"/>
        <v>Работал</v>
      </c>
      <c r="N11" s="55" t="str">
        <f t="shared" ref="N11:O14" si="25">IF(ISBLANK(N44),"",IF(N44=0,"Выходной",IF(N44&lt;&gt;0,"Работал","")))</f>
        <v/>
      </c>
      <c r="O11" s="55" t="str">
        <f t="shared" si="25"/>
        <v/>
      </c>
      <c r="P11" s="54" t="str">
        <f t="shared" ref="P11:T11" si="26">IF(ISBLANK(P44),"",IF(P44=0,"Выходной",IF(P44&lt;&gt;0,"Работал","")))</f>
        <v>Работал</v>
      </c>
      <c r="Q11" s="54" t="str">
        <f t="shared" si="26"/>
        <v>Работал</v>
      </c>
      <c r="R11" s="54" t="str">
        <f t="shared" si="26"/>
        <v/>
      </c>
      <c r="S11" s="54" t="str">
        <f t="shared" si="26"/>
        <v/>
      </c>
      <c r="T11" s="54" t="str">
        <f t="shared" si="26"/>
        <v/>
      </c>
      <c r="U11" s="55" t="str">
        <f t="shared" ref="U11:V14" si="27">IF(ISBLANK(U44),"",IF(U44=0,"Выходной",IF(U44&lt;&gt;0,"Работал","")))</f>
        <v/>
      </c>
      <c r="V11" s="55" t="str">
        <f t="shared" si="27"/>
        <v/>
      </c>
      <c r="W11" s="54" t="str">
        <f t="shared" ref="W11:AA11" si="28">IF(ISBLANK(W44),"",IF(W44=0,"Выходной",IF(W44&lt;&gt;0,"Работал","")))</f>
        <v/>
      </c>
      <c r="X11" s="54" t="str">
        <f t="shared" si="28"/>
        <v/>
      </c>
      <c r="Y11" s="54" t="str">
        <f t="shared" si="28"/>
        <v/>
      </c>
      <c r="Z11" s="54" t="str">
        <f t="shared" si="28"/>
        <v/>
      </c>
      <c r="AA11" s="54" t="str">
        <f t="shared" si="28"/>
        <v/>
      </c>
      <c r="AB11" s="55" t="str">
        <f t="shared" ref="AB11:AC14" si="29">IF(ISBLANK(AB44),"",IF(AB44=0,"Выходной",IF(AB44&lt;&gt;0,"Работал","")))</f>
        <v/>
      </c>
      <c r="AC11" s="55" t="str">
        <f t="shared" si="29"/>
        <v/>
      </c>
      <c r="AD11" s="54" t="str">
        <f t="shared" ref="AD11:AG11" si="30">IF(ISBLANK(AD44),"",IF(AD44=0,"Выходной",IF(AD44&lt;&gt;0,"Работал","")))</f>
        <v/>
      </c>
      <c r="AE11" s="54" t="str">
        <f t="shared" si="30"/>
        <v/>
      </c>
      <c r="AF11" s="54" t="str">
        <f t="shared" si="30"/>
        <v/>
      </c>
      <c r="AG11" s="54" t="str">
        <f t="shared" si="30"/>
        <v/>
      </c>
      <c r="AH11" s="54" t="str">
        <f t="shared" ref="AH11:AJ14" si="31">IF(ISBLANK(AH44),"",IF(AH44=0,"Выходной",IF(AH44&lt;&gt;0,"Работал","")))</f>
        <v/>
      </c>
      <c r="AI11" s="54" t="str">
        <f t="shared" si="31"/>
        <v/>
      </c>
      <c r="AJ11" s="54" t="str">
        <f t="shared" si="31"/>
        <v/>
      </c>
    </row>
    <row r="12" spans="1:36" x14ac:dyDescent="0.3">
      <c r="A12" s="49">
        <v>13</v>
      </c>
      <c r="B12" s="33" t="str">
        <f>VLOOKUP($A12,Сотрудники!$A$3:$L$1201,2,0)</f>
        <v>Богданов Михаил</v>
      </c>
      <c r="C12" s="33" t="str">
        <f>VLOOKUP($A12,Сотрудники!$A$3:$L$1201,8,0)</f>
        <v>СПБ</v>
      </c>
      <c r="D12" s="54" t="str">
        <f t="shared" ref="D12:F12" si="32">IF(ISBLANK(D45),"",IF(D45=0,"Выходной",IF(D45&lt;&gt;0,"Работал","")))</f>
        <v>Работал</v>
      </c>
      <c r="E12" s="54" t="str">
        <f t="shared" si="32"/>
        <v>Работал</v>
      </c>
      <c r="F12" s="54" t="str">
        <f t="shared" si="32"/>
        <v>Работал</v>
      </c>
      <c r="G12" s="35" t="str">
        <f t="shared" si="8"/>
        <v/>
      </c>
      <c r="H12" s="35" t="str">
        <f t="shared" si="8"/>
        <v/>
      </c>
      <c r="I12" s="54" t="str">
        <f t="shared" ref="I12:M12" si="33">IF(ISBLANK(I45),"",IF(I45=0,"Выходной",IF(I45&lt;&gt;0,"Работал","")))</f>
        <v>Работал</v>
      </c>
      <c r="J12" s="54" t="str">
        <f t="shared" si="33"/>
        <v>Работал</v>
      </c>
      <c r="K12" s="54" t="str">
        <f t="shared" si="33"/>
        <v>Работал</v>
      </c>
      <c r="L12" s="54" t="str">
        <f t="shared" si="33"/>
        <v>Работал</v>
      </c>
      <c r="M12" s="54" t="str">
        <f t="shared" si="33"/>
        <v>Работал</v>
      </c>
      <c r="N12" s="55" t="str">
        <f t="shared" si="25"/>
        <v/>
      </c>
      <c r="O12" s="55" t="str">
        <f t="shared" si="25"/>
        <v/>
      </c>
      <c r="P12" s="54" t="str">
        <f t="shared" ref="P12:T12" si="34">IF(ISBLANK(P45),"",IF(P45=0,"Выходной",IF(P45&lt;&gt;0,"Работал","")))</f>
        <v>Работал</v>
      </c>
      <c r="Q12" s="54" t="str">
        <f t="shared" si="34"/>
        <v>Работал</v>
      </c>
      <c r="R12" s="54" t="str">
        <f t="shared" si="34"/>
        <v>Работал</v>
      </c>
      <c r="S12" s="54" t="str">
        <f t="shared" si="34"/>
        <v>Работал</v>
      </c>
      <c r="T12" s="54" t="str">
        <f t="shared" si="34"/>
        <v>Работал</v>
      </c>
      <c r="U12" s="55" t="str">
        <f t="shared" si="27"/>
        <v/>
      </c>
      <c r="V12" s="55" t="str">
        <f t="shared" si="27"/>
        <v/>
      </c>
      <c r="W12" s="54" t="str">
        <f t="shared" ref="W12:AA12" si="35">IF(ISBLANK(W45),"",IF(W45=0,"Выходной",IF(W45&lt;&gt;0,"Работал","")))</f>
        <v>Работал</v>
      </c>
      <c r="X12" s="54" t="str">
        <f t="shared" si="35"/>
        <v>Работал</v>
      </c>
      <c r="Y12" s="54" t="str">
        <f t="shared" si="35"/>
        <v>Работал</v>
      </c>
      <c r="Z12" s="54" t="str">
        <f t="shared" si="35"/>
        <v>Работал</v>
      </c>
      <c r="AA12" s="54" t="str">
        <f t="shared" si="35"/>
        <v>Работал</v>
      </c>
      <c r="AB12" s="55" t="str">
        <f t="shared" si="29"/>
        <v/>
      </c>
      <c r="AC12" s="55" t="str">
        <f t="shared" si="29"/>
        <v/>
      </c>
      <c r="AD12" s="54" t="str">
        <f t="shared" ref="AD12:AG12" si="36">IF(ISBLANK(AD45),"",IF(AD45=0,"Выходной",IF(AD45&lt;&gt;0,"Работал","")))</f>
        <v>Работал</v>
      </c>
      <c r="AE12" s="54" t="str">
        <f t="shared" si="36"/>
        <v>Работал</v>
      </c>
      <c r="AF12" s="54" t="str">
        <f t="shared" si="36"/>
        <v>Работал</v>
      </c>
      <c r="AG12" s="54" t="str">
        <f t="shared" si="36"/>
        <v>Работал</v>
      </c>
      <c r="AH12" s="54" t="str">
        <f t="shared" si="31"/>
        <v/>
      </c>
      <c r="AI12" s="54" t="str">
        <f t="shared" si="31"/>
        <v/>
      </c>
      <c r="AJ12" s="54" t="str">
        <f t="shared" si="31"/>
        <v/>
      </c>
    </row>
    <row r="13" spans="1:36" x14ac:dyDescent="0.3">
      <c r="A13" s="49">
        <v>14</v>
      </c>
      <c r="B13" s="33" t="str">
        <f>VLOOKUP($A13,Сотрудники!$A$3:$L$1201,2,0)</f>
        <v>Смирнова Екатерина</v>
      </c>
      <c r="C13" s="33" t="str">
        <f>VLOOKUP($A13,Сотрудники!$A$3:$L$1201,8,0)</f>
        <v>Москва</v>
      </c>
      <c r="D13" s="54" t="str">
        <f t="shared" ref="D13:F13" si="37">IF(ISBLANK(D46),"",IF(D46=0,"Выходной",IF(D46&lt;&gt;0,"Работал","")))</f>
        <v>Работал</v>
      </c>
      <c r="E13" s="54" t="str">
        <f t="shared" si="37"/>
        <v>Работал</v>
      </c>
      <c r="F13" s="54" t="str">
        <f t="shared" si="37"/>
        <v>Работал</v>
      </c>
      <c r="G13" s="35" t="str">
        <f t="shared" si="8"/>
        <v/>
      </c>
      <c r="H13" s="35" t="str">
        <f t="shared" si="8"/>
        <v/>
      </c>
      <c r="I13" s="54" t="str">
        <f t="shared" ref="I13:M13" si="38">IF(ISBLANK(I46),"",IF(I46=0,"Выходной",IF(I46&lt;&gt;0,"Работал","")))</f>
        <v>Работал</v>
      </c>
      <c r="J13" s="54" t="str">
        <f t="shared" si="38"/>
        <v>Работал</v>
      </c>
      <c r="K13" s="54" t="str">
        <f t="shared" si="38"/>
        <v>Работал</v>
      </c>
      <c r="L13" s="54" t="str">
        <f t="shared" si="38"/>
        <v>Работал</v>
      </c>
      <c r="M13" s="54" t="str">
        <f t="shared" si="38"/>
        <v>Работал</v>
      </c>
      <c r="N13" s="55" t="str">
        <f t="shared" si="25"/>
        <v/>
      </c>
      <c r="O13" s="55" t="str">
        <f t="shared" si="25"/>
        <v/>
      </c>
      <c r="P13" s="54" t="str">
        <f t="shared" ref="P13:T13" si="39">IF(ISBLANK(P46),"",IF(P46=0,"Выходной",IF(P46&lt;&gt;0,"Работал","")))</f>
        <v>Работал</v>
      </c>
      <c r="Q13" s="54" t="str">
        <f t="shared" si="39"/>
        <v>Работал</v>
      </c>
      <c r="R13" s="54" t="str">
        <f t="shared" si="39"/>
        <v>Работал</v>
      </c>
      <c r="S13" s="54" t="str">
        <f t="shared" si="39"/>
        <v>Работал</v>
      </c>
      <c r="T13" s="54" t="str">
        <f t="shared" si="39"/>
        <v>Работал</v>
      </c>
      <c r="U13" s="55" t="str">
        <f t="shared" si="27"/>
        <v/>
      </c>
      <c r="V13" s="55" t="str">
        <f t="shared" si="27"/>
        <v/>
      </c>
      <c r="W13" s="54" t="str">
        <f t="shared" ref="W13:AA13" si="40">IF(ISBLANK(W46),"",IF(W46=0,"Выходной",IF(W46&lt;&gt;0,"Работал","")))</f>
        <v>Работал</v>
      </c>
      <c r="X13" s="54" t="str">
        <f t="shared" si="40"/>
        <v>Работал</v>
      </c>
      <c r="Y13" s="54" t="str">
        <f t="shared" si="40"/>
        <v>Работал</v>
      </c>
      <c r="Z13" s="54" t="str">
        <f t="shared" si="40"/>
        <v>Работал</v>
      </c>
      <c r="AA13" s="54" t="str">
        <f t="shared" si="40"/>
        <v>Работал</v>
      </c>
      <c r="AB13" s="55" t="str">
        <f t="shared" si="29"/>
        <v/>
      </c>
      <c r="AC13" s="55" t="str">
        <f t="shared" si="29"/>
        <v/>
      </c>
      <c r="AD13" s="54" t="str">
        <f t="shared" ref="AD13:AG13" si="41">IF(ISBLANK(AD46),"",IF(AD46=0,"Выходной",IF(AD46&lt;&gt;0,"Работал","")))</f>
        <v>Работал</v>
      </c>
      <c r="AE13" s="54" t="str">
        <f t="shared" si="41"/>
        <v>Работал</v>
      </c>
      <c r="AF13" s="54" t="str">
        <f t="shared" si="41"/>
        <v>Работал</v>
      </c>
      <c r="AG13" s="54" t="str">
        <f t="shared" si="41"/>
        <v>Работал</v>
      </c>
      <c r="AH13" s="54" t="str">
        <f t="shared" si="31"/>
        <v/>
      </c>
      <c r="AI13" s="54" t="str">
        <f t="shared" si="31"/>
        <v/>
      </c>
      <c r="AJ13" s="54" t="str">
        <f t="shared" si="31"/>
        <v/>
      </c>
    </row>
    <row r="14" spans="1:36" x14ac:dyDescent="0.3">
      <c r="A14" s="49">
        <v>15</v>
      </c>
      <c r="B14" s="33" t="str">
        <f>VLOOKUP($A14,Сотрудники!$A$3:$L$1201,2,0)</f>
        <v>Герасимова Елизавета</v>
      </c>
      <c r="C14" s="33" t="str">
        <f>VLOOKUP($A14,Сотрудники!$A$3:$L$1201,8,0)</f>
        <v>Москва</v>
      </c>
      <c r="D14" s="54" t="str">
        <f t="shared" ref="D14:F14" si="42">IF(ISBLANK(D47),"",IF(D47=0,"Выходной",IF(D47&lt;&gt;0,"Работал","")))</f>
        <v>Работал</v>
      </c>
      <c r="E14" s="54" t="str">
        <f t="shared" si="42"/>
        <v>Работал</v>
      </c>
      <c r="F14" s="54" t="str">
        <f t="shared" si="42"/>
        <v>Работал</v>
      </c>
      <c r="G14" s="35" t="str">
        <f t="shared" si="2"/>
        <v/>
      </c>
      <c r="H14" s="35" t="str">
        <f t="shared" si="2"/>
        <v/>
      </c>
      <c r="I14" s="54" t="str">
        <f t="shared" ref="I14:M14" si="43">IF(ISBLANK(I47),"",IF(I47=0,"Выходной",IF(I47&lt;&gt;0,"Работал","")))</f>
        <v>Работал</v>
      </c>
      <c r="J14" s="54" t="str">
        <f t="shared" si="43"/>
        <v>Работал</v>
      </c>
      <c r="K14" s="54" t="str">
        <f t="shared" si="43"/>
        <v>Работал</v>
      </c>
      <c r="L14" s="54" t="str">
        <f t="shared" si="43"/>
        <v>Работал</v>
      </c>
      <c r="M14" s="54" t="str">
        <f t="shared" si="43"/>
        <v>Работал</v>
      </c>
      <c r="N14" s="55" t="str">
        <f t="shared" si="25"/>
        <v/>
      </c>
      <c r="O14" s="55" t="str">
        <f t="shared" si="25"/>
        <v/>
      </c>
      <c r="P14" s="54" t="str">
        <f t="shared" ref="P14:T14" si="44">IF(ISBLANK(P47),"",IF(P47=0,"Выходной",IF(P47&lt;&gt;0,"Работал","")))</f>
        <v>Работал</v>
      </c>
      <c r="Q14" s="54" t="str">
        <f t="shared" si="44"/>
        <v>Работал</v>
      </c>
      <c r="R14" s="54" t="str">
        <f t="shared" si="44"/>
        <v>Работал</v>
      </c>
      <c r="S14" s="54" t="str">
        <f t="shared" si="44"/>
        <v>Работал</v>
      </c>
      <c r="T14" s="54" t="str">
        <f t="shared" si="44"/>
        <v>Работал</v>
      </c>
      <c r="U14" s="55" t="str">
        <f t="shared" si="27"/>
        <v/>
      </c>
      <c r="V14" s="55" t="str">
        <f t="shared" si="27"/>
        <v/>
      </c>
      <c r="W14" s="54" t="str">
        <f t="shared" ref="W14:AA14" si="45">IF(ISBLANK(W47),"",IF(W47=0,"Выходной",IF(W47&lt;&gt;0,"Работал","")))</f>
        <v>Работал</v>
      </c>
      <c r="X14" s="54" t="str">
        <f t="shared" si="45"/>
        <v>Работал</v>
      </c>
      <c r="Y14" s="54" t="str">
        <f t="shared" si="45"/>
        <v>Работал</v>
      </c>
      <c r="Z14" s="54" t="str">
        <f t="shared" si="45"/>
        <v>Работал</v>
      </c>
      <c r="AA14" s="54" t="str">
        <f t="shared" si="45"/>
        <v>Работал</v>
      </c>
      <c r="AB14" s="55" t="str">
        <f t="shared" si="29"/>
        <v/>
      </c>
      <c r="AC14" s="55" t="str">
        <f t="shared" si="29"/>
        <v/>
      </c>
      <c r="AD14" s="54" t="str">
        <f t="shared" ref="AD14:AG14" si="46">IF(ISBLANK(AD47),"",IF(AD47=0,"Выходной",IF(AD47&lt;&gt;0,"Работал","")))</f>
        <v>Работал</v>
      </c>
      <c r="AE14" s="54" t="str">
        <f t="shared" si="46"/>
        <v>Работал</v>
      </c>
      <c r="AF14" s="54" t="str">
        <f t="shared" si="46"/>
        <v>Работал</v>
      </c>
      <c r="AG14" s="54" t="str">
        <f t="shared" si="46"/>
        <v>Работал</v>
      </c>
      <c r="AH14" s="54" t="str">
        <f t="shared" si="31"/>
        <v/>
      </c>
      <c r="AI14" s="54" t="str">
        <f t="shared" si="31"/>
        <v/>
      </c>
      <c r="AJ14" s="54" t="str">
        <f t="shared" si="31"/>
        <v/>
      </c>
    </row>
    <row r="15" spans="1:36" x14ac:dyDescent="0.3">
      <c r="A15" s="49">
        <v>16</v>
      </c>
      <c r="B15" s="33" t="str">
        <f>VLOOKUP($A15,Сотрудники!$A$3:$L$1201,2,0)</f>
        <v>Абдуллаева Анжелика</v>
      </c>
      <c r="C15" s="33" t="str">
        <f>VLOOKUP($A15,Сотрудники!$A$3:$L$1201,8,0)</f>
        <v>Москва</v>
      </c>
      <c r="D15" s="54" t="str">
        <f t="shared" ref="D15:F15" si="47">IF(ISBLANK(D48),"",IF(D48=0,"Выходной",IF(D48&lt;&gt;0,"Работал","")))</f>
        <v>Работал</v>
      </c>
      <c r="E15" s="54" t="str">
        <f t="shared" si="47"/>
        <v>Работал</v>
      </c>
      <c r="F15" s="54" t="str">
        <f t="shared" si="47"/>
        <v>Работал</v>
      </c>
      <c r="G15" s="35" t="str">
        <f t="shared" si="2"/>
        <v/>
      </c>
      <c r="H15" s="35" t="str">
        <f t="shared" si="2"/>
        <v/>
      </c>
      <c r="I15" s="54" t="str">
        <f t="shared" ref="I15:M15" si="48">IF(ISBLANK(I48),"",IF(I48=0,"Выходной",IF(I48&lt;&gt;0,"Работал","")))</f>
        <v>Работал</v>
      </c>
      <c r="J15" s="54" t="str">
        <f t="shared" si="48"/>
        <v>Работал</v>
      </c>
      <c r="K15" s="54" t="str">
        <f t="shared" si="48"/>
        <v>Работал</v>
      </c>
      <c r="L15" s="54" t="str">
        <f t="shared" si="48"/>
        <v>Работал</v>
      </c>
      <c r="M15" s="54" t="str">
        <f t="shared" si="48"/>
        <v>Работал</v>
      </c>
      <c r="N15" s="55" t="str">
        <f t="shared" ref="N15:AJ24" si="49">IF(ISBLANK(N48),"",IF(N48=0,"Выходной",IF(N48&lt;&gt;0,"Работал","")))</f>
        <v/>
      </c>
      <c r="O15" s="55" t="str">
        <f t="shared" si="49"/>
        <v/>
      </c>
      <c r="P15" s="54" t="str">
        <f t="shared" ref="P15:T15" si="50">IF(ISBLANK(P48),"",IF(P48=0,"Выходной",IF(P48&lt;&gt;0,"Работал","")))</f>
        <v>Работал</v>
      </c>
      <c r="Q15" s="54" t="str">
        <f t="shared" si="50"/>
        <v>Работал</v>
      </c>
      <c r="R15" s="54" t="str">
        <f t="shared" si="50"/>
        <v>Работал</v>
      </c>
      <c r="S15" s="54" t="str">
        <f t="shared" si="50"/>
        <v>Работал</v>
      </c>
      <c r="T15" s="54" t="str">
        <f t="shared" si="50"/>
        <v>Работал</v>
      </c>
      <c r="U15" s="55" t="str">
        <f t="shared" si="49"/>
        <v/>
      </c>
      <c r="V15" s="55" t="str">
        <f t="shared" si="49"/>
        <v/>
      </c>
      <c r="W15" s="54" t="str">
        <f t="shared" ref="W15:AA15" si="51">IF(ISBLANK(W48),"",IF(W48=0,"Выходной",IF(W48&lt;&gt;0,"Работал","")))</f>
        <v>Работал</v>
      </c>
      <c r="X15" s="54" t="str">
        <f t="shared" si="51"/>
        <v>Работал</v>
      </c>
      <c r="Y15" s="54" t="str">
        <f t="shared" si="51"/>
        <v>Работал</v>
      </c>
      <c r="Z15" s="54" t="str">
        <f t="shared" si="51"/>
        <v>Работал</v>
      </c>
      <c r="AA15" s="54" t="str">
        <f t="shared" si="51"/>
        <v>Работал</v>
      </c>
      <c r="AB15" s="55" t="str">
        <f t="shared" si="49"/>
        <v/>
      </c>
      <c r="AC15" s="55" t="str">
        <f t="shared" si="49"/>
        <v/>
      </c>
      <c r="AD15" s="54" t="str">
        <f t="shared" ref="AD15:AG15" si="52">IF(ISBLANK(AD48),"",IF(AD48=0,"Выходной",IF(AD48&lt;&gt;0,"Работал","")))</f>
        <v>Работал</v>
      </c>
      <c r="AE15" s="54" t="str">
        <f t="shared" si="52"/>
        <v>Работал</v>
      </c>
      <c r="AF15" s="54" t="str">
        <f t="shared" si="52"/>
        <v>Работал</v>
      </c>
      <c r="AG15" s="54" t="str">
        <f t="shared" si="52"/>
        <v>Работал</v>
      </c>
      <c r="AH15" s="54" t="str">
        <f t="shared" si="49"/>
        <v/>
      </c>
      <c r="AI15" s="54" t="str">
        <f t="shared" si="49"/>
        <v/>
      </c>
      <c r="AJ15" s="54" t="str">
        <f t="shared" si="49"/>
        <v/>
      </c>
    </row>
    <row r="16" spans="1:36" x14ac:dyDescent="0.3">
      <c r="A16" s="49">
        <v>17</v>
      </c>
      <c r="B16" s="33" t="str">
        <f>VLOOKUP($A16,Сотрудники!$A$3:$L$1201,2,0)</f>
        <v>Наймушин Евгений</v>
      </c>
      <c r="C16" s="33" t="str">
        <f>VLOOKUP($A16,Сотрудники!$A$3:$L$1201,8,0)</f>
        <v>Екатеринбург</v>
      </c>
      <c r="D16" s="54" t="str">
        <f t="shared" ref="D16:F16" si="53">IF(ISBLANK(D49),"",IF(D49=0,"Выходной",IF(D49&lt;&gt;0,"Работал","")))</f>
        <v>Работал</v>
      </c>
      <c r="E16" s="54" t="str">
        <f t="shared" si="53"/>
        <v>Работал</v>
      </c>
      <c r="F16" s="54" t="str">
        <f t="shared" si="53"/>
        <v>Работал</v>
      </c>
      <c r="G16" s="35" t="str">
        <f t="shared" si="2"/>
        <v/>
      </c>
      <c r="H16" s="35" t="str">
        <f t="shared" si="2"/>
        <v/>
      </c>
      <c r="I16" s="54" t="str">
        <f t="shared" ref="I16:M16" si="54">IF(ISBLANK(I49),"",IF(I49=0,"Выходной",IF(I49&lt;&gt;0,"Работал","")))</f>
        <v>Работал</v>
      </c>
      <c r="J16" s="54" t="str">
        <f t="shared" si="54"/>
        <v>Работал</v>
      </c>
      <c r="K16" s="54" t="str">
        <f t="shared" si="54"/>
        <v>Работал</v>
      </c>
      <c r="L16" s="54" t="str">
        <f t="shared" si="54"/>
        <v>Работал</v>
      </c>
      <c r="M16" s="54" t="str">
        <f t="shared" si="54"/>
        <v>Работал</v>
      </c>
      <c r="N16" s="55" t="str">
        <f t="shared" si="49"/>
        <v/>
      </c>
      <c r="O16" s="55" t="str">
        <f t="shared" si="49"/>
        <v/>
      </c>
      <c r="P16" s="54" t="str">
        <f t="shared" ref="P16:T16" si="55">IF(ISBLANK(P49),"",IF(P49=0,"Выходной",IF(P49&lt;&gt;0,"Работал","")))</f>
        <v>Работал</v>
      </c>
      <c r="Q16" s="54" t="str">
        <f t="shared" si="55"/>
        <v>Работал</v>
      </c>
      <c r="R16" s="54" t="str">
        <f t="shared" si="55"/>
        <v>Работал</v>
      </c>
      <c r="S16" s="54" t="str">
        <f t="shared" si="55"/>
        <v>Работал</v>
      </c>
      <c r="T16" s="54" t="str">
        <f t="shared" si="55"/>
        <v>Работал</v>
      </c>
      <c r="U16" s="55" t="str">
        <f t="shared" si="49"/>
        <v/>
      </c>
      <c r="V16" s="55" t="str">
        <f t="shared" si="49"/>
        <v/>
      </c>
      <c r="W16" s="54" t="str">
        <f t="shared" ref="W16:AA16" si="56">IF(ISBLANK(W49),"",IF(W49=0,"Выходной",IF(W49&lt;&gt;0,"Работал","")))</f>
        <v>Работал</v>
      </c>
      <c r="X16" s="54" t="str">
        <f t="shared" si="56"/>
        <v>Работал</v>
      </c>
      <c r="Y16" s="54" t="str">
        <f t="shared" si="56"/>
        <v>Работал</v>
      </c>
      <c r="Z16" s="54" t="str">
        <f t="shared" si="56"/>
        <v>Работал</v>
      </c>
      <c r="AA16" s="54" t="str">
        <f t="shared" si="56"/>
        <v>Работал</v>
      </c>
      <c r="AB16" s="55" t="str">
        <f t="shared" si="49"/>
        <v/>
      </c>
      <c r="AC16" s="55" t="str">
        <f t="shared" si="49"/>
        <v/>
      </c>
      <c r="AD16" s="54" t="str">
        <f t="shared" ref="AD16:AG16" si="57">IF(ISBLANK(AD49),"",IF(AD49=0,"Выходной",IF(AD49&lt;&gt;0,"Работал","")))</f>
        <v>Работал</v>
      </c>
      <c r="AE16" s="54" t="str">
        <f t="shared" si="57"/>
        <v>Работал</v>
      </c>
      <c r="AF16" s="54" t="str">
        <f t="shared" si="57"/>
        <v>Работал</v>
      </c>
      <c r="AG16" s="54" t="str">
        <f t="shared" si="57"/>
        <v>Работал</v>
      </c>
      <c r="AH16" s="54" t="str">
        <f t="shared" si="49"/>
        <v/>
      </c>
      <c r="AI16" s="54" t="str">
        <f t="shared" si="49"/>
        <v/>
      </c>
      <c r="AJ16" s="54" t="str">
        <f t="shared" si="49"/>
        <v/>
      </c>
    </row>
    <row r="17" spans="1:36" x14ac:dyDescent="0.3">
      <c r="A17" s="49">
        <v>18</v>
      </c>
      <c r="B17" s="33" t="str">
        <f>VLOOKUP($A17,Сотрудники!$A$3:$L$1201,2,0)</f>
        <v>Тимиргалеев Иван</v>
      </c>
      <c r="C17" s="33" t="str">
        <f>VLOOKUP($A17,Сотрудники!$A$3:$L$1201,8,0)</f>
        <v>Екатеринбург</v>
      </c>
      <c r="D17" s="54" t="str">
        <f t="shared" ref="D17:F17" si="58">IF(ISBLANK(D50),"",IF(D50=0,"Выходной",IF(D50&lt;&gt;0,"Работал","")))</f>
        <v>Работал</v>
      </c>
      <c r="E17" s="54" t="str">
        <f t="shared" si="58"/>
        <v>Работал</v>
      </c>
      <c r="F17" s="54" t="str">
        <f t="shared" si="58"/>
        <v>Работал</v>
      </c>
      <c r="G17" s="35" t="str">
        <f t="shared" si="2"/>
        <v/>
      </c>
      <c r="H17" s="35" t="str">
        <f t="shared" si="2"/>
        <v/>
      </c>
      <c r="I17" s="54" t="str">
        <f t="shared" ref="I17:M17" si="59">IF(ISBLANK(I50),"",IF(I50=0,"Выходной",IF(I50&lt;&gt;0,"Работал","")))</f>
        <v>Работал</v>
      </c>
      <c r="J17" s="54" t="str">
        <f t="shared" si="59"/>
        <v>Работал</v>
      </c>
      <c r="K17" s="54" t="str">
        <f t="shared" si="59"/>
        <v>Работал</v>
      </c>
      <c r="L17" s="54" t="str">
        <f t="shared" si="59"/>
        <v>Работал</v>
      </c>
      <c r="M17" s="54" t="str">
        <f t="shared" si="59"/>
        <v>Работал</v>
      </c>
      <c r="N17" s="55" t="str">
        <f t="shared" si="49"/>
        <v/>
      </c>
      <c r="O17" s="55" t="str">
        <f t="shared" si="49"/>
        <v/>
      </c>
      <c r="P17" s="54" t="str">
        <f t="shared" ref="P17:T17" si="60">IF(ISBLANK(P50),"",IF(P50=0,"Выходной",IF(P50&lt;&gt;0,"Работал","")))</f>
        <v>Работал</v>
      </c>
      <c r="Q17" s="54" t="str">
        <f t="shared" si="60"/>
        <v>Работал</v>
      </c>
      <c r="R17" s="54" t="str">
        <f t="shared" si="60"/>
        <v>Работал</v>
      </c>
      <c r="S17" s="54" t="str">
        <f t="shared" si="60"/>
        <v>Работал</v>
      </c>
      <c r="T17" s="54" t="str">
        <f t="shared" si="60"/>
        <v>Работал</v>
      </c>
      <c r="U17" s="55" t="str">
        <f t="shared" si="49"/>
        <v/>
      </c>
      <c r="V17" s="55" t="str">
        <f t="shared" si="49"/>
        <v/>
      </c>
      <c r="W17" s="54" t="str">
        <f t="shared" ref="W17:AA17" si="61">IF(ISBLANK(W50),"",IF(W50=0,"Выходной",IF(W50&lt;&gt;0,"Работал","")))</f>
        <v>Работал</v>
      </c>
      <c r="X17" s="54" t="str">
        <f t="shared" si="61"/>
        <v>Работал</v>
      </c>
      <c r="Y17" s="54" t="str">
        <f t="shared" si="61"/>
        <v>Работал</v>
      </c>
      <c r="Z17" s="54" t="str">
        <f t="shared" si="61"/>
        <v>Работал</v>
      </c>
      <c r="AA17" s="54" t="str">
        <f t="shared" si="61"/>
        <v>Работал</v>
      </c>
      <c r="AB17" s="55" t="str">
        <f t="shared" si="49"/>
        <v/>
      </c>
      <c r="AC17" s="55" t="str">
        <f t="shared" si="49"/>
        <v/>
      </c>
      <c r="AD17" s="54" t="str">
        <f t="shared" ref="AD17:AG17" si="62">IF(ISBLANK(AD50),"",IF(AD50=0,"Выходной",IF(AD50&lt;&gt;0,"Работал","")))</f>
        <v>Работал</v>
      </c>
      <c r="AE17" s="54" t="str">
        <f t="shared" si="62"/>
        <v>Работал</v>
      </c>
      <c r="AF17" s="54" t="str">
        <f t="shared" si="62"/>
        <v>Работал</v>
      </c>
      <c r="AG17" s="54" t="str">
        <f t="shared" si="62"/>
        <v>Работал</v>
      </c>
      <c r="AH17" s="54" t="str">
        <f t="shared" si="49"/>
        <v/>
      </c>
      <c r="AI17" s="54" t="str">
        <f t="shared" si="49"/>
        <v/>
      </c>
      <c r="AJ17" s="54" t="str">
        <f t="shared" si="49"/>
        <v/>
      </c>
    </row>
    <row r="18" spans="1:36" x14ac:dyDescent="0.3">
      <c r="A18" s="49">
        <v>19</v>
      </c>
      <c r="B18" s="33" t="str">
        <f>VLOOKUP($A18,Сотрудники!$A$3:$L$1201,2,0)</f>
        <v>Лопатин Максим</v>
      </c>
      <c r="C18" s="33" t="str">
        <f>VLOOKUP($A18,Сотрудники!$A$3:$L$1201,8,0)</f>
        <v>Москва</v>
      </c>
      <c r="D18" s="54" t="str">
        <f t="shared" ref="D18:F18" si="63">IF(ISBLANK(D51),"",IF(D51=0,"Выходной",IF(D51&lt;&gt;0,"Работал","")))</f>
        <v>Работал</v>
      </c>
      <c r="E18" s="54" t="str">
        <f t="shared" si="63"/>
        <v>Работал</v>
      </c>
      <c r="F18" s="54" t="str">
        <f t="shared" si="63"/>
        <v>Работал</v>
      </c>
      <c r="G18" s="35" t="str">
        <f t="shared" si="2"/>
        <v/>
      </c>
      <c r="H18" s="35" t="str">
        <f t="shared" si="2"/>
        <v/>
      </c>
      <c r="I18" s="54" t="str">
        <f t="shared" ref="I18:M18" si="64">IF(ISBLANK(I51),"",IF(I51=0,"Выходной",IF(I51&lt;&gt;0,"Работал","")))</f>
        <v>Работал</v>
      </c>
      <c r="J18" s="54" t="str">
        <f t="shared" si="64"/>
        <v>Работал</v>
      </c>
      <c r="K18" s="54" t="str">
        <f t="shared" si="64"/>
        <v>Работал</v>
      </c>
      <c r="L18" s="54" t="str">
        <f t="shared" si="64"/>
        <v>Работал</v>
      </c>
      <c r="M18" s="54" t="str">
        <f t="shared" si="64"/>
        <v>Работал</v>
      </c>
      <c r="N18" s="55" t="str">
        <f t="shared" si="49"/>
        <v/>
      </c>
      <c r="O18" s="55" t="str">
        <f t="shared" si="49"/>
        <v/>
      </c>
      <c r="P18" s="54" t="str">
        <f t="shared" ref="P18:T18" si="65">IF(ISBLANK(P51),"",IF(P51=0,"Выходной",IF(P51&lt;&gt;0,"Работал","")))</f>
        <v>Работал</v>
      </c>
      <c r="Q18" s="54" t="str">
        <f t="shared" si="65"/>
        <v>Работал</v>
      </c>
      <c r="R18" s="54" t="str">
        <f t="shared" si="65"/>
        <v>Работал</v>
      </c>
      <c r="S18" s="54" t="str">
        <f t="shared" si="65"/>
        <v>Работал</v>
      </c>
      <c r="T18" s="54" t="str">
        <f t="shared" si="65"/>
        <v>Работал</v>
      </c>
      <c r="U18" s="55" t="str">
        <f t="shared" si="49"/>
        <v/>
      </c>
      <c r="V18" s="55" t="str">
        <f t="shared" si="49"/>
        <v/>
      </c>
      <c r="W18" s="54" t="str">
        <f t="shared" ref="W18:AA18" si="66">IF(ISBLANK(W51),"",IF(W51=0,"Выходной",IF(W51&lt;&gt;0,"Работал","")))</f>
        <v>Работал</v>
      </c>
      <c r="X18" s="54" t="str">
        <f t="shared" si="66"/>
        <v>Работал</v>
      </c>
      <c r="Y18" s="54" t="str">
        <f t="shared" si="66"/>
        <v>Работал</v>
      </c>
      <c r="Z18" s="54" t="str">
        <f t="shared" si="66"/>
        <v>Работал</v>
      </c>
      <c r="AA18" s="54" t="str">
        <f t="shared" si="66"/>
        <v>Работал</v>
      </c>
      <c r="AB18" s="55" t="str">
        <f t="shared" si="49"/>
        <v/>
      </c>
      <c r="AC18" s="55" t="str">
        <f t="shared" si="49"/>
        <v/>
      </c>
      <c r="AD18" s="54" t="str">
        <f t="shared" ref="AD18:AG18" si="67">IF(ISBLANK(AD51),"",IF(AD51=0,"Выходной",IF(AD51&lt;&gt;0,"Работал","")))</f>
        <v>Работал</v>
      </c>
      <c r="AE18" s="54" t="str">
        <f t="shared" si="67"/>
        <v>Работал</v>
      </c>
      <c r="AF18" s="54" t="str">
        <f t="shared" si="67"/>
        <v>Работал</v>
      </c>
      <c r="AG18" s="54" t="str">
        <f t="shared" si="67"/>
        <v>Работал</v>
      </c>
      <c r="AH18" s="54" t="str">
        <f t="shared" si="49"/>
        <v/>
      </c>
      <c r="AI18" s="54" t="str">
        <f t="shared" si="49"/>
        <v/>
      </c>
      <c r="AJ18" s="54" t="str">
        <f t="shared" si="49"/>
        <v/>
      </c>
    </row>
    <row r="19" spans="1:36" x14ac:dyDescent="0.3">
      <c r="A19" s="49">
        <v>20</v>
      </c>
      <c r="B19" s="33" t="str">
        <f>VLOOKUP($A19,Сотрудники!$A$3:$L$1201,2,0)</f>
        <v xml:space="preserve">Калмурзаев Руслан </v>
      </c>
      <c r="C19" s="33" t="str">
        <f>VLOOKUP($A19,Сотрудники!$A$3:$L$1201,8,0)</f>
        <v>Москва</v>
      </c>
      <c r="D19" s="54" t="str">
        <f t="shared" ref="D19:F19" si="68">IF(ISBLANK(D52),"",IF(D52=0,"Выходной",IF(D52&lt;&gt;0,"Работал","")))</f>
        <v>Работал</v>
      </c>
      <c r="E19" s="54" t="str">
        <f t="shared" si="68"/>
        <v>Работал</v>
      </c>
      <c r="F19" s="54" t="str">
        <f t="shared" si="68"/>
        <v>Работал</v>
      </c>
      <c r="G19" s="35" t="str">
        <f t="shared" ref="G19:M24" si="69">IF(ISBLANK(G52),"",IF(G52=0,"Выходной",IF(G52&lt;&gt;0,"Работал","")))</f>
        <v/>
      </c>
      <c r="H19" s="35" t="str">
        <f t="shared" si="69"/>
        <v/>
      </c>
      <c r="I19" s="54" t="str">
        <f t="shared" si="69"/>
        <v>Работал</v>
      </c>
      <c r="J19" s="54" t="str">
        <f t="shared" si="69"/>
        <v>Работал</v>
      </c>
      <c r="K19" s="54" t="str">
        <f t="shared" si="69"/>
        <v>Работал</v>
      </c>
      <c r="L19" s="54" t="str">
        <f t="shared" si="69"/>
        <v>Работал</v>
      </c>
      <c r="M19" s="54" t="str">
        <f t="shared" si="69"/>
        <v>Работал</v>
      </c>
      <c r="N19" s="55" t="str">
        <f t="shared" si="49"/>
        <v/>
      </c>
      <c r="O19" s="55" t="str">
        <f t="shared" si="49"/>
        <v/>
      </c>
      <c r="P19" s="54" t="str">
        <f t="shared" ref="P19:T19" si="70">IF(ISBLANK(P52),"",IF(P52=0,"Выходной",IF(P52&lt;&gt;0,"Работал","")))</f>
        <v>Работал</v>
      </c>
      <c r="Q19" s="54" t="str">
        <f t="shared" si="70"/>
        <v>Работал</v>
      </c>
      <c r="R19" s="54" t="str">
        <f t="shared" si="70"/>
        <v>Работал</v>
      </c>
      <c r="S19" s="54" t="str">
        <f t="shared" si="70"/>
        <v>Работал</v>
      </c>
      <c r="T19" s="54" t="str">
        <f t="shared" si="70"/>
        <v>Работал</v>
      </c>
      <c r="U19" s="55" t="str">
        <f t="shared" si="49"/>
        <v/>
      </c>
      <c r="V19" s="55" t="str">
        <f t="shared" si="49"/>
        <v/>
      </c>
      <c r="W19" s="54" t="str">
        <f t="shared" ref="W19:AA19" si="71">IF(ISBLANK(W52),"",IF(W52=0,"Выходной",IF(W52&lt;&gt;0,"Работал","")))</f>
        <v>Работал</v>
      </c>
      <c r="X19" s="54" t="str">
        <f t="shared" si="71"/>
        <v>Работал</v>
      </c>
      <c r="Y19" s="54" t="str">
        <f t="shared" si="71"/>
        <v>Работал</v>
      </c>
      <c r="Z19" s="54" t="str">
        <f t="shared" si="71"/>
        <v>Работал</v>
      </c>
      <c r="AA19" s="54" t="str">
        <f t="shared" si="71"/>
        <v>Работал</v>
      </c>
      <c r="AB19" s="55" t="str">
        <f t="shared" si="49"/>
        <v/>
      </c>
      <c r="AC19" s="55" t="str">
        <f t="shared" si="49"/>
        <v/>
      </c>
      <c r="AD19" s="54" t="str">
        <f t="shared" ref="AD19:AG19" si="72">IF(ISBLANK(AD52),"",IF(AD52=0,"Выходной",IF(AD52&lt;&gt;0,"Работал","")))</f>
        <v>Работал</v>
      </c>
      <c r="AE19" s="54" t="str">
        <f t="shared" si="72"/>
        <v>Работал</v>
      </c>
      <c r="AF19" s="54" t="str">
        <f t="shared" si="72"/>
        <v>Работал</v>
      </c>
      <c r="AG19" s="54" t="str">
        <f t="shared" si="72"/>
        <v>Работал</v>
      </c>
      <c r="AH19" s="54" t="str">
        <f t="shared" si="49"/>
        <v/>
      </c>
      <c r="AI19" s="54" t="str">
        <f t="shared" si="49"/>
        <v/>
      </c>
      <c r="AJ19" s="54" t="str">
        <f t="shared" si="49"/>
        <v/>
      </c>
    </row>
    <row r="20" spans="1:36" x14ac:dyDescent="0.3">
      <c r="A20" s="49">
        <v>21</v>
      </c>
      <c r="B20" s="33" t="str">
        <f>VLOOKUP($A20,Сотрудники!$A$3:$L$1201,2,0)</f>
        <v>Шимберев Борис</v>
      </c>
      <c r="C20" s="33" t="str">
        <f>VLOOKUP($A20,Сотрудники!$A$3:$L$1201,8,0)</f>
        <v>СПБ</v>
      </c>
      <c r="D20" s="54" t="str">
        <f t="shared" ref="D20:F20" si="73">IF(ISBLANK(D53),"",IF(D53=0,"Выходной",IF(D53&lt;&gt;0,"Работал","")))</f>
        <v>Работал</v>
      </c>
      <c r="E20" s="54" t="str">
        <f t="shared" si="73"/>
        <v>Работал</v>
      </c>
      <c r="F20" s="54" t="str">
        <f t="shared" si="73"/>
        <v>Работал</v>
      </c>
      <c r="G20" s="35" t="str">
        <f t="shared" si="69"/>
        <v/>
      </c>
      <c r="H20" s="35" t="str">
        <f t="shared" si="69"/>
        <v/>
      </c>
      <c r="I20" s="54" t="str">
        <f t="shared" si="69"/>
        <v>Работал</v>
      </c>
      <c r="J20" s="54" t="str">
        <f t="shared" si="69"/>
        <v>Работал</v>
      </c>
      <c r="K20" s="54" t="str">
        <f t="shared" si="69"/>
        <v>Работал</v>
      </c>
      <c r="L20" s="54" t="str">
        <f t="shared" si="69"/>
        <v>Работал</v>
      </c>
      <c r="M20" s="54" t="str">
        <f t="shared" si="69"/>
        <v>Работал</v>
      </c>
      <c r="N20" s="55" t="str">
        <f t="shared" si="49"/>
        <v/>
      </c>
      <c r="O20" s="55" t="str">
        <f t="shared" si="49"/>
        <v/>
      </c>
      <c r="P20" s="54" t="str">
        <f t="shared" ref="P20:T20" si="74">IF(ISBLANK(P53),"",IF(P53=0,"Выходной",IF(P53&lt;&gt;0,"Работал","")))</f>
        <v>Работал</v>
      </c>
      <c r="Q20" s="54" t="str">
        <f t="shared" si="74"/>
        <v>Работал</v>
      </c>
      <c r="R20" s="54" t="str">
        <f t="shared" si="74"/>
        <v>Работал</v>
      </c>
      <c r="S20" s="54" t="str">
        <f t="shared" si="74"/>
        <v>Работал</v>
      </c>
      <c r="T20" s="54" t="str">
        <f t="shared" si="74"/>
        <v>Работал</v>
      </c>
      <c r="U20" s="55" t="str">
        <f t="shared" si="49"/>
        <v/>
      </c>
      <c r="V20" s="55" t="str">
        <f t="shared" si="49"/>
        <v/>
      </c>
      <c r="W20" s="54" t="str">
        <f t="shared" ref="W20:AA20" si="75">IF(ISBLANK(W53),"",IF(W53=0,"Выходной",IF(W53&lt;&gt;0,"Работал","")))</f>
        <v>Работал</v>
      </c>
      <c r="X20" s="54" t="str">
        <f t="shared" si="75"/>
        <v>Работал</v>
      </c>
      <c r="Y20" s="54" t="str">
        <f t="shared" si="75"/>
        <v>Работал</v>
      </c>
      <c r="Z20" s="54" t="str">
        <f t="shared" si="75"/>
        <v>Работал</v>
      </c>
      <c r="AA20" s="54" t="str">
        <f t="shared" si="75"/>
        <v>Работал</v>
      </c>
      <c r="AB20" s="55" t="str">
        <f t="shared" si="49"/>
        <v/>
      </c>
      <c r="AC20" s="55" t="str">
        <f t="shared" si="49"/>
        <v/>
      </c>
      <c r="AD20" s="54" t="str">
        <f t="shared" ref="AD20:AG20" si="76">IF(ISBLANK(AD53),"",IF(AD53=0,"Выходной",IF(AD53&lt;&gt;0,"Работал","")))</f>
        <v>Работал</v>
      </c>
      <c r="AE20" s="54" t="str">
        <f t="shared" si="76"/>
        <v>Работал</v>
      </c>
      <c r="AF20" s="54" t="str">
        <f t="shared" si="76"/>
        <v>Работал</v>
      </c>
      <c r="AG20" s="54" t="str">
        <f t="shared" si="76"/>
        <v>Работал</v>
      </c>
      <c r="AH20" s="54" t="str">
        <f t="shared" si="49"/>
        <v/>
      </c>
      <c r="AI20" s="54" t="str">
        <f t="shared" si="49"/>
        <v/>
      </c>
      <c r="AJ20" s="54" t="str">
        <f t="shared" si="49"/>
        <v/>
      </c>
    </row>
    <row r="21" spans="1:36" x14ac:dyDescent="0.3">
      <c r="A21" s="49">
        <v>22</v>
      </c>
      <c r="B21" s="33" t="str">
        <f>VLOOKUP($A21,Сотрудники!$A$3:$L$1201,2,0)</f>
        <v>Виштак Татьяна</v>
      </c>
      <c r="C21" s="33" t="str">
        <f>VLOOKUP($A21,Сотрудники!$A$3:$L$1201,8,0)</f>
        <v>Москва</v>
      </c>
      <c r="D21" s="54" t="str">
        <f t="shared" ref="D21:F21" si="77">IF(ISBLANK(D54),"",IF(D54=0,"Выходной",IF(D54&lt;&gt;0,"Работал","")))</f>
        <v>Работал</v>
      </c>
      <c r="E21" s="54" t="str">
        <f t="shared" si="77"/>
        <v>Работал</v>
      </c>
      <c r="F21" s="54" t="str">
        <f t="shared" si="77"/>
        <v>Работал</v>
      </c>
      <c r="G21" s="35" t="str">
        <f t="shared" si="69"/>
        <v/>
      </c>
      <c r="H21" s="35" t="str">
        <f t="shared" si="69"/>
        <v/>
      </c>
      <c r="I21" s="54" t="str">
        <f t="shared" si="69"/>
        <v>Работал</v>
      </c>
      <c r="J21" s="54" t="str">
        <f t="shared" si="69"/>
        <v>Работал</v>
      </c>
      <c r="K21" s="54" t="str">
        <f t="shared" si="69"/>
        <v>Работал</v>
      </c>
      <c r="L21" s="54" t="str">
        <f t="shared" si="69"/>
        <v>Работал</v>
      </c>
      <c r="M21" s="54" t="str">
        <f t="shared" si="69"/>
        <v>Работал</v>
      </c>
      <c r="N21" s="55" t="str">
        <f t="shared" si="49"/>
        <v/>
      </c>
      <c r="O21" s="55" t="str">
        <f t="shared" si="49"/>
        <v/>
      </c>
      <c r="P21" s="54" t="str">
        <f t="shared" ref="P21:T21" si="78">IF(ISBLANK(P54),"",IF(P54=0,"Выходной",IF(P54&lt;&gt;0,"Работал","")))</f>
        <v>Работал</v>
      </c>
      <c r="Q21" s="54" t="str">
        <f t="shared" si="78"/>
        <v>Работал</v>
      </c>
      <c r="R21" s="54" t="str">
        <f t="shared" si="78"/>
        <v>Работал</v>
      </c>
      <c r="S21" s="54" t="str">
        <f t="shared" si="78"/>
        <v>Работал</v>
      </c>
      <c r="T21" s="54" t="str">
        <f t="shared" si="78"/>
        <v>Работал</v>
      </c>
      <c r="U21" s="55" t="str">
        <f t="shared" si="49"/>
        <v/>
      </c>
      <c r="V21" s="55" t="str">
        <f t="shared" si="49"/>
        <v/>
      </c>
      <c r="W21" s="54" t="str">
        <f t="shared" ref="W21:AA21" si="79">IF(ISBLANK(W54),"",IF(W54=0,"Выходной",IF(W54&lt;&gt;0,"Работал","")))</f>
        <v>Работал</v>
      </c>
      <c r="X21" s="54" t="str">
        <f t="shared" si="79"/>
        <v>Работал</v>
      </c>
      <c r="Y21" s="54" t="str">
        <f t="shared" si="79"/>
        <v>Работал</v>
      </c>
      <c r="Z21" s="54" t="str">
        <f t="shared" si="79"/>
        <v>Работал</v>
      </c>
      <c r="AA21" s="54" t="str">
        <f t="shared" si="79"/>
        <v>Работал</v>
      </c>
      <c r="AB21" s="55" t="str">
        <f t="shared" si="49"/>
        <v/>
      </c>
      <c r="AC21" s="55" t="str">
        <f t="shared" si="49"/>
        <v/>
      </c>
      <c r="AD21" s="54" t="str">
        <f t="shared" ref="AD21:AG21" si="80">IF(ISBLANK(AD54),"",IF(AD54=0,"Выходной",IF(AD54&lt;&gt;0,"Работал","")))</f>
        <v>Работал</v>
      </c>
      <c r="AE21" s="54" t="str">
        <f t="shared" si="80"/>
        <v>Работал</v>
      </c>
      <c r="AF21" s="54" t="str">
        <f t="shared" si="80"/>
        <v>Работал</v>
      </c>
      <c r="AG21" s="54" t="str">
        <f t="shared" si="80"/>
        <v>Работал</v>
      </c>
      <c r="AH21" s="54" t="str">
        <f t="shared" si="49"/>
        <v/>
      </c>
      <c r="AI21" s="54" t="str">
        <f t="shared" si="49"/>
        <v/>
      </c>
      <c r="AJ21" s="54" t="str">
        <f t="shared" si="49"/>
        <v/>
      </c>
    </row>
    <row r="22" spans="1:36" x14ac:dyDescent="0.3">
      <c r="A22" s="49">
        <v>23</v>
      </c>
      <c r="B22" s="33" t="str">
        <f>VLOOKUP($A22,Сотрудники!$A$3:$L$1201,2,0)</f>
        <v>Путилов Александр</v>
      </c>
      <c r="C22" s="33" t="str">
        <f>VLOOKUP($A22,Сотрудники!$A$3:$L$1201,8,0)</f>
        <v>Екатеринбург</v>
      </c>
      <c r="D22" s="54" t="str">
        <f t="shared" ref="D22:F22" si="81">IF(ISBLANK(D55),"",IF(D55=0,"Выходной",IF(D55&lt;&gt;0,"Работал","")))</f>
        <v>Работал</v>
      </c>
      <c r="E22" s="54" t="str">
        <f t="shared" si="81"/>
        <v>Работал</v>
      </c>
      <c r="F22" s="54" t="str">
        <f t="shared" si="81"/>
        <v>Работал</v>
      </c>
      <c r="G22" s="35" t="str">
        <f t="shared" si="69"/>
        <v/>
      </c>
      <c r="H22" s="35" t="str">
        <f t="shared" si="69"/>
        <v/>
      </c>
      <c r="I22" s="54" t="str">
        <f t="shared" si="69"/>
        <v>Работал</v>
      </c>
      <c r="J22" s="54" t="str">
        <f t="shared" si="69"/>
        <v>Работал</v>
      </c>
      <c r="K22" s="54" t="str">
        <f t="shared" si="69"/>
        <v>Работал</v>
      </c>
      <c r="L22" s="54" t="str">
        <f t="shared" si="69"/>
        <v>Работал</v>
      </c>
      <c r="M22" s="54" t="str">
        <f t="shared" si="69"/>
        <v>Работал</v>
      </c>
      <c r="N22" s="55" t="str">
        <f t="shared" si="49"/>
        <v/>
      </c>
      <c r="O22" s="55" t="str">
        <f t="shared" si="49"/>
        <v/>
      </c>
      <c r="P22" s="54" t="str">
        <f t="shared" ref="P22:T22" si="82">IF(ISBLANK(P55),"",IF(P55=0,"Выходной",IF(P55&lt;&gt;0,"Работал","")))</f>
        <v>Работал</v>
      </c>
      <c r="Q22" s="54" t="str">
        <f t="shared" si="82"/>
        <v>Работал</v>
      </c>
      <c r="R22" s="54" t="str">
        <f t="shared" si="82"/>
        <v>Работал</v>
      </c>
      <c r="S22" s="54" t="str">
        <f t="shared" si="82"/>
        <v>Работал</v>
      </c>
      <c r="T22" s="54" t="str">
        <f t="shared" si="82"/>
        <v>Работал</v>
      </c>
      <c r="U22" s="55" t="str">
        <f t="shared" si="49"/>
        <v/>
      </c>
      <c r="V22" s="55" t="str">
        <f t="shared" si="49"/>
        <v/>
      </c>
      <c r="W22" s="54" t="str">
        <f t="shared" ref="W22:AA22" si="83">IF(ISBLANK(W55),"",IF(W55=0,"Выходной",IF(W55&lt;&gt;0,"Работал","")))</f>
        <v>Работал</v>
      </c>
      <c r="X22" s="54" t="str">
        <f t="shared" si="83"/>
        <v>Работал</v>
      </c>
      <c r="Y22" s="54" t="str">
        <f t="shared" si="83"/>
        <v>Работал</v>
      </c>
      <c r="Z22" s="54" t="str">
        <f t="shared" si="83"/>
        <v>Работал</v>
      </c>
      <c r="AA22" s="54" t="str">
        <f t="shared" si="83"/>
        <v>Работал</v>
      </c>
      <c r="AB22" s="55" t="str">
        <f t="shared" si="49"/>
        <v/>
      </c>
      <c r="AC22" s="55" t="str">
        <f t="shared" si="49"/>
        <v/>
      </c>
      <c r="AD22" s="54" t="str">
        <f t="shared" ref="AD22:AG22" si="84">IF(ISBLANK(AD55),"",IF(AD55=0,"Выходной",IF(AD55&lt;&gt;0,"Работал","")))</f>
        <v>Работал</v>
      </c>
      <c r="AE22" s="54" t="str">
        <f t="shared" si="84"/>
        <v>Работал</v>
      </c>
      <c r="AF22" s="54" t="str">
        <f t="shared" si="84"/>
        <v>Работал</v>
      </c>
      <c r="AG22" s="54" t="str">
        <f t="shared" si="84"/>
        <v>Работал</v>
      </c>
      <c r="AH22" s="54" t="str">
        <f t="shared" si="49"/>
        <v/>
      </c>
      <c r="AI22" s="54" t="str">
        <f t="shared" si="49"/>
        <v/>
      </c>
      <c r="AJ22" s="54" t="str">
        <f t="shared" si="49"/>
        <v/>
      </c>
    </row>
    <row r="23" spans="1:36" x14ac:dyDescent="0.3">
      <c r="A23" s="49">
        <v>24</v>
      </c>
      <c r="B23" s="33" t="str">
        <f>VLOOKUP($A23,Сотрудники!$A$3:$L$1201,2,0)</f>
        <v>Цыганкова Анастасия</v>
      </c>
      <c r="C23" s="33" t="str">
        <f>VLOOKUP($A23,Сотрудники!$A$3:$L$1201,8,0)</f>
        <v>Москва</v>
      </c>
      <c r="D23" s="54" t="str">
        <f t="shared" ref="D23:F23" si="85">IF(ISBLANK(D56),"",IF(D56=0,"Выходной",IF(D56&lt;&gt;0,"Работал","")))</f>
        <v>Работал</v>
      </c>
      <c r="E23" s="54" t="str">
        <f t="shared" si="85"/>
        <v>Работал</v>
      </c>
      <c r="F23" s="54" t="str">
        <f t="shared" si="85"/>
        <v>Работал</v>
      </c>
      <c r="G23" s="35" t="str">
        <f t="shared" si="69"/>
        <v/>
      </c>
      <c r="H23" s="35" t="str">
        <f t="shared" si="69"/>
        <v/>
      </c>
      <c r="I23" s="54" t="str">
        <f t="shared" si="69"/>
        <v>Работал</v>
      </c>
      <c r="J23" s="54" t="str">
        <f t="shared" si="69"/>
        <v>Работал</v>
      </c>
      <c r="K23" s="54" t="str">
        <f t="shared" si="69"/>
        <v>Работал</v>
      </c>
      <c r="L23" s="54" t="str">
        <f t="shared" si="69"/>
        <v>Работал</v>
      </c>
      <c r="M23" s="54" t="str">
        <f t="shared" si="69"/>
        <v>Работал</v>
      </c>
      <c r="N23" s="55" t="str">
        <f t="shared" si="49"/>
        <v/>
      </c>
      <c r="O23" s="55" t="str">
        <f t="shared" si="49"/>
        <v/>
      </c>
      <c r="P23" s="54" t="str">
        <f t="shared" ref="P23:T23" si="86">IF(ISBLANK(P56),"",IF(P56=0,"Выходной",IF(P56&lt;&gt;0,"Работал","")))</f>
        <v>Работал</v>
      </c>
      <c r="Q23" s="54" t="str">
        <f t="shared" si="86"/>
        <v>Работал</v>
      </c>
      <c r="R23" s="54" t="str">
        <f t="shared" si="86"/>
        <v>Работал</v>
      </c>
      <c r="S23" s="54" t="str">
        <f t="shared" si="86"/>
        <v>Работал</v>
      </c>
      <c r="T23" s="54" t="str">
        <f t="shared" si="86"/>
        <v>Работал</v>
      </c>
      <c r="U23" s="55" t="str">
        <f t="shared" si="49"/>
        <v/>
      </c>
      <c r="V23" s="55" t="str">
        <f t="shared" si="49"/>
        <v/>
      </c>
      <c r="W23" s="54" t="str">
        <f t="shared" ref="W23:AA23" si="87">IF(ISBLANK(W56),"",IF(W56=0,"Выходной",IF(W56&lt;&gt;0,"Работал","")))</f>
        <v>Работал</v>
      </c>
      <c r="X23" s="54" t="str">
        <f t="shared" si="87"/>
        <v>Работал</v>
      </c>
      <c r="Y23" s="54" t="str">
        <f t="shared" si="87"/>
        <v>Работал</v>
      </c>
      <c r="Z23" s="54" t="str">
        <f t="shared" si="87"/>
        <v>Работал</v>
      </c>
      <c r="AA23" s="54" t="str">
        <f t="shared" si="87"/>
        <v>Работал</v>
      </c>
      <c r="AB23" s="55" t="str">
        <f t="shared" si="49"/>
        <v/>
      </c>
      <c r="AC23" s="55" t="str">
        <f t="shared" si="49"/>
        <v/>
      </c>
      <c r="AD23" s="54" t="str">
        <f t="shared" ref="AD23:AG23" si="88">IF(ISBLANK(AD56),"",IF(AD56=0,"Выходной",IF(AD56&lt;&gt;0,"Работал","")))</f>
        <v>Работал</v>
      </c>
      <c r="AE23" s="54" t="str">
        <f t="shared" si="88"/>
        <v>Работал</v>
      </c>
      <c r="AF23" s="54" t="str">
        <f t="shared" si="88"/>
        <v>Работал</v>
      </c>
      <c r="AG23" s="54" t="str">
        <f t="shared" si="88"/>
        <v>Работал</v>
      </c>
      <c r="AH23" s="54" t="str">
        <f t="shared" si="49"/>
        <v/>
      </c>
      <c r="AI23" s="54" t="str">
        <f t="shared" si="49"/>
        <v/>
      </c>
      <c r="AJ23" s="54" t="str">
        <f t="shared" si="49"/>
        <v/>
      </c>
    </row>
    <row r="24" spans="1:36" x14ac:dyDescent="0.3">
      <c r="A24" s="49">
        <v>25</v>
      </c>
      <c r="B24" s="33" t="str">
        <f>VLOOKUP($A24,Сотрудники!$A$3:$L$1201,2,0)</f>
        <v>Беседин Игорь</v>
      </c>
      <c r="C24" s="33" t="str">
        <f>VLOOKUP($A24,Сотрудники!$A$3:$L$1201,8,0)</f>
        <v>Нижний Новгород</v>
      </c>
      <c r="D24" s="54" t="str">
        <f t="shared" ref="D24:F24" si="89">IF(ISBLANK(D57),"",IF(D57=0,"Выходной",IF(D57&lt;&gt;0,"Работал","")))</f>
        <v>Работал</v>
      </c>
      <c r="E24" s="54" t="str">
        <f t="shared" si="89"/>
        <v>Работал</v>
      </c>
      <c r="F24" s="54" t="str">
        <f t="shared" si="89"/>
        <v>Работал</v>
      </c>
      <c r="G24" s="35" t="str">
        <f t="shared" si="69"/>
        <v/>
      </c>
      <c r="H24" s="35" t="str">
        <f t="shared" si="69"/>
        <v/>
      </c>
      <c r="I24" s="54" t="str">
        <f t="shared" si="69"/>
        <v>Работал</v>
      </c>
      <c r="J24" s="54" t="str">
        <f t="shared" si="69"/>
        <v>Работал</v>
      </c>
      <c r="K24" s="54" t="str">
        <f t="shared" si="69"/>
        <v>Работал</v>
      </c>
      <c r="L24" s="54" t="str">
        <f t="shared" si="69"/>
        <v>Работал</v>
      </c>
      <c r="M24" s="54" t="str">
        <f t="shared" si="69"/>
        <v>Работал</v>
      </c>
      <c r="N24" s="55" t="str">
        <f t="shared" si="49"/>
        <v/>
      </c>
      <c r="O24" s="55" t="str">
        <f t="shared" si="49"/>
        <v/>
      </c>
      <c r="P24" s="54" t="str">
        <f t="shared" ref="P24:T24" si="90">IF(ISBLANK(P57),"",IF(P57=0,"Выходной",IF(P57&lt;&gt;0,"Работал","")))</f>
        <v>Работал</v>
      </c>
      <c r="Q24" s="54" t="str">
        <f t="shared" si="90"/>
        <v>Работал</v>
      </c>
      <c r="R24" s="54" t="str">
        <f t="shared" si="90"/>
        <v>Работал</v>
      </c>
      <c r="S24" s="54" t="str">
        <f t="shared" si="90"/>
        <v>Работал</v>
      </c>
      <c r="T24" s="54" t="str">
        <f t="shared" si="90"/>
        <v>Работал</v>
      </c>
      <c r="U24" s="55" t="str">
        <f t="shared" si="49"/>
        <v/>
      </c>
      <c r="V24" s="55" t="str">
        <f t="shared" si="49"/>
        <v/>
      </c>
      <c r="W24" s="54" t="str">
        <f t="shared" ref="W24:AA24" si="91">IF(ISBLANK(W57),"",IF(W57=0,"Выходной",IF(W57&lt;&gt;0,"Работал","")))</f>
        <v>Работал</v>
      </c>
      <c r="X24" s="54" t="str">
        <f t="shared" si="91"/>
        <v>Работал</v>
      </c>
      <c r="Y24" s="54" t="str">
        <f t="shared" si="91"/>
        <v>Работал</v>
      </c>
      <c r="Z24" s="54" t="str">
        <f t="shared" si="91"/>
        <v>Работал</v>
      </c>
      <c r="AA24" s="54" t="str">
        <f t="shared" si="91"/>
        <v>Работал</v>
      </c>
      <c r="AB24" s="55" t="str">
        <f t="shared" si="49"/>
        <v/>
      </c>
      <c r="AC24" s="55" t="str">
        <f t="shared" si="49"/>
        <v/>
      </c>
      <c r="AD24" s="54" t="str">
        <f t="shared" ref="AD24:AG24" si="92">IF(ISBLANK(AD57),"",IF(AD57=0,"Выходной",IF(AD57&lt;&gt;0,"Работал","")))</f>
        <v>Работал</v>
      </c>
      <c r="AE24" s="54" t="str">
        <f t="shared" si="92"/>
        <v>Работал</v>
      </c>
      <c r="AF24" s="54" t="str">
        <f t="shared" si="92"/>
        <v>Работал</v>
      </c>
      <c r="AG24" s="54" t="str">
        <f t="shared" si="92"/>
        <v>Работал</v>
      </c>
      <c r="AH24" s="54" t="str">
        <f t="shared" si="49"/>
        <v/>
      </c>
      <c r="AI24" s="54" t="str">
        <f t="shared" si="49"/>
        <v/>
      </c>
      <c r="AJ24" s="54" t="str">
        <f t="shared" si="49"/>
        <v/>
      </c>
    </row>
    <row r="25" spans="1:36" x14ac:dyDescent="0.3">
      <c r="A25" s="49">
        <v>26</v>
      </c>
      <c r="B25" s="33" t="str">
        <f>VLOOKUP($A25,Сотрудники!$A$3:$L$1201,2,0)</f>
        <v>Молчанов Роман</v>
      </c>
      <c r="C25" s="33" t="str">
        <f>VLOOKUP($A25,Сотрудники!$A$3:$L$1201,8,0)</f>
        <v>Москва</v>
      </c>
      <c r="D25" s="54" t="str">
        <f t="shared" ref="D25:F25" si="93">IF(ISBLANK(D58),"",IF(D58=0,"Выходной",IF(D58&lt;&gt;0,"Работал","")))</f>
        <v>Работал</v>
      </c>
      <c r="E25" s="54" t="str">
        <f t="shared" si="93"/>
        <v>Работал</v>
      </c>
      <c r="F25" s="54" t="str">
        <f t="shared" si="93"/>
        <v>Работал</v>
      </c>
      <c r="G25" s="35" t="str">
        <f t="shared" ref="G25:M31" si="94">IF(ISBLANK(G58),"",IF(G58=0,"Выходной",IF(G58&lt;&gt;0,"Работал","")))</f>
        <v/>
      </c>
      <c r="H25" s="35" t="str">
        <f t="shared" si="94"/>
        <v/>
      </c>
      <c r="I25" s="54" t="str">
        <f t="shared" si="94"/>
        <v>Работал</v>
      </c>
      <c r="J25" s="54" t="str">
        <f t="shared" si="94"/>
        <v>Работал</v>
      </c>
      <c r="K25" s="54" t="str">
        <f t="shared" si="94"/>
        <v>Работал</v>
      </c>
      <c r="L25" s="54" t="str">
        <f t="shared" si="94"/>
        <v>Работал</v>
      </c>
      <c r="M25" s="54" t="str">
        <f t="shared" si="94"/>
        <v>Работал</v>
      </c>
      <c r="N25" s="55" t="str">
        <f t="shared" ref="N25:AJ32" si="95">IF(ISBLANK(N58),"",IF(N58=0,"Выходной",IF(N58&lt;&gt;0,"Работал","")))</f>
        <v/>
      </c>
      <c r="O25" s="55" t="str">
        <f t="shared" si="95"/>
        <v/>
      </c>
      <c r="P25" s="54" t="str">
        <f t="shared" si="95"/>
        <v>Работал</v>
      </c>
      <c r="Q25" s="54" t="str">
        <f t="shared" si="95"/>
        <v>Работал</v>
      </c>
      <c r="R25" s="54" t="str">
        <f t="shared" si="95"/>
        <v>Работал</v>
      </c>
      <c r="S25" s="54" t="str">
        <f t="shared" si="95"/>
        <v>Работал</v>
      </c>
      <c r="T25" s="54" t="str">
        <f t="shared" si="95"/>
        <v>Работал</v>
      </c>
      <c r="U25" s="55" t="str">
        <f t="shared" si="95"/>
        <v/>
      </c>
      <c r="V25" s="55" t="str">
        <f t="shared" si="95"/>
        <v/>
      </c>
      <c r="W25" s="54" t="str">
        <f t="shared" si="95"/>
        <v>Работал</v>
      </c>
      <c r="X25" s="54" t="str">
        <f t="shared" si="95"/>
        <v>Работал</v>
      </c>
      <c r="Y25" s="54" t="str">
        <f t="shared" si="95"/>
        <v>Работал</v>
      </c>
      <c r="Z25" s="54" t="str">
        <f t="shared" si="95"/>
        <v>Работал</v>
      </c>
      <c r="AA25" s="54" t="str">
        <f t="shared" si="95"/>
        <v>Работал</v>
      </c>
      <c r="AB25" s="55" t="str">
        <f t="shared" si="95"/>
        <v/>
      </c>
      <c r="AC25" s="55" t="str">
        <f t="shared" si="95"/>
        <v/>
      </c>
      <c r="AD25" s="54" t="str">
        <f t="shared" ref="AD25:AG25" si="96">IF(ISBLANK(AD58),"",IF(AD58=0,"Выходной",IF(AD58&lt;&gt;0,"Работал","")))</f>
        <v>Работал</v>
      </c>
      <c r="AE25" s="54" t="str">
        <f t="shared" si="96"/>
        <v>Работал</v>
      </c>
      <c r="AF25" s="54" t="str">
        <f t="shared" si="96"/>
        <v>Работал</v>
      </c>
      <c r="AG25" s="54" t="str">
        <f t="shared" si="96"/>
        <v>Работал</v>
      </c>
      <c r="AH25" s="54" t="str">
        <f t="shared" si="95"/>
        <v/>
      </c>
      <c r="AI25" s="54" t="str">
        <f t="shared" si="95"/>
        <v/>
      </c>
      <c r="AJ25" s="54" t="str">
        <f t="shared" si="95"/>
        <v/>
      </c>
    </row>
    <row r="26" spans="1:36" x14ac:dyDescent="0.3">
      <c r="A26" s="49">
        <v>27</v>
      </c>
      <c r="B26" s="33" t="str">
        <f>VLOOKUP($A26,Сотрудники!$A$3:$L$1201,2,0)</f>
        <v>Пузанов Андрей</v>
      </c>
      <c r="C26" s="33" t="str">
        <f>VLOOKUP($A26,Сотрудники!$A$3:$L$1201,8,0)</f>
        <v>Москва</v>
      </c>
      <c r="D26" s="54" t="str">
        <f t="shared" ref="D26:F26" si="97">IF(ISBLANK(D59),"",IF(D59=0,"Выходной",IF(D59&lt;&gt;0,"Работал","")))</f>
        <v>Работал</v>
      </c>
      <c r="E26" s="54" t="str">
        <f t="shared" si="97"/>
        <v>Работал</v>
      </c>
      <c r="F26" s="54" t="str">
        <f t="shared" si="97"/>
        <v>Работал</v>
      </c>
      <c r="G26" s="35" t="str">
        <f t="shared" ref="G26:M32" si="98">IF(ISBLANK(G59),"",IF(G59=0,"Выходной",IF(G59&lt;&gt;0,"Работал","")))</f>
        <v/>
      </c>
      <c r="H26" s="35" t="str">
        <f t="shared" si="98"/>
        <v/>
      </c>
      <c r="I26" s="54" t="str">
        <f t="shared" si="98"/>
        <v>Работал</v>
      </c>
      <c r="J26" s="54" t="str">
        <f t="shared" si="98"/>
        <v>Работал</v>
      </c>
      <c r="K26" s="54" t="str">
        <f t="shared" si="98"/>
        <v>Работал</v>
      </c>
      <c r="L26" s="54" t="str">
        <f t="shared" si="98"/>
        <v>Работал</v>
      </c>
      <c r="M26" s="54" t="str">
        <f t="shared" si="98"/>
        <v>Работал</v>
      </c>
      <c r="N26" s="55" t="str">
        <f t="shared" si="95"/>
        <v/>
      </c>
      <c r="O26" s="55" t="str">
        <f t="shared" si="95"/>
        <v/>
      </c>
      <c r="P26" s="54" t="str">
        <f t="shared" si="95"/>
        <v>Работал</v>
      </c>
      <c r="Q26" s="54" t="str">
        <f t="shared" si="95"/>
        <v>Работал</v>
      </c>
      <c r="R26" s="54" t="str">
        <f t="shared" si="95"/>
        <v>Работал</v>
      </c>
      <c r="S26" s="54" t="str">
        <f t="shared" si="95"/>
        <v>Работал</v>
      </c>
      <c r="T26" s="54" t="str">
        <f t="shared" si="95"/>
        <v>Работал</v>
      </c>
      <c r="U26" s="55" t="str">
        <f t="shared" si="95"/>
        <v/>
      </c>
      <c r="V26" s="55" t="str">
        <f t="shared" si="95"/>
        <v/>
      </c>
      <c r="W26" s="54" t="str">
        <f t="shared" si="95"/>
        <v>Работал</v>
      </c>
      <c r="X26" s="54" t="str">
        <f t="shared" si="95"/>
        <v>Работал</v>
      </c>
      <c r="Y26" s="54" t="str">
        <f t="shared" si="95"/>
        <v>Работал</v>
      </c>
      <c r="Z26" s="54" t="str">
        <f t="shared" si="95"/>
        <v>Работал</v>
      </c>
      <c r="AA26" s="54" t="str">
        <f t="shared" si="95"/>
        <v>Работал</v>
      </c>
      <c r="AB26" s="55" t="str">
        <f t="shared" si="95"/>
        <v/>
      </c>
      <c r="AC26" s="55" t="str">
        <f t="shared" si="95"/>
        <v/>
      </c>
      <c r="AD26" s="54" t="str">
        <f t="shared" ref="AD26:AG26" si="99">IF(ISBLANK(AD59),"",IF(AD59=0,"Выходной",IF(AD59&lt;&gt;0,"Работал","")))</f>
        <v>Работал</v>
      </c>
      <c r="AE26" s="54" t="str">
        <f t="shared" si="99"/>
        <v>Работал</v>
      </c>
      <c r="AF26" s="54" t="str">
        <f t="shared" si="99"/>
        <v>Работал</v>
      </c>
      <c r="AG26" s="54" t="str">
        <f t="shared" si="99"/>
        <v>Работал</v>
      </c>
      <c r="AH26" s="54" t="str">
        <f t="shared" si="95"/>
        <v/>
      </c>
      <c r="AI26" s="54" t="str">
        <f t="shared" si="95"/>
        <v/>
      </c>
      <c r="AJ26" s="54" t="str">
        <f t="shared" si="95"/>
        <v/>
      </c>
    </row>
    <row r="27" spans="1:36" x14ac:dyDescent="0.3">
      <c r="A27" s="49">
        <v>28</v>
      </c>
      <c r="B27" s="33" t="str">
        <f>VLOOKUP($A27,Сотрудники!$A$3:$L$1201,2,0)</f>
        <v>Хотулев Дмитрий</v>
      </c>
      <c r="C27" s="33" t="str">
        <f>VLOOKUP($A27,Сотрудники!$A$3:$L$1201,8,0)</f>
        <v>Саратов</v>
      </c>
      <c r="D27" s="54" t="str">
        <f t="shared" ref="D27:F27" si="100">IF(ISBLANK(D60),"",IF(D60=0,"Выходной",IF(D60&lt;&gt;0,"Работал","")))</f>
        <v>Работал</v>
      </c>
      <c r="E27" s="54" t="str">
        <f t="shared" si="100"/>
        <v>Работал</v>
      </c>
      <c r="F27" s="54" t="str">
        <f t="shared" si="100"/>
        <v>Работал</v>
      </c>
      <c r="G27" s="35" t="str">
        <f t="shared" si="94"/>
        <v/>
      </c>
      <c r="H27" s="35" t="str">
        <f t="shared" si="94"/>
        <v/>
      </c>
      <c r="I27" s="54" t="str">
        <f t="shared" si="94"/>
        <v>Работал</v>
      </c>
      <c r="J27" s="54" t="str">
        <f t="shared" si="94"/>
        <v>Работал</v>
      </c>
      <c r="K27" s="54" t="str">
        <f t="shared" si="94"/>
        <v>Работал</v>
      </c>
      <c r="L27" s="54" t="str">
        <f t="shared" si="94"/>
        <v>Работал</v>
      </c>
      <c r="M27" s="54" t="str">
        <f t="shared" si="94"/>
        <v>Работал</v>
      </c>
      <c r="N27" s="55" t="str">
        <f t="shared" si="95"/>
        <v/>
      </c>
      <c r="O27" s="55" t="str">
        <f t="shared" si="95"/>
        <v/>
      </c>
      <c r="P27" s="54" t="str">
        <f t="shared" si="95"/>
        <v>Работал</v>
      </c>
      <c r="Q27" s="54" t="str">
        <f t="shared" si="95"/>
        <v>Работал</v>
      </c>
      <c r="R27" s="54" t="str">
        <f t="shared" si="95"/>
        <v>Работал</v>
      </c>
      <c r="S27" s="54" t="str">
        <f t="shared" si="95"/>
        <v>Работал</v>
      </c>
      <c r="T27" s="54" t="str">
        <f t="shared" si="95"/>
        <v>Работал</v>
      </c>
      <c r="U27" s="55" t="str">
        <f t="shared" si="95"/>
        <v/>
      </c>
      <c r="V27" s="55" t="str">
        <f t="shared" si="95"/>
        <v/>
      </c>
      <c r="W27" s="54" t="str">
        <f t="shared" si="95"/>
        <v>Работал</v>
      </c>
      <c r="X27" s="54" t="str">
        <f t="shared" si="95"/>
        <v>Работал</v>
      </c>
      <c r="Y27" s="54" t="str">
        <f t="shared" si="95"/>
        <v>Работал</v>
      </c>
      <c r="Z27" s="54" t="str">
        <f t="shared" si="95"/>
        <v>Работал</v>
      </c>
      <c r="AA27" s="54" t="str">
        <f t="shared" si="95"/>
        <v>Работал</v>
      </c>
      <c r="AB27" s="55" t="str">
        <f t="shared" si="95"/>
        <v/>
      </c>
      <c r="AC27" s="55" t="str">
        <f t="shared" si="95"/>
        <v/>
      </c>
      <c r="AD27" s="54" t="str">
        <f t="shared" ref="AD27:AG27" si="101">IF(ISBLANK(AD60),"",IF(AD60=0,"Выходной",IF(AD60&lt;&gt;0,"Работал","")))</f>
        <v>Работал</v>
      </c>
      <c r="AE27" s="54" t="str">
        <f t="shared" si="101"/>
        <v>Работал</v>
      </c>
      <c r="AF27" s="54" t="str">
        <f t="shared" si="101"/>
        <v>Работал</v>
      </c>
      <c r="AG27" s="54" t="str">
        <f t="shared" si="101"/>
        <v>Работал</v>
      </c>
      <c r="AH27" s="54" t="str">
        <f t="shared" si="95"/>
        <v/>
      </c>
      <c r="AI27" s="54" t="str">
        <f t="shared" si="95"/>
        <v/>
      </c>
      <c r="AJ27" s="54" t="str">
        <f t="shared" si="95"/>
        <v/>
      </c>
    </row>
    <row r="28" spans="1:36" x14ac:dyDescent="0.3">
      <c r="A28" s="49">
        <v>29</v>
      </c>
      <c r="B28" s="33" t="str">
        <f>VLOOKUP($A28,Сотрудники!$A$3:$L$1201,2,0)</f>
        <v>Воронцов Григорий</v>
      </c>
      <c r="C28" s="33" t="str">
        <f>VLOOKUP($A28,Сотрудники!$A$3:$L$1201,8,0)</f>
        <v>Екатеринбург</v>
      </c>
      <c r="D28" s="54" t="str">
        <f t="shared" ref="D28:F28" si="102">IF(ISBLANK(D61),"",IF(D61=0,"Выходной",IF(D61&lt;&gt;0,"Работал","")))</f>
        <v/>
      </c>
      <c r="E28" s="54" t="str">
        <f t="shared" si="102"/>
        <v/>
      </c>
      <c r="F28" s="54" t="str">
        <f t="shared" si="102"/>
        <v/>
      </c>
      <c r="G28" s="35" t="str">
        <f t="shared" si="98"/>
        <v/>
      </c>
      <c r="H28" s="35" t="str">
        <f t="shared" si="98"/>
        <v/>
      </c>
      <c r="I28" s="54" t="str">
        <f t="shared" si="98"/>
        <v>Работал</v>
      </c>
      <c r="J28" s="54" t="str">
        <f t="shared" si="98"/>
        <v>Работал</v>
      </c>
      <c r="K28" s="54" t="str">
        <f t="shared" si="98"/>
        <v>Работал</v>
      </c>
      <c r="L28" s="54" t="str">
        <f t="shared" si="98"/>
        <v>Работал</v>
      </c>
      <c r="M28" s="54" t="str">
        <f t="shared" si="98"/>
        <v>Работал</v>
      </c>
      <c r="N28" s="55" t="str">
        <f t="shared" si="95"/>
        <v/>
      </c>
      <c r="O28" s="55" t="str">
        <f t="shared" si="95"/>
        <v/>
      </c>
      <c r="P28" s="54" t="str">
        <f t="shared" si="95"/>
        <v>Работал</v>
      </c>
      <c r="Q28" s="54" t="str">
        <f t="shared" si="95"/>
        <v>Работал</v>
      </c>
      <c r="R28" s="54" t="str">
        <f t="shared" si="95"/>
        <v>Работал</v>
      </c>
      <c r="S28" s="54" t="str">
        <f t="shared" si="95"/>
        <v>Работал</v>
      </c>
      <c r="T28" s="54" t="str">
        <f t="shared" si="95"/>
        <v>Работал</v>
      </c>
      <c r="U28" s="55" t="str">
        <f t="shared" si="95"/>
        <v/>
      </c>
      <c r="V28" s="55" t="str">
        <f t="shared" si="95"/>
        <v/>
      </c>
      <c r="W28" s="54" t="str">
        <f t="shared" si="95"/>
        <v>Работал</v>
      </c>
      <c r="X28" s="54" t="str">
        <f t="shared" si="95"/>
        <v>Работал</v>
      </c>
      <c r="Y28" s="54" t="str">
        <f t="shared" si="95"/>
        <v>Работал</v>
      </c>
      <c r="Z28" s="54" t="str">
        <f t="shared" si="95"/>
        <v>Работал</v>
      </c>
      <c r="AA28" s="54" t="str">
        <f t="shared" si="95"/>
        <v>Работал</v>
      </c>
      <c r="AB28" s="55" t="str">
        <f t="shared" si="95"/>
        <v/>
      </c>
      <c r="AC28" s="55" t="str">
        <f t="shared" si="95"/>
        <v/>
      </c>
      <c r="AD28" s="54" t="str">
        <f t="shared" ref="AD28:AG28" si="103">IF(ISBLANK(AD61),"",IF(AD61=0,"Выходной",IF(AD61&lt;&gt;0,"Работал","")))</f>
        <v>Работал</v>
      </c>
      <c r="AE28" s="54" t="str">
        <f t="shared" si="103"/>
        <v>Работал</v>
      </c>
      <c r="AF28" s="54" t="str">
        <f t="shared" si="103"/>
        <v>Работал</v>
      </c>
      <c r="AG28" s="54" t="str">
        <f t="shared" si="103"/>
        <v>Работал</v>
      </c>
      <c r="AH28" s="54" t="str">
        <f t="shared" si="95"/>
        <v/>
      </c>
      <c r="AI28" s="54" t="str">
        <f t="shared" si="95"/>
        <v/>
      </c>
      <c r="AJ28" s="54" t="str">
        <f t="shared" si="95"/>
        <v/>
      </c>
    </row>
    <row r="29" spans="1:36" x14ac:dyDescent="0.3">
      <c r="A29" s="49">
        <v>30</v>
      </c>
      <c r="B29" s="33" t="str">
        <f>VLOOKUP($A29,Сотрудники!$A$3:$L$1201,2,0)</f>
        <v>Тарасов Алексей</v>
      </c>
      <c r="C29" s="33" t="str">
        <f>VLOOKUP($A29,Сотрудники!$A$3:$L$1201,8,0)</f>
        <v>СПБ</v>
      </c>
      <c r="D29" s="54" t="str">
        <f t="shared" ref="D29:F29" si="104">IF(ISBLANK(D62),"",IF(D62=0,"Выходной",IF(D62&lt;&gt;0,"Работал","")))</f>
        <v/>
      </c>
      <c r="E29" s="54" t="str">
        <f t="shared" si="104"/>
        <v/>
      </c>
      <c r="F29" s="54" t="str">
        <f t="shared" si="104"/>
        <v/>
      </c>
      <c r="G29" s="35" t="str">
        <f t="shared" si="94"/>
        <v/>
      </c>
      <c r="H29" s="35" t="str">
        <f t="shared" si="94"/>
        <v/>
      </c>
      <c r="I29" s="54" t="str">
        <f t="shared" si="94"/>
        <v/>
      </c>
      <c r="J29" s="54" t="str">
        <f t="shared" si="94"/>
        <v/>
      </c>
      <c r="K29" s="54" t="str">
        <f t="shared" si="94"/>
        <v/>
      </c>
      <c r="L29" s="54" t="str">
        <f t="shared" si="94"/>
        <v/>
      </c>
      <c r="M29" s="54" t="str">
        <f t="shared" si="94"/>
        <v/>
      </c>
      <c r="N29" s="55" t="str">
        <f t="shared" si="95"/>
        <v/>
      </c>
      <c r="O29" s="55" t="str">
        <f t="shared" si="95"/>
        <v/>
      </c>
      <c r="P29" s="54" t="str">
        <f t="shared" si="95"/>
        <v/>
      </c>
      <c r="Q29" s="54" t="str">
        <f t="shared" si="95"/>
        <v>Работал</v>
      </c>
      <c r="R29" s="54" t="str">
        <f t="shared" si="95"/>
        <v>Работал</v>
      </c>
      <c r="S29" s="54" t="str">
        <f t="shared" si="95"/>
        <v>Работал</v>
      </c>
      <c r="T29" s="54" t="str">
        <f t="shared" si="95"/>
        <v>Работал</v>
      </c>
      <c r="U29" s="55" t="str">
        <f t="shared" si="95"/>
        <v/>
      </c>
      <c r="V29" s="55" t="str">
        <f t="shared" si="95"/>
        <v/>
      </c>
      <c r="W29" s="54" t="str">
        <f t="shared" si="95"/>
        <v>Работал</v>
      </c>
      <c r="X29" s="54" t="str">
        <f t="shared" si="95"/>
        <v>Работал</v>
      </c>
      <c r="Y29" s="54" t="str">
        <f t="shared" si="95"/>
        <v>Работал</v>
      </c>
      <c r="Z29" s="54" t="str">
        <f t="shared" ref="Z29:AA29" si="105">IF(ISBLANK(Z62),"",IF(Z62=0,"Выходной",IF(Z62&lt;&gt;0,"Работал","")))</f>
        <v>Работал</v>
      </c>
      <c r="AA29" s="54" t="str">
        <f t="shared" si="105"/>
        <v>Работал</v>
      </c>
      <c r="AB29" s="55" t="str">
        <f t="shared" si="95"/>
        <v/>
      </c>
      <c r="AC29" s="55" t="str">
        <f t="shared" si="95"/>
        <v/>
      </c>
      <c r="AD29" s="54" t="str">
        <f t="shared" ref="AD29:AG29" si="106">IF(ISBLANK(AD62),"",IF(AD62=0,"Выходной",IF(AD62&lt;&gt;0,"Работал","")))</f>
        <v>Работал</v>
      </c>
      <c r="AE29" s="54" t="str">
        <f t="shared" si="106"/>
        <v>Работал</v>
      </c>
      <c r="AF29" s="54" t="str">
        <f t="shared" si="106"/>
        <v>Работал</v>
      </c>
      <c r="AG29" s="54" t="str">
        <f t="shared" si="106"/>
        <v>Работал</v>
      </c>
      <c r="AH29" s="54" t="str">
        <f t="shared" si="95"/>
        <v/>
      </c>
      <c r="AI29" s="54" t="str">
        <f t="shared" si="95"/>
        <v/>
      </c>
      <c r="AJ29" s="54" t="str">
        <f t="shared" si="95"/>
        <v/>
      </c>
    </row>
    <row r="30" spans="1:36" x14ac:dyDescent="0.3">
      <c r="A30" s="49">
        <v>31</v>
      </c>
      <c r="B30" s="33" t="str">
        <f>VLOOKUP($A30,Сотрудники!$A$3:$L$1201,2,0)</f>
        <v>Саринков Андрей</v>
      </c>
      <c r="C30" s="33" t="str">
        <f>VLOOKUP($A30,Сотрудники!$A$3:$L$1201,8,0)</f>
        <v>Москва</v>
      </c>
      <c r="D30" s="54" t="str">
        <f t="shared" ref="D30:F30" si="107">IF(ISBLANK(D63),"",IF(D63=0,"Выходной",IF(D63&lt;&gt;0,"Работал","")))</f>
        <v/>
      </c>
      <c r="E30" s="54" t="str">
        <f t="shared" si="107"/>
        <v/>
      </c>
      <c r="F30" s="54" t="str">
        <f t="shared" si="107"/>
        <v/>
      </c>
      <c r="G30" s="35" t="str">
        <f t="shared" si="98"/>
        <v/>
      </c>
      <c r="H30" s="35" t="str">
        <f t="shared" si="98"/>
        <v/>
      </c>
      <c r="I30" s="54" t="str">
        <f t="shared" si="98"/>
        <v/>
      </c>
      <c r="J30" s="54" t="str">
        <f t="shared" si="98"/>
        <v/>
      </c>
      <c r="K30" s="54" t="str">
        <f t="shared" si="98"/>
        <v/>
      </c>
      <c r="L30" s="54" t="str">
        <f t="shared" si="98"/>
        <v/>
      </c>
      <c r="M30" s="54" t="str">
        <f t="shared" si="98"/>
        <v/>
      </c>
      <c r="N30" s="55" t="str">
        <f t="shared" si="95"/>
        <v/>
      </c>
      <c r="O30" s="55" t="str">
        <f t="shared" si="95"/>
        <v/>
      </c>
      <c r="P30" s="54" t="str">
        <f t="shared" si="95"/>
        <v/>
      </c>
      <c r="Q30" s="54" t="str">
        <f t="shared" si="95"/>
        <v/>
      </c>
      <c r="R30" s="54" t="str">
        <f t="shared" si="95"/>
        <v/>
      </c>
      <c r="S30" s="54" t="str">
        <f t="shared" si="95"/>
        <v/>
      </c>
      <c r="T30" s="54" t="str">
        <f t="shared" si="95"/>
        <v/>
      </c>
      <c r="U30" s="55" t="str">
        <f t="shared" si="95"/>
        <v/>
      </c>
      <c r="V30" s="55" t="str">
        <f t="shared" si="95"/>
        <v/>
      </c>
      <c r="W30" s="54" t="str">
        <f t="shared" ref="W30:AA30" si="108">IF(ISBLANK(W63),"",IF(W63=0,"Выходной",IF(W63&lt;&gt;0,"Работал","")))</f>
        <v>Работал</v>
      </c>
      <c r="X30" s="54" t="str">
        <f t="shared" si="108"/>
        <v>Работал</v>
      </c>
      <c r="Y30" s="54" t="str">
        <f t="shared" si="108"/>
        <v>Работал</v>
      </c>
      <c r="Z30" s="54" t="str">
        <f t="shared" si="108"/>
        <v>Работал</v>
      </c>
      <c r="AA30" s="54" t="str">
        <f t="shared" si="108"/>
        <v>Работал</v>
      </c>
      <c r="AB30" s="55" t="str">
        <f t="shared" si="95"/>
        <v/>
      </c>
      <c r="AC30" s="55" t="str">
        <f t="shared" si="95"/>
        <v/>
      </c>
      <c r="AD30" s="54" t="str">
        <f t="shared" ref="AD30:AG30" si="109">IF(ISBLANK(AD63),"",IF(AD63=0,"Выходной",IF(AD63&lt;&gt;0,"Работал","")))</f>
        <v>Работал</v>
      </c>
      <c r="AE30" s="54" t="str">
        <f t="shared" si="109"/>
        <v>Работал</v>
      </c>
      <c r="AF30" s="54" t="str">
        <f t="shared" si="109"/>
        <v>Работал</v>
      </c>
      <c r="AG30" s="54" t="str">
        <f t="shared" si="109"/>
        <v>Работал</v>
      </c>
      <c r="AH30" s="54" t="str">
        <f t="shared" si="95"/>
        <v/>
      </c>
      <c r="AI30" s="54" t="str">
        <f t="shared" si="95"/>
        <v/>
      </c>
      <c r="AJ30" s="54" t="str">
        <f t="shared" si="95"/>
        <v/>
      </c>
    </row>
    <row r="31" spans="1:36" x14ac:dyDescent="0.3">
      <c r="A31" s="49">
        <v>32</v>
      </c>
      <c r="B31" s="33" t="str">
        <f>VLOOKUP($A31,Сотрудники!$A$3:$L$1201,2,0)</f>
        <v>Смердов Алексей</v>
      </c>
      <c r="C31" s="33" t="str">
        <f>VLOOKUP($A31,Сотрудники!$A$3:$L$1201,8,0)</f>
        <v>Екатеринбург</v>
      </c>
      <c r="D31" s="54" t="str">
        <f t="shared" ref="D31:F31" si="110">IF(ISBLANK(D64),"",IF(D64=0,"Выходной",IF(D64&lt;&gt;0,"Работал","")))</f>
        <v/>
      </c>
      <c r="E31" s="54" t="str">
        <f t="shared" si="110"/>
        <v/>
      </c>
      <c r="F31" s="54" t="str">
        <f t="shared" si="110"/>
        <v/>
      </c>
      <c r="G31" s="35" t="str">
        <f t="shared" si="94"/>
        <v/>
      </c>
      <c r="H31" s="35" t="str">
        <f t="shared" si="94"/>
        <v/>
      </c>
      <c r="I31" s="54" t="str">
        <f t="shared" si="94"/>
        <v/>
      </c>
      <c r="J31" s="54" t="str">
        <f t="shared" si="94"/>
        <v/>
      </c>
      <c r="K31" s="54" t="str">
        <f t="shared" si="94"/>
        <v/>
      </c>
      <c r="L31" s="54" t="str">
        <f t="shared" si="94"/>
        <v/>
      </c>
      <c r="M31" s="54" t="str">
        <f t="shared" si="94"/>
        <v/>
      </c>
      <c r="N31" s="55" t="str">
        <f t="shared" si="95"/>
        <v/>
      </c>
      <c r="O31" s="55" t="str">
        <f t="shared" si="95"/>
        <v/>
      </c>
      <c r="P31" s="54" t="str">
        <f t="shared" si="95"/>
        <v/>
      </c>
      <c r="Q31" s="54" t="str">
        <f t="shared" si="95"/>
        <v/>
      </c>
      <c r="R31" s="54" t="str">
        <f t="shared" si="95"/>
        <v/>
      </c>
      <c r="S31" s="54" t="str">
        <f t="shared" si="95"/>
        <v/>
      </c>
      <c r="T31" s="54" t="str">
        <f t="shared" si="95"/>
        <v/>
      </c>
      <c r="U31" s="55" t="str">
        <f t="shared" si="95"/>
        <v/>
      </c>
      <c r="V31" s="55" t="str">
        <f t="shared" si="95"/>
        <v/>
      </c>
      <c r="W31" s="54" t="str">
        <f t="shared" ref="W31:AA31" si="111">IF(ISBLANK(W64),"",IF(W64=0,"Выходной",IF(W64&lt;&gt;0,"Работал","")))</f>
        <v/>
      </c>
      <c r="X31" s="54" t="str">
        <f t="shared" si="111"/>
        <v/>
      </c>
      <c r="Y31" s="54" t="str">
        <f t="shared" si="111"/>
        <v>Выходной</v>
      </c>
      <c r="Z31" s="54" t="str">
        <f t="shared" si="111"/>
        <v>Работал</v>
      </c>
      <c r="AA31" s="54" t="str">
        <f t="shared" si="111"/>
        <v>Работал</v>
      </c>
      <c r="AB31" s="55" t="str">
        <f t="shared" si="95"/>
        <v/>
      </c>
      <c r="AC31" s="55" t="str">
        <f t="shared" si="95"/>
        <v/>
      </c>
      <c r="AD31" s="54" t="str">
        <f t="shared" ref="AD31:AG31" si="112">IF(ISBLANK(AD64),"",IF(AD64=0,"Выходной",IF(AD64&lt;&gt;0,"Работал","")))</f>
        <v>Работал</v>
      </c>
      <c r="AE31" s="54" t="str">
        <f t="shared" si="112"/>
        <v>Работал</v>
      </c>
      <c r="AF31" s="54" t="str">
        <f t="shared" si="112"/>
        <v>Работал</v>
      </c>
      <c r="AG31" s="54" t="str">
        <f t="shared" si="112"/>
        <v>Работал</v>
      </c>
      <c r="AH31" s="54" t="str">
        <f t="shared" si="95"/>
        <v/>
      </c>
      <c r="AI31" s="54" t="str">
        <f t="shared" si="95"/>
        <v/>
      </c>
      <c r="AJ31" s="54" t="str">
        <f t="shared" si="95"/>
        <v/>
      </c>
    </row>
    <row r="32" spans="1:36" x14ac:dyDescent="0.3">
      <c r="A32" s="49">
        <v>33</v>
      </c>
      <c r="B32" s="33" t="str">
        <f>VLOOKUP($A32,Сотрудники!$A$3:$L$1201,2,0)</f>
        <v>Киевский Сергей</v>
      </c>
      <c r="C32" s="33" t="str">
        <f>VLOOKUP($A32,Сотрудники!$A$3:$L$1201,8,0)</f>
        <v>Москва</v>
      </c>
      <c r="D32" s="54" t="str">
        <f t="shared" ref="D32:F32" si="113">IF(ISBLANK(D65),"",IF(D65=0,"Выходной",IF(D65&lt;&gt;0,"Работал","")))</f>
        <v/>
      </c>
      <c r="E32" s="54" t="str">
        <f t="shared" si="113"/>
        <v/>
      </c>
      <c r="F32" s="54" t="str">
        <f t="shared" si="113"/>
        <v/>
      </c>
      <c r="G32" s="35" t="str">
        <f t="shared" si="98"/>
        <v/>
      </c>
      <c r="H32" s="35" t="str">
        <f t="shared" si="98"/>
        <v/>
      </c>
      <c r="I32" s="54" t="str">
        <f t="shared" si="98"/>
        <v/>
      </c>
      <c r="J32" s="54" t="str">
        <f t="shared" si="98"/>
        <v/>
      </c>
      <c r="K32" s="54" t="str">
        <f t="shared" si="98"/>
        <v/>
      </c>
      <c r="L32" s="54" t="str">
        <f t="shared" si="98"/>
        <v/>
      </c>
      <c r="M32" s="54" t="str">
        <f t="shared" si="98"/>
        <v/>
      </c>
      <c r="N32" s="55" t="str">
        <f t="shared" si="95"/>
        <v/>
      </c>
      <c r="O32" s="55" t="str">
        <f t="shared" si="95"/>
        <v/>
      </c>
      <c r="P32" s="54" t="str">
        <f t="shared" si="95"/>
        <v/>
      </c>
      <c r="Q32" s="54" t="str">
        <f t="shared" si="95"/>
        <v/>
      </c>
      <c r="R32" s="54" t="str">
        <f t="shared" si="95"/>
        <v/>
      </c>
      <c r="S32" s="54" t="str">
        <f t="shared" si="95"/>
        <v/>
      </c>
      <c r="T32" s="54" t="str">
        <f t="shared" si="95"/>
        <v/>
      </c>
      <c r="U32" s="55" t="str">
        <f t="shared" si="95"/>
        <v/>
      </c>
      <c r="V32" s="55" t="str">
        <f t="shared" si="95"/>
        <v/>
      </c>
      <c r="W32" s="54" t="str">
        <f t="shared" ref="W32:AA32" si="114">IF(ISBLANK(W65),"",IF(W65=0,"Выходной",IF(W65&lt;&gt;0,"Работал","")))</f>
        <v/>
      </c>
      <c r="X32" s="54" t="str">
        <f t="shared" si="114"/>
        <v/>
      </c>
      <c r="Y32" s="54" t="str">
        <f t="shared" si="114"/>
        <v/>
      </c>
      <c r="Z32" s="54" t="str">
        <f t="shared" si="114"/>
        <v/>
      </c>
      <c r="AA32" s="54" t="str">
        <f t="shared" si="114"/>
        <v/>
      </c>
      <c r="AB32" s="55" t="str">
        <f t="shared" si="95"/>
        <v/>
      </c>
      <c r="AC32" s="55" t="str">
        <f t="shared" si="95"/>
        <v/>
      </c>
      <c r="AD32" s="54" t="str">
        <f t="shared" ref="AD32:AG32" si="115">IF(ISBLANK(AD65),"",IF(AD65=0,"Выходной",IF(AD65&lt;&gt;0,"Работал","")))</f>
        <v>Работал</v>
      </c>
      <c r="AE32" s="54" t="str">
        <f t="shared" si="115"/>
        <v>Работал</v>
      </c>
      <c r="AF32" s="54" t="str">
        <f t="shared" si="115"/>
        <v>Работал</v>
      </c>
      <c r="AG32" s="54" t="str">
        <f t="shared" si="115"/>
        <v>Работал</v>
      </c>
      <c r="AH32" s="54" t="str">
        <f t="shared" si="95"/>
        <v/>
      </c>
      <c r="AI32" s="54" t="str">
        <f t="shared" si="95"/>
        <v/>
      </c>
      <c r="AJ32" s="54" t="str">
        <f t="shared" si="95"/>
        <v/>
      </c>
    </row>
    <row r="33" spans="1:37" x14ac:dyDescent="0.3">
      <c r="B33" s="36" t="s">
        <v>27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</row>
    <row r="34" spans="1:37" x14ac:dyDescent="0.3">
      <c r="B34" s="38" t="s">
        <v>23</v>
      </c>
      <c r="C34" s="38" t="s">
        <v>24</v>
      </c>
      <c r="D34" s="38" t="s">
        <v>25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</row>
    <row r="35" spans="1:37" x14ac:dyDescent="0.3">
      <c r="B35" s="36"/>
      <c r="C35" s="37" t="s">
        <v>21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K35" s="36" t="s">
        <v>20</v>
      </c>
    </row>
    <row r="36" spans="1:37" x14ac:dyDescent="0.3">
      <c r="A36" s="33">
        <v>1</v>
      </c>
      <c r="B36" s="33" t="str">
        <f>VLOOKUP($A36,Сотрудники!$A$3:$L$1201,2,0)</f>
        <v>Кузьмин Антон</v>
      </c>
      <c r="C36" s="33" t="str">
        <f>VLOOKUP($A36,Сотрудники!$A$3:$L$1201,8,0)</f>
        <v>Москва</v>
      </c>
      <c r="D36" s="54">
        <v>8</v>
      </c>
      <c r="E36" s="54">
        <v>8</v>
      </c>
      <c r="F36" s="54">
        <v>8</v>
      </c>
      <c r="G36" s="35"/>
      <c r="H36" s="35"/>
      <c r="I36" s="54">
        <v>8</v>
      </c>
      <c r="J36" s="54">
        <v>8</v>
      </c>
      <c r="K36" s="54">
        <v>8</v>
      </c>
      <c r="L36" s="54">
        <v>8</v>
      </c>
      <c r="M36" s="54">
        <v>8</v>
      </c>
      <c r="N36" s="55"/>
      <c r="O36" s="55"/>
      <c r="P36" s="54">
        <v>8</v>
      </c>
      <c r="Q36" s="54">
        <v>8</v>
      </c>
      <c r="R36" s="54">
        <v>8</v>
      </c>
      <c r="S36" s="54">
        <v>8</v>
      </c>
      <c r="T36" s="54">
        <v>8</v>
      </c>
      <c r="U36" s="55"/>
      <c r="V36" s="55"/>
      <c r="W36" s="54">
        <v>8</v>
      </c>
      <c r="X36" s="54">
        <v>8</v>
      </c>
      <c r="Y36" s="54">
        <v>8</v>
      </c>
      <c r="Z36" s="54">
        <v>8</v>
      </c>
      <c r="AA36" s="54">
        <v>8</v>
      </c>
      <c r="AB36" s="55"/>
      <c r="AC36" s="55"/>
      <c r="AD36" s="54">
        <v>8</v>
      </c>
      <c r="AE36" s="54">
        <v>8</v>
      </c>
      <c r="AF36" s="54">
        <v>8</v>
      </c>
      <c r="AG36" s="54">
        <v>7</v>
      </c>
      <c r="AH36" s="54"/>
      <c r="AI36" s="54"/>
      <c r="AJ36" s="54"/>
      <c r="AK36" s="36">
        <f>SUM(D36:AJ36)</f>
        <v>175</v>
      </c>
    </row>
    <row r="37" spans="1:37" x14ac:dyDescent="0.3">
      <c r="A37" s="33">
        <v>2</v>
      </c>
      <c r="B37" s="33" t="str">
        <f>VLOOKUP($A37,Сотрудники!$A$3:$L$1201,2,0)</f>
        <v xml:space="preserve">Крейнделин Борис </v>
      </c>
      <c r="C37" s="33" t="str">
        <f>VLOOKUP($A37,Сотрудники!$A$3:$L$1201,8,0)</f>
        <v>Москва</v>
      </c>
      <c r="D37" s="54">
        <v>8</v>
      </c>
      <c r="E37" s="54">
        <v>8</v>
      </c>
      <c r="F37" s="54">
        <v>8</v>
      </c>
      <c r="G37" s="35"/>
      <c r="H37" s="35"/>
      <c r="I37" s="54">
        <v>8</v>
      </c>
      <c r="J37" s="54">
        <v>8</v>
      </c>
      <c r="K37" s="54">
        <v>8</v>
      </c>
      <c r="L37" s="54">
        <v>8</v>
      </c>
      <c r="M37" s="54">
        <v>8</v>
      </c>
      <c r="N37" s="55"/>
      <c r="O37" s="55"/>
      <c r="P37" s="54">
        <v>8</v>
      </c>
      <c r="Q37" s="54">
        <v>8</v>
      </c>
      <c r="R37" s="54">
        <v>8</v>
      </c>
      <c r="S37" s="54">
        <v>8</v>
      </c>
      <c r="T37" s="54">
        <v>8</v>
      </c>
      <c r="U37" s="55"/>
      <c r="V37" s="55"/>
      <c r="W37" s="54">
        <v>8</v>
      </c>
      <c r="X37" s="54">
        <v>8</v>
      </c>
      <c r="Y37" s="54">
        <v>8</v>
      </c>
      <c r="Z37" s="54">
        <v>8</v>
      </c>
      <c r="AA37" s="54">
        <v>8</v>
      </c>
      <c r="AB37" s="55"/>
      <c r="AC37" s="55"/>
      <c r="AD37" s="54">
        <v>8</v>
      </c>
      <c r="AE37" s="54">
        <v>8</v>
      </c>
      <c r="AF37" s="54">
        <v>8</v>
      </c>
      <c r="AG37" s="54">
        <v>7</v>
      </c>
      <c r="AH37" s="54"/>
      <c r="AI37" s="54"/>
      <c r="AJ37" s="54"/>
      <c r="AK37" s="36">
        <f t="shared" ref="AK37:AK65" si="116">SUM(D37:AJ37)</f>
        <v>175</v>
      </c>
    </row>
    <row r="38" spans="1:37" x14ac:dyDescent="0.3">
      <c r="A38" s="33">
        <v>3</v>
      </c>
      <c r="B38" s="33" t="str">
        <f>VLOOKUP($A38,Сотрудники!$A$3:$L$1201,2,0)</f>
        <v>Асеев Феофан</v>
      </c>
      <c r="C38" s="33" t="str">
        <f>VLOOKUP($A38,Сотрудники!$A$3:$L$1201,8,0)</f>
        <v>Москва</v>
      </c>
      <c r="D38" s="54">
        <v>8</v>
      </c>
      <c r="E38" s="54">
        <v>8</v>
      </c>
      <c r="F38" s="54">
        <v>8</v>
      </c>
      <c r="G38" s="35"/>
      <c r="H38" s="35"/>
      <c r="I38" s="54">
        <v>8</v>
      </c>
      <c r="J38" s="54">
        <v>8</v>
      </c>
      <c r="K38" s="54">
        <v>8</v>
      </c>
      <c r="L38" s="54">
        <v>8</v>
      </c>
      <c r="M38" s="54">
        <v>8</v>
      </c>
      <c r="N38" s="55"/>
      <c r="O38" s="55"/>
      <c r="P38" s="54">
        <v>8</v>
      </c>
      <c r="Q38" s="54">
        <v>8</v>
      </c>
      <c r="R38" s="54">
        <v>8</v>
      </c>
      <c r="S38" s="54">
        <v>8</v>
      </c>
      <c r="T38" s="54">
        <v>8</v>
      </c>
      <c r="U38" s="55"/>
      <c r="V38" s="55"/>
      <c r="W38" s="54">
        <v>8</v>
      </c>
      <c r="X38" s="54">
        <v>8</v>
      </c>
      <c r="Y38" s="54">
        <v>8</v>
      </c>
      <c r="Z38" s="54">
        <v>8</v>
      </c>
      <c r="AA38" s="54">
        <v>8</v>
      </c>
      <c r="AB38" s="55"/>
      <c r="AC38" s="55"/>
      <c r="AD38" s="54">
        <v>8</v>
      </c>
      <c r="AE38" s="54">
        <v>8</v>
      </c>
      <c r="AF38" s="54">
        <v>8</v>
      </c>
      <c r="AG38" s="54">
        <v>7</v>
      </c>
      <c r="AH38" s="54"/>
      <c r="AI38" s="54"/>
      <c r="AJ38" s="54"/>
      <c r="AK38" s="36">
        <f t="shared" si="116"/>
        <v>175</v>
      </c>
    </row>
    <row r="39" spans="1:37" x14ac:dyDescent="0.3">
      <c r="A39" s="32">
        <v>5</v>
      </c>
      <c r="B39" s="33" t="str">
        <f>VLOOKUP($A39,Сотрудники!$A$3:$L$1201,2,0)</f>
        <v>Яковлев Дмитрий</v>
      </c>
      <c r="C39" s="33" t="str">
        <f>VLOOKUP($A39,Сотрудники!$A$3:$L$1201,8,0)</f>
        <v>Москва</v>
      </c>
      <c r="D39" s="54">
        <v>8</v>
      </c>
      <c r="E39" s="54">
        <v>8</v>
      </c>
      <c r="F39" s="54">
        <v>8</v>
      </c>
      <c r="G39" s="35"/>
      <c r="H39" s="35"/>
      <c r="I39" s="54">
        <v>8</v>
      </c>
      <c r="J39" s="54">
        <v>8</v>
      </c>
      <c r="K39" s="54">
        <v>8</v>
      </c>
      <c r="L39" s="54">
        <v>8</v>
      </c>
      <c r="M39" s="54">
        <v>8</v>
      </c>
      <c r="N39" s="55"/>
      <c r="O39" s="55"/>
      <c r="P39" s="54">
        <v>8</v>
      </c>
      <c r="Q39" s="54">
        <v>8</v>
      </c>
      <c r="R39" s="54">
        <v>8</v>
      </c>
      <c r="S39" s="54">
        <v>8</v>
      </c>
      <c r="T39" s="54">
        <v>8</v>
      </c>
      <c r="U39" s="55"/>
      <c r="V39" s="55"/>
      <c r="W39" s="54">
        <v>8</v>
      </c>
      <c r="X39" s="54">
        <v>8</v>
      </c>
      <c r="Y39" s="54">
        <v>8</v>
      </c>
      <c r="Z39" s="54">
        <v>8</v>
      </c>
      <c r="AA39" s="54">
        <v>8</v>
      </c>
      <c r="AB39" s="55"/>
      <c r="AC39" s="55"/>
      <c r="AD39" s="54">
        <v>8</v>
      </c>
      <c r="AE39" s="54">
        <v>8</v>
      </c>
      <c r="AF39" s="54">
        <v>8</v>
      </c>
      <c r="AG39" s="54">
        <v>7</v>
      </c>
      <c r="AH39" s="54"/>
      <c r="AI39" s="54"/>
      <c r="AJ39" s="54"/>
      <c r="AK39" s="36">
        <f t="shared" si="116"/>
        <v>175</v>
      </c>
    </row>
    <row r="40" spans="1:37" x14ac:dyDescent="0.3">
      <c r="A40" s="32">
        <v>8</v>
      </c>
      <c r="B40" s="33" t="str">
        <f>VLOOKUP($A40,Сотрудники!$A$3:$L$1201,2,0)</f>
        <v>Хохлова Крестина</v>
      </c>
      <c r="C40" s="33" t="str">
        <f>VLOOKUP($A40,Сотрудники!$A$3:$L$1201,8,0)</f>
        <v>Москва</v>
      </c>
      <c r="D40" s="54">
        <v>0</v>
      </c>
      <c r="E40" s="54">
        <v>0</v>
      </c>
      <c r="F40" s="54">
        <v>0</v>
      </c>
      <c r="G40" s="35"/>
      <c r="H40" s="35"/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5"/>
      <c r="O40" s="55"/>
      <c r="P40" s="54">
        <v>8</v>
      </c>
      <c r="Q40" s="54">
        <v>8</v>
      </c>
      <c r="R40" s="54">
        <v>8</v>
      </c>
      <c r="S40" s="54">
        <v>8</v>
      </c>
      <c r="T40" s="54">
        <v>8</v>
      </c>
      <c r="U40" s="55"/>
      <c r="V40" s="55"/>
      <c r="W40" s="54">
        <v>8</v>
      </c>
      <c r="X40" s="54">
        <v>8</v>
      </c>
      <c r="Y40" s="54">
        <v>8</v>
      </c>
      <c r="Z40" s="54">
        <v>8</v>
      </c>
      <c r="AA40" s="54">
        <v>8</v>
      </c>
      <c r="AB40" s="55"/>
      <c r="AC40" s="55"/>
      <c r="AD40" s="54">
        <v>8</v>
      </c>
      <c r="AE40" s="54">
        <v>8</v>
      </c>
      <c r="AF40" s="54">
        <v>8</v>
      </c>
      <c r="AG40" s="54">
        <v>7</v>
      </c>
      <c r="AH40" s="54"/>
      <c r="AI40" s="54"/>
      <c r="AJ40" s="54"/>
      <c r="AK40" s="36">
        <f t="shared" si="116"/>
        <v>111</v>
      </c>
    </row>
    <row r="41" spans="1:37" x14ac:dyDescent="0.3">
      <c r="A41" s="32">
        <v>9</v>
      </c>
      <c r="B41" s="33" t="str">
        <f>VLOOKUP($A41,Сотрудники!$A$3:$L$1201,2,0)</f>
        <v>Пойш Виталий</v>
      </c>
      <c r="C41" s="33" t="str">
        <f>VLOOKUP($A41,Сотрудники!$A$3:$L$1201,8,0)</f>
        <v>Екатеринбург</v>
      </c>
      <c r="D41" s="54">
        <v>8</v>
      </c>
      <c r="E41" s="54">
        <v>8</v>
      </c>
      <c r="F41" s="54">
        <v>8</v>
      </c>
      <c r="G41" s="35"/>
      <c r="H41" s="35"/>
      <c r="I41" s="54">
        <v>8</v>
      </c>
      <c r="J41" s="54">
        <v>8</v>
      </c>
      <c r="K41" s="54">
        <v>8</v>
      </c>
      <c r="L41" s="54">
        <v>8</v>
      </c>
      <c r="M41" s="54">
        <v>8</v>
      </c>
      <c r="N41" s="55"/>
      <c r="O41" s="55"/>
      <c r="P41" s="54">
        <v>8</v>
      </c>
      <c r="Q41" s="54">
        <v>8</v>
      </c>
      <c r="R41" s="54">
        <v>8</v>
      </c>
      <c r="S41" s="54">
        <v>8</v>
      </c>
      <c r="T41" s="54">
        <v>8</v>
      </c>
      <c r="U41" s="55"/>
      <c r="V41" s="55"/>
      <c r="W41" s="54">
        <v>8</v>
      </c>
      <c r="X41" s="54">
        <v>8</v>
      </c>
      <c r="Y41" s="54">
        <v>8</v>
      </c>
      <c r="Z41" s="54">
        <v>8</v>
      </c>
      <c r="AA41" s="54">
        <v>8</v>
      </c>
      <c r="AB41" s="55"/>
      <c r="AC41" s="55"/>
      <c r="AD41" s="54">
        <v>8</v>
      </c>
      <c r="AE41" s="54">
        <v>8</v>
      </c>
      <c r="AF41" s="54">
        <v>8</v>
      </c>
      <c r="AG41" s="54">
        <v>7</v>
      </c>
      <c r="AH41" s="54"/>
      <c r="AI41" s="52"/>
      <c r="AJ41" s="52"/>
      <c r="AK41" s="36">
        <f t="shared" si="116"/>
        <v>175</v>
      </c>
    </row>
    <row r="42" spans="1:37" x14ac:dyDescent="0.3">
      <c r="A42" s="32">
        <v>10</v>
      </c>
      <c r="B42" s="33" t="str">
        <f>VLOOKUP($A42,Сотрудники!$A$3:$L$1201,2,0)</f>
        <v>Офицеров Дмитрий</v>
      </c>
      <c r="C42" s="33" t="str">
        <f>VLOOKUP($A42,Сотрудники!$A$3:$L$1201,8,0)</f>
        <v>СПБ</v>
      </c>
      <c r="D42" s="54">
        <v>8</v>
      </c>
      <c r="E42" s="54">
        <v>8</v>
      </c>
      <c r="F42" s="54">
        <v>8</v>
      </c>
      <c r="G42" s="35"/>
      <c r="H42" s="35"/>
      <c r="I42" s="54">
        <v>8</v>
      </c>
      <c r="J42" s="54">
        <v>8</v>
      </c>
      <c r="K42" s="54">
        <v>8</v>
      </c>
      <c r="L42" s="54">
        <v>8</v>
      </c>
      <c r="M42" s="54">
        <v>8</v>
      </c>
      <c r="N42" s="55"/>
      <c r="O42" s="55"/>
      <c r="P42" s="54">
        <v>8</v>
      </c>
      <c r="Q42" s="54">
        <v>8</v>
      </c>
      <c r="R42" s="54">
        <v>8</v>
      </c>
      <c r="S42" s="54">
        <v>8</v>
      </c>
      <c r="T42" s="54">
        <v>8</v>
      </c>
      <c r="U42" s="55"/>
      <c r="V42" s="55"/>
      <c r="W42" s="54">
        <v>8</v>
      </c>
      <c r="X42" s="54">
        <v>8</v>
      </c>
      <c r="Y42" s="54">
        <v>8</v>
      </c>
      <c r="Z42" s="54">
        <v>8</v>
      </c>
      <c r="AA42" s="54">
        <v>8</v>
      </c>
      <c r="AB42" s="55"/>
      <c r="AC42" s="55"/>
      <c r="AD42" s="54">
        <v>8</v>
      </c>
      <c r="AE42" s="54">
        <v>8</v>
      </c>
      <c r="AF42" s="54">
        <v>8</v>
      </c>
      <c r="AG42" s="54">
        <v>7</v>
      </c>
      <c r="AH42" s="54"/>
      <c r="AI42" s="52"/>
      <c r="AJ42" s="52"/>
      <c r="AK42" s="36">
        <f t="shared" si="116"/>
        <v>175</v>
      </c>
    </row>
    <row r="43" spans="1:37" x14ac:dyDescent="0.3">
      <c r="A43" s="32">
        <v>11</v>
      </c>
      <c r="B43" s="33" t="str">
        <f>VLOOKUP($A43,Сотрудники!$A$3:$L$1201,2,0)</f>
        <v>Муштекенов Тимур</v>
      </c>
      <c r="C43" s="33" t="str">
        <f>VLOOKUP($A43,Сотрудники!$A$3:$L$1201,8,0)</f>
        <v>СПБ</v>
      </c>
      <c r="D43" s="54">
        <v>8</v>
      </c>
      <c r="E43" s="54">
        <v>8</v>
      </c>
      <c r="F43" s="54">
        <v>8</v>
      </c>
      <c r="G43" s="35"/>
      <c r="H43" s="35"/>
      <c r="I43" s="54">
        <v>8</v>
      </c>
      <c r="J43" s="54">
        <v>8</v>
      </c>
      <c r="K43" s="54">
        <v>8</v>
      </c>
      <c r="L43" s="54">
        <v>8</v>
      </c>
      <c r="M43" s="54">
        <v>8</v>
      </c>
      <c r="N43" s="55"/>
      <c r="O43" s="55"/>
      <c r="P43" s="54">
        <v>8</v>
      </c>
      <c r="Q43" s="54">
        <v>8</v>
      </c>
      <c r="R43" s="54">
        <v>8</v>
      </c>
      <c r="S43" s="54">
        <v>8</v>
      </c>
      <c r="T43" s="54">
        <v>8</v>
      </c>
      <c r="U43" s="55"/>
      <c r="V43" s="55"/>
      <c r="W43" s="54">
        <v>8</v>
      </c>
      <c r="X43" s="54">
        <v>8</v>
      </c>
      <c r="Y43" s="54">
        <v>8</v>
      </c>
      <c r="Z43" s="54">
        <v>8</v>
      </c>
      <c r="AA43" s="54">
        <v>8</v>
      </c>
      <c r="AB43" s="55"/>
      <c r="AC43" s="55"/>
      <c r="AD43" s="54">
        <v>8</v>
      </c>
      <c r="AE43" s="54">
        <v>8</v>
      </c>
      <c r="AF43" s="54">
        <v>8</v>
      </c>
      <c r="AG43" s="54">
        <v>7</v>
      </c>
      <c r="AH43" s="54"/>
      <c r="AI43" s="52"/>
      <c r="AJ43" s="52"/>
      <c r="AK43" s="36">
        <f t="shared" si="116"/>
        <v>175</v>
      </c>
    </row>
    <row r="44" spans="1:37" x14ac:dyDescent="0.3">
      <c r="A44" s="49">
        <v>12</v>
      </c>
      <c r="B44" s="33" t="str">
        <f>VLOOKUP($A44,Сотрудники!$A$3:$L$1201,2,0)</f>
        <v>Нурбаева Елена</v>
      </c>
      <c r="C44" s="33" t="str">
        <f>VLOOKUP($A44,Сотрудники!$A$3:$L$1201,8,0)</f>
        <v>Москва</v>
      </c>
      <c r="D44" s="54">
        <v>8</v>
      </c>
      <c r="E44" s="54">
        <v>8</v>
      </c>
      <c r="F44" s="54">
        <v>8</v>
      </c>
      <c r="G44" s="35"/>
      <c r="H44" s="35"/>
      <c r="I44" s="54">
        <v>8</v>
      </c>
      <c r="J44" s="54">
        <v>8</v>
      </c>
      <c r="K44" s="54">
        <v>8</v>
      </c>
      <c r="L44" s="54">
        <v>8</v>
      </c>
      <c r="M44" s="54">
        <v>8</v>
      </c>
      <c r="N44" s="55"/>
      <c r="O44" s="55"/>
      <c r="P44" s="54">
        <v>8</v>
      </c>
      <c r="Q44" s="54">
        <v>8</v>
      </c>
      <c r="R44" s="54"/>
      <c r="S44" s="54"/>
      <c r="T44" s="54"/>
      <c r="U44" s="55"/>
      <c r="V44" s="55"/>
      <c r="W44" s="54"/>
      <c r="X44" s="54"/>
      <c r="Y44" s="54"/>
      <c r="Z44" s="54"/>
      <c r="AA44" s="54"/>
      <c r="AB44" s="55"/>
      <c r="AC44" s="55"/>
      <c r="AD44" s="54"/>
      <c r="AE44" s="54"/>
      <c r="AF44" s="54"/>
      <c r="AG44" s="54"/>
      <c r="AH44" s="54"/>
      <c r="AI44" s="52"/>
      <c r="AJ44" s="52"/>
      <c r="AK44" s="36">
        <f t="shared" si="116"/>
        <v>80</v>
      </c>
    </row>
    <row r="45" spans="1:37" x14ac:dyDescent="0.3">
      <c r="A45" s="49">
        <v>13</v>
      </c>
      <c r="B45" s="33" t="str">
        <f>VLOOKUP($A45,Сотрудники!$A$3:$L$1201,2,0)</f>
        <v>Богданов Михаил</v>
      </c>
      <c r="C45" s="33" t="str">
        <f>VLOOKUP($A45,Сотрудники!$A$3:$L$1201,8,0)</f>
        <v>СПБ</v>
      </c>
      <c r="D45" s="54">
        <v>8</v>
      </c>
      <c r="E45" s="54">
        <v>8</v>
      </c>
      <c r="F45" s="54">
        <v>8</v>
      </c>
      <c r="G45" s="35"/>
      <c r="H45" s="35"/>
      <c r="I45" s="54">
        <v>8</v>
      </c>
      <c r="J45" s="54">
        <v>8</v>
      </c>
      <c r="K45" s="54">
        <v>8</v>
      </c>
      <c r="L45" s="54">
        <v>8</v>
      </c>
      <c r="M45" s="54">
        <v>8</v>
      </c>
      <c r="N45" s="55"/>
      <c r="O45" s="55"/>
      <c r="P45" s="54">
        <v>8</v>
      </c>
      <c r="Q45" s="54">
        <v>8</v>
      </c>
      <c r="R45" s="54">
        <v>8</v>
      </c>
      <c r="S45" s="54">
        <v>8</v>
      </c>
      <c r="T45" s="54">
        <v>8</v>
      </c>
      <c r="U45" s="55"/>
      <c r="V45" s="55"/>
      <c r="W45" s="54">
        <v>8</v>
      </c>
      <c r="X45" s="54">
        <v>8</v>
      </c>
      <c r="Y45" s="54">
        <v>8</v>
      </c>
      <c r="Z45" s="54">
        <v>8</v>
      </c>
      <c r="AA45" s="54">
        <v>8</v>
      </c>
      <c r="AB45" s="55"/>
      <c r="AC45" s="55"/>
      <c r="AD45" s="54">
        <v>8</v>
      </c>
      <c r="AE45" s="54">
        <v>8</v>
      </c>
      <c r="AF45" s="54">
        <v>8</v>
      </c>
      <c r="AG45" s="54">
        <v>7</v>
      </c>
      <c r="AH45" s="54"/>
      <c r="AI45" s="52"/>
      <c r="AJ45" s="52"/>
      <c r="AK45" s="36">
        <f t="shared" si="116"/>
        <v>175</v>
      </c>
    </row>
    <row r="46" spans="1:37" x14ac:dyDescent="0.3">
      <c r="A46" s="49">
        <v>14</v>
      </c>
      <c r="B46" s="33" t="str">
        <f>VLOOKUP($A46,Сотрудники!$A$3:$L$1201,2,0)</f>
        <v>Смирнова Екатерина</v>
      </c>
      <c r="C46" s="33" t="str">
        <f>VLOOKUP($A46,Сотрудники!$A$3:$L$1201,8,0)</f>
        <v>Москва</v>
      </c>
      <c r="D46" s="54">
        <v>8</v>
      </c>
      <c r="E46" s="54">
        <v>8</v>
      </c>
      <c r="F46" s="54">
        <v>8</v>
      </c>
      <c r="G46" s="35"/>
      <c r="H46" s="35"/>
      <c r="I46" s="54">
        <v>8</v>
      </c>
      <c r="J46" s="54">
        <v>8</v>
      </c>
      <c r="K46" s="54">
        <v>8</v>
      </c>
      <c r="L46" s="54">
        <v>8</v>
      </c>
      <c r="M46" s="54">
        <v>8</v>
      </c>
      <c r="N46" s="55"/>
      <c r="O46" s="55"/>
      <c r="P46" s="54">
        <v>8</v>
      </c>
      <c r="Q46" s="54">
        <v>8</v>
      </c>
      <c r="R46" s="54">
        <v>8</v>
      </c>
      <c r="S46" s="54">
        <v>8</v>
      </c>
      <c r="T46" s="54">
        <v>8</v>
      </c>
      <c r="U46" s="55"/>
      <c r="V46" s="55"/>
      <c r="W46" s="54">
        <v>8</v>
      </c>
      <c r="X46" s="54">
        <v>8</v>
      </c>
      <c r="Y46" s="54">
        <v>8</v>
      </c>
      <c r="Z46" s="54">
        <v>8</v>
      </c>
      <c r="AA46" s="54">
        <v>8</v>
      </c>
      <c r="AB46" s="55"/>
      <c r="AC46" s="55"/>
      <c r="AD46" s="54">
        <v>8</v>
      </c>
      <c r="AE46" s="54">
        <v>8</v>
      </c>
      <c r="AF46" s="54">
        <v>8</v>
      </c>
      <c r="AG46" s="54">
        <v>7</v>
      </c>
      <c r="AH46" s="54"/>
      <c r="AI46" s="52"/>
      <c r="AJ46" s="52"/>
      <c r="AK46" s="36">
        <f t="shared" si="116"/>
        <v>175</v>
      </c>
    </row>
    <row r="47" spans="1:37" x14ac:dyDescent="0.3">
      <c r="A47" s="49">
        <v>15</v>
      </c>
      <c r="B47" s="33" t="str">
        <f>VLOOKUP($A47,Сотрудники!$A$3:$L$1201,2,0)</f>
        <v>Герасимова Елизавета</v>
      </c>
      <c r="C47" s="33" t="str">
        <f>VLOOKUP($A47,Сотрудники!$A$3:$L$1201,8,0)</f>
        <v>Москва</v>
      </c>
      <c r="D47" s="54">
        <v>8</v>
      </c>
      <c r="E47" s="54">
        <v>8</v>
      </c>
      <c r="F47" s="54">
        <v>8</v>
      </c>
      <c r="G47" s="35"/>
      <c r="H47" s="35"/>
      <c r="I47" s="54">
        <v>8</v>
      </c>
      <c r="J47" s="54">
        <v>8</v>
      </c>
      <c r="K47" s="54">
        <v>8</v>
      </c>
      <c r="L47" s="54">
        <v>8</v>
      </c>
      <c r="M47" s="54">
        <v>8</v>
      </c>
      <c r="N47" s="55"/>
      <c r="O47" s="55"/>
      <c r="P47" s="54">
        <v>8</v>
      </c>
      <c r="Q47" s="54">
        <v>8</v>
      </c>
      <c r="R47" s="54">
        <v>8</v>
      </c>
      <c r="S47" s="54">
        <v>8</v>
      </c>
      <c r="T47" s="54">
        <v>8</v>
      </c>
      <c r="U47" s="55"/>
      <c r="V47" s="55"/>
      <c r="W47" s="54">
        <v>8</v>
      </c>
      <c r="X47" s="54">
        <v>8</v>
      </c>
      <c r="Y47" s="54">
        <v>8</v>
      </c>
      <c r="Z47" s="54">
        <v>8</v>
      </c>
      <c r="AA47" s="54">
        <v>8</v>
      </c>
      <c r="AB47" s="55"/>
      <c r="AC47" s="55"/>
      <c r="AD47" s="54">
        <v>8</v>
      </c>
      <c r="AE47" s="54">
        <v>8</v>
      </c>
      <c r="AF47" s="54">
        <v>8</v>
      </c>
      <c r="AG47" s="54">
        <v>7</v>
      </c>
      <c r="AH47" s="54"/>
      <c r="AI47" s="52"/>
      <c r="AJ47" s="52"/>
      <c r="AK47" s="36">
        <f t="shared" si="116"/>
        <v>175</v>
      </c>
    </row>
    <row r="48" spans="1:37" x14ac:dyDescent="0.3">
      <c r="A48" s="32">
        <v>16</v>
      </c>
      <c r="B48" s="33" t="str">
        <f>VLOOKUP($A48,Сотрудники!$A$3:$L$1201,2,0)</f>
        <v>Абдуллаева Анжелика</v>
      </c>
      <c r="C48" s="33" t="str">
        <f>VLOOKUP($A48,Сотрудники!$A$3:$L$1201,8,0)</f>
        <v>Москва</v>
      </c>
      <c r="D48" s="54">
        <v>8</v>
      </c>
      <c r="E48" s="54">
        <v>8</v>
      </c>
      <c r="F48" s="54">
        <v>8</v>
      </c>
      <c r="G48" s="35"/>
      <c r="H48" s="35"/>
      <c r="I48" s="54">
        <v>8</v>
      </c>
      <c r="J48" s="54">
        <v>8</v>
      </c>
      <c r="K48" s="54">
        <v>8</v>
      </c>
      <c r="L48" s="54">
        <v>8</v>
      </c>
      <c r="M48" s="54">
        <v>8</v>
      </c>
      <c r="N48" s="55"/>
      <c r="O48" s="55"/>
      <c r="P48" s="54">
        <v>8</v>
      </c>
      <c r="Q48" s="54">
        <v>8</v>
      </c>
      <c r="R48" s="54">
        <v>8</v>
      </c>
      <c r="S48" s="54">
        <v>8</v>
      </c>
      <c r="T48" s="54">
        <v>8</v>
      </c>
      <c r="U48" s="55"/>
      <c r="V48" s="55"/>
      <c r="W48" s="54">
        <v>8</v>
      </c>
      <c r="X48" s="54">
        <v>8</v>
      </c>
      <c r="Y48" s="54">
        <v>8</v>
      </c>
      <c r="Z48" s="54">
        <v>8</v>
      </c>
      <c r="AA48" s="54">
        <v>8</v>
      </c>
      <c r="AB48" s="55"/>
      <c r="AC48" s="55"/>
      <c r="AD48" s="54">
        <v>8</v>
      </c>
      <c r="AE48" s="54">
        <v>8</v>
      </c>
      <c r="AF48" s="54">
        <v>8</v>
      </c>
      <c r="AG48" s="54">
        <v>7</v>
      </c>
      <c r="AH48" s="54"/>
      <c r="AI48" s="52"/>
      <c r="AJ48" s="52"/>
      <c r="AK48" s="36">
        <f t="shared" si="116"/>
        <v>175</v>
      </c>
    </row>
    <row r="49" spans="1:37" x14ac:dyDescent="0.3">
      <c r="A49" s="32">
        <v>17</v>
      </c>
      <c r="B49" s="33" t="str">
        <f>VLOOKUP($A49,Сотрудники!$A$3:$L$1201,2,0)</f>
        <v>Наймушин Евгений</v>
      </c>
      <c r="C49" s="33" t="str">
        <f>VLOOKUP($A49,Сотрудники!$A$3:$L$1201,8,0)</f>
        <v>Екатеринбург</v>
      </c>
      <c r="D49" s="54">
        <v>8</v>
      </c>
      <c r="E49" s="54">
        <v>8</v>
      </c>
      <c r="F49" s="54">
        <v>8</v>
      </c>
      <c r="G49" s="35"/>
      <c r="H49" s="35"/>
      <c r="I49" s="54">
        <v>8</v>
      </c>
      <c r="J49" s="54">
        <v>8</v>
      </c>
      <c r="K49" s="54">
        <v>8</v>
      </c>
      <c r="L49" s="54">
        <v>8</v>
      </c>
      <c r="M49" s="54">
        <v>8</v>
      </c>
      <c r="N49" s="55"/>
      <c r="O49" s="55"/>
      <c r="P49" s="54">
        <v>8</v>
      </c>
      <c r="Q49" s="54">
        <v>8</v>
      </c>
      <c r="R49" s="54">
        <v>8</v>
      </c>
      <c r="S49" s="54">
        <v>8</v>
      </c>
      <c r="T49" s="54">
        <v>8</v>
      </c>
      <c r="U49" s="55"/>
      <c r="V49" s="55"/>
      <c r="W49" s="54">
        <v>8</v>
      </c>
      <c r="X49" s="54">
        <v>8</v>
      </c>
      <c r="Y49" s="54">
        <v>8</v>
      </c>
      <c r="Z49" s="54">
        <v>8</v>
      </c>
      <c r="AA49" s="54">
        <v>8</v>
      </c>
      <c r="AB49" s="55"/>
      <c r="AC49" s="55"/>
      <c r="AD49" s="54">
        <v>8</v>
      </c>
      <c r="AE49" s="54">
        <v>8</v>
      </c>
      <c r="AF49" s="54">
        <v>8</v>
      </c>
      <c r="AG49" s="54">
        <v>7</v>
      </c>
      <c r="AH49" s="54"/>
      <c r="AI49" s="52"/>
      <c r="AJ49" s="52"/>
      <c r="AK49" s="36">
        <f t="shared" si="116"/>
        <v>175</v>
      </c>
    </row>
    <row r="50" spans="1:37" x14ac:dyDescent="0.3">
      <c r="A50" s="32">
        <v>18</v>
      </c>
      <c r="B50" s="33" t="str">
        <f>VLOOKUP($A50,Сотрудники!$A$3:$L$1201,2,0)</f>
        <v>Тимиргалеев Иван</v>
      </c>
      <c r="C50" s="33" t="str">
        <f>VLOOKUP($A50,Сотрудники!$A$3:$L$1201,8,0)</f>
        <v>Екатеринбург</v>
      </c>
      <c r="D50" s="54">
        <v>8</v>
      </c>
      <c r="E50" s="54">
        <v>8</v>
      </c>
      <c r="F50" s="54">
        <v>8</v>
      </c>
      <c r="G50" s="35"/>
      <c r="H50" s="35"/>
      <c r="I50" s="54">
        <v>8</v>
      </c>
      <c r="J50" s="54">
        <v>8</v>
      </c>
      <c r="K50" s="54">
        <v>8</v>
      </c>
      <c r="L50" s="54">
        <v>8</v>
      </c>
      <c r="M50" s="54">
        <v>8</v>
      </c>
      <c r="N50" s="55"/>
      <c r="O50" s="55"/>
      <c r="P50" s="54">
        <v>8</v>
      </c>
      <c r="Q50" s="54">
        <v>8</v>
      </c>
      <c r="R50" s="54">
        <v>8</v>
      </c>
      <c r="S50" s="54">
        <v>8</v>
      </c>
      <c r="T50" s="54">
        <v>8</v>
      </c>
      <c r="U50" s="55"/>
      <c r="V50" s="55"/>
      <c r="W50" s="54">
        <v>8</v>
      </c>
      <c r="X50" s="54">
        <v>8</v>
      </c>
      <c r="Y50" s="54">
        <v>8</v>
      </c>
      <c r="Z50" s="54">
        <v>8</v>
      </c>
      <c r="AA50" s="54">
        <v>8</v>
      </c>
      <c r="AB50" s="55"/>
      <c r="AC50" s="55"/>
      <c r="AD50" s="54">
        <v>8</v>
      </c>
      <c r="AE50" s="54">
        <v>8</v>
      </c>
      <c r="AF50" s="54">
        <v>8</v>
      </c>
      <c r="AG50" s="54">
        <v>7</v>
      </c>
      <c r="AH50" s="54"/>
      <c r="AI50" s="52"/>
      <c r="AJ50" s="52"/>
      <c r="AK50" s="36">
        <f t="shared" si="116"/>
        <v>175</v>
      </c>
    </row>
    <row r="51" spans="1:37" x14ac:dyDescent="0.3">
      <c r="A51" s="32">
        <v>19</v>
      </c>
      <c r="B51" s="33" t="str">
        <f>VLOOKUP($A51,Сотрудники!$A$3:$L$1201,2,0)</f>
        <v>Лопатин Максим</v>
      </c>
      <c r="C51" s="33" t="str">
        <f>VLOOKUP($A51,Сотрудники!$A$3:$L$1201,8,0)</f>
        <v>Москва</v>
      </c>
      <c r="D51" s="54">
        <v>8</v>
      </c>
      <c r="E51" s="54">
        <v>8</v>
      </c>
      <c r="F51" s="54">
        <v>8</v>
      </c>
      <c r="G51" s="35"/>
      <c r="H51" s="35"/>
      <c r="I51" s="54">
        <v>8</v>
      </c>
      <c r="J51" s="54">
        <v>8</v>
      </c>
      <c r="K51" s="54">
        <v>8</v>
      </c>
      <c r="L51" s="54">
        <v>8</v>
      </c>
      <c r="M51" s="54">
        <v>8</v>
      </c>
      <c r="N51" s="55"/>
      <c r="O51" s="55"/>
      <c r="P51" s="54">
        <v>8</v>
      </c>
      <c r="Q51" s="54">
        <v>8</v>
      </c>
      <c r="R51" s="54">
        <v>8</v>
      </c>
      <c r="S51" s="54">
        <v>8</v>
      </c>
      <c r="T51" s="54">
        <v>8</v>
      </c>
      <c r="U51" s="55"/>
      <c r="V51" s="55"/>
      <c r="W51" s="54">
        <v>8</v>
      </c>
      <c r="X51" s="54">
        <v>8</v>
      </c>
      <c r="Y51" s="54">
        <v>8</v>
      </c>
      <c r="Z51" s="54">
        <v>8</v>
      </c>
      <c r="AA51" s="54">
        <v>8</v>
      </c>
      <c r="AB51" s="55"/>
      <c r="AC51" s="55"/>
      <c r="AD51" s="54">
        <v>8</v>
      </c>
      <c r="AE51" s="54">
        <v>8</v>
      </c>
      <c r="AF51" s="54">
        <v>8</v>
      </c>
      <c r="AG51" s="54">
        <v>7</v>
      </c>
      <c r="AH51" s="54"/>
      <c r="AI51" s="52"/>
      <c r="AJ51" s="52"/>
      <c r="AK51" s="36">
        <f t="shared" si="116"/>
        <v>175</v>
      </c>
    </row>
    <row r="52" spans="1:37" x14ac:dyDescent="0.3">
      <c r="A52" s="32">
        <v>20</v>
      </c>
      <c r="B52" s="33" t="str">
        <f>VLOOKUP($A52,Сотрудники!$A$3:$L$1201,2,0)</f>
        <v xml:space="preserve">Калмурзаев Руслан </v>
      </c>
      <c r="C52" s="33" t="str">
        <f>VLOOKUP($A52,Сотрудники!$A$3:$L$1201,8,0)</f>
        <v>Москва</v>
      </c>
      <c r="D52" s="54">
        <v>8</v>
      </c>
      <c r="E52" s="54">
        <v>8</v>
      </c>
      <c r="F52" s="54">
        <v>8</v>
      </c>
      <c r="G52" s="35"/>
      <c r="H52" s="35"/>
      <c r="I52" s="54">
        <v>8</v>
      </c>
      <c r="J52" s="54">
        <v>8</v>
      </c>
      <c r="K52" s="54">
        <v>8</v>
      </c>
      <c r="L52" s="54">
        <v>8</v>
      </c>
      <c r="M52" s="54">
        <v>8</v>
      </c>
      <c r="N52" s="55"/>
      <c r="O52" s="55"/>
      <c r="P52" s="54">
        <v>8</v>
      </c>
      <c r="Q52" s="54">
        <v>8</v>
      </c>
      <c r="R52" s="54">
        <v>8</v>
      </c>
      <c r="S52" s="54">
        <v>8</v>
      </c>
      <c r="T52" s="54">
        <v>8</v>
      </c>
      <c r="U52" s="55"/>
      <c r="V52" s="55"/>
      <c r="W52" s="54">
        <v>8</v>
      </c>
      <c r="X52" s="54">
        <v>8</v>
      </c>
      <c r="Y52" s="54">
        <v>8</v>
      </c>
      <c r="Z52" s="54">
        <v>8</v>
      </c>
      <c r="AA52" s="54">
        <v>8</v>
      </c>
      <c r="AB52" s="55"/>
      <c r="AC52" s="55"/>
      <c r="AD52" s="54">
        <v>8</v>
      </c>
      <c r="AE52" s="54">
        <v>8</v>
      </c>
      <c r="AF52" s="54">
        <v>8</v>
      </c>
      <c r="AG52" s="54">
        <v>7</v>
      </c>
      <c r="AH52" s="54"/>
      <c r="AI52" s="52"/>
      <c r="AJ52" s="52"/>
      <c r="AK52" s="36">
        <f t="shared" si="116"/>
        <v>175</v>
      </c>
    </row>
    <row r="53" spans="1:37" x14ac:dyDescent="0.3">
      <c r="A53" s="32">
        <v>21</v>
      </c>
      <c r="B53" s="33" t="str">
        <f>VLOOKUP($A53,Сотрудники!$A$3:$L$1201,2,0)</f>
        <v>Шимберев Борис</v>
      </c>
      <c r="C53" s="33" t="str">
        <f>VLOOKUP($A53,Сотрудники!$A$3:$L$1201,8,0)</f>
        <v>СПБ</v>
      </c>
      <c r="D53" s="54">
        <v>8</v>
      </c>
      <c r="E53" s="54">
        <v>8</v>
      </c>
      <c r="F53" s="54">
        <v>8</v>
      </c>
      <c r="G53" s="35"/>
      <c r="H53" s="35"/>
      <c r="I53" s="54">
        <v>8</v>
      </c>
      <c r="J53" s="54">
        <v>8</v>
      </c>
      <c r="K53" s="54">
        <v>8</v>
      </c>
      <c r="L53" s="54">
        <v>8</v>
      </c>
      <c r="M53" s="54">
        <v>8</v>
      </c>
      <c r="N53" s="55"/>
      <c r="O53" s="55"/>
      <c r="P53" s="54">
        <v>8</v>
      </c>
      <c r="Q53" s="54">
        <v>8</v>
      </c>
      <c r="R53" s="54">
        <v>8</v>
      </c>
      <c r="S53" s="54">
        <v>8</v>
      </c>
      <c r="T53" s="54">
        <v>8</v>
      </c>
      <c r="U53" s="55"/>
      <c r="V53" s="55"/>
      <c r="W53" s="54">
        <v>8</v>
      </c>
      <c r="X53" s="54">
        <v>8</v>
      </c>
      <c r="Y53" s="54">
        <v>8</v>
      </c>
      <c r="Z53" s="54">
        <v>8</v>
      </c>
      <c r="AA53" s="54">
        <v>8</v>
      </c>
      <c r="AB53" s="55"/>
      <c r="AC53" s="55"/>
      <c r="AD53" s="54">
        <v>8</v>
      </c>
      <c r="AE53" s="54">
        <v>8</v>
      </c>
      <c r="AF53" s="54">
        <v>8</v>
      </c>
      <c r="AG53" s="54">
        <v>7</v>
      </c>
      <c r="AH53" s="54"/>
      <c r="AI53" s="52"/>
      <c r="AJ53" s="52"/>
      <c r="AK53" s="36">
        <f t="shared" si="116"/>
        <v>175</v>
      </c>
    </row>
    <row r="54" spans="1:37" x14ac:dyDescent="0.3">
      <c r="A54" s="32">
        <v>22</v>
      </c>
      <c r="B54" s="33" t="str">
        <f>VLOOKUP($A54,Сотрудники!$A$3:$L$1201,2,0)</f>
        <v>Виштак Татьяна</v>
      </c>
      <c r="C54" s="33" t="str">
        <f>VLOOKUP($A54,Сотрудники!$A$3:$L$1201,8,0)</f>
        <v>Москва</v>
      </c>
      <c r="D54" s="54">
        <v>8</v>
      </c>
      <c r="E54" s="54">
        <v>8</v>
      </c>
      <c r="F54" s="54">
        <v>8</v>
      </c>
      <c r="G54" s="35"/>
      <c r="H54" s="35"/>
      <c r="I54" s="54">
        <v>8</v>
      </c>
      <c r="J54" s="54">
        <v>8</v>
      </c>
      <c r="K54" s="54">
        <v>8</v>
      </c>
      <c r="L54" s="54">
        <v>8</v>
      </c>
      <c r="M54" s="54">
        <v>8</v>
      </c>
      <c r="N54" s="55"/>
      <c r="O54" s="55"/>
      <c r="P54" s="54">
        <v>8</v>
      </c>
      <c r="Q54" s="54">
        <v>8</v>
      </c>
      <c r="R54" s="54">
        <v>8</v>
      </c>
      <c r="S54" s="54">
        <v>8</v>
      </c>
      <c r="T54" s="54">
        <v>8</v>
      </c>
      <c r="U54" s="55"/>
      <c r="V54" s="55"/>
      <c r="W54" s="54">
        <v>8</v>
      </c>
      <c r="X54" s="54">
        <v>8</v>
      </c>
      <c r="Y54" s="54">
        <v>8</v>
      </c>
      <c r="Z54" s="54">
        <v>8</v>
      </c>
      <c r="AA54" s="54">
        <v>8</v>
      </c>
      <c r="AB54" s="55"/>
      <c r="AC54" s="55"/>
      <c r="AD54" s="54">
        <v>8</v>
      </c>
      <c r="AE54" s="54">
        <v>8</v>
      </c>
      <c r="AF54" s="54">
        <v>8</v>
      </c>
      <c r="AG54" s="54">
        <v>7</v>
      </c>
      <c r="AH54" s="54"/>
      <c r="AI54" s="52"/>
      <c r="AJ54" s="52"/>
      <c r="AK54" s="36">
        <f t="shared" si="116"/>
        <v>175</v>
      </c>
    </row>
    <row r="55" spans="1:37" x14ac:dyDescent="0.3">
      <c r="A55" s="32">
        <v>23</v>
      </c>
      <c r="B55" s="33" t="str">
        <f>VLOOKUP($A55,Сотрудники!$A$3:$L$1201,2,0)</f>
        <v>Путилов Александр</v>
      </c>
      <c r="C55" s="33" t="str">
        <f>VLOOKUP($A55,Сотрудники!$A$3:$L$1201,8,0)</f>
        <v>Екатеринбург</v>
      </c>
      <c r="D55" s="54">
        <v>8</v>
      </c>
      <c r="E55" s="54">
        <v>8</v>
      </c>
      <c r="F55" s="54">
        <v>8</v>
      </c>
      <c r="G55" s="35"/>
      <c r="H55" s="35"/>
      <c r="I55" s="54">
        <v>8</v>
      </c>
      <c r="J55" s="54">
        <v>8</v>
      </c>
      <c r="K55" s="54">
        <v>8</v>
      </c>
      <c r="L55" s="54">
        <v>8</v>
      </c>
      <c r="M55" s="54">
        <v>8</v>
      </c>
      <c r="N55" s="55"/>
      <c r="O55" s="55"/>
      <c r="P55" s="54">
        <v>8</v>
      </c>
      <c r="Q55" s="54">
        <v>8</v>
      </c>
      <c r="R55" s="54">
        <v>8</v>
      </c>
      <c r="S55" s="54">
        <v>8</v>
      </c>
      <c r="T55" s="54">
        <v>8</v>
      </c>
      <c r="U55" s="55"/>
      <c r="V55" s="55"/>
      <c r="W55" s="54">
        <v>8</v>
      </c>
      <c r="X55" s="54">
        <v>8</v>
      </c>
      <c r="Y55" s="54">
        <v>8</v>
      </c>
      <c r="Z55" s="54">
        <v>8</v>
      </c>
      <c r="AA55" s="54">
        <v>8</v>
      </c>
      <c r="AB55" s="55"/>
      <c r="AC55" s="55"/>
      <c r="AD55" s="54">
        <v>8</v>
      </c>
      <c r="AE55" s="54">
        <v>8</v>
      </c>
      <c r="AF55" s="54">
        <v>8</v>
      </c>
      <c r="AG55" s="54">
        <v>7</v>
      </c>
      <c r="AH55" s="54"/>
      <c r="AI55" s="52"/>
      <c r="AJ55" s="52"/>
      <c r="AK55" s="36">
        <f t="shared" si="116"/>
        <v>175</v>
      </c>
    </row>
    <row r="56" spans="1:37" x14ac:dyDescent="0.3">
      <c r="A56" s="32">
        <v>24</v>
      </c>
      <c r="B56" s="33" t="str">
        <f>VLOOKUP($A56,Сотрудники!$A$3:$L$1201,2,0)</f>
        <v>Цыганкова Анастасия</v>
      </c>
      <c r="C56" s="33" t="str">
        <f>VLOOKUP($A56,Сотрудники!$A$3:$L$1201,8,0)</f>
        <v>Москва</v>
      </c>
      <c r="D56" s="54">
        <v>8</v>
      </c>
      <c r="E56" s="54">
        <v>8</v>
      </c>
      <c r="F56" s="54">
        <v>8</v>
      </c>
      <c r="G56" s="35"/>
      <c r="H56" s="35"/>
      <c r="I56" s="54">
        <v>8</v>
      </c>
      <c r="J56" s="54">
        <v>8</v>
      </c>
      <c r="K56" s="54">
        <v>8</v>
      </c>
      <c r="L56" s="54">
        <v>8</v>
      </c>
      <c r="M56" s="54">
        <v>8</v>
      </c>
      <c r="N56" s="55"/>
      <c r="O56" s="55"/>
      <c r="P56" s="54">
        <v>8</v>
      </c>
      <c r="Q56" s="54">
        <v>8</v>
      </c>
      <c r="R56" s="54">
        <v>8</v>
      </c>
      <c r="S56" s="54">
        <v>8</v>
      </c>
      <c r="T56" s="54">
        <v>8</v>
      </c>
      <c r="U56" s="55"/>
      <c r="V56" s="55"/>
      <c r="W56" s="54">
        <v>8</v>
      </c>
      <c r="X56" s="54">
        <v>8</v>
      </c>
      <c r="Y56" s="54">
        <v>8</v>
      </c>
      <c r="Z56" s="54">
        <v>8</v>
      </c>
      <c r="AA56" s="54">
        <v>8</v>
      </c>
      <c r="AB56" s="55"/>
      <c r="AC56" s="55"/>
      <c r="AD56" s="54">
        <v>8</v>
      </c>
      <c r="AE56" s="54">
        <v>8</v>
      </c>
      <c r="AF56" s="54">
        <v>8</v>
      </c>
      <c r="AG56" s="54">
        <v>7</v>
      </c>
      <c r="AH56" s="54"/>
      <c r="AI56" s="52"/>
      <c r="AJ56" s="52"/>
      <c r="AK56" s="36">
        <f t="shared" si="116"/>
        <v>175</v>
      </c>
    </row>
    <row r="57" spans="1:37" x14ac:dyDescent="0.3">
      <c r="A57" s="32">
        <v>25</v>
      </c>
      <c r="B57" s="33" t="str">
        <f>VLOOKUP($A57,Сотрудники!$A$3:$L$1201,2,0)</f>
        <v>Беседин Игорь</v>
      </c>
      <c r="C57" s="33" t="str">
        <f>VLOOKUP($A57,Сотрудники!$A$3:$L$1201,8,0)</f>
        <v>Нижний Новгород</v>
      </c>
      <c r="D57" s="54">
        <v>8</v>
      </c>
      <c r="E57" s="54">
        <v>8</v>
      </c>
      <c r="F57" s="54">
        <v>8</v>
      </c>
      <c r="G57" s="35"/>
      <c r="H57" s="35"/>
      <c r="I57" s="54">
        <v>8</v>
      </c>
      <c r="J57" s="54">
        <v>8</v>
      </c>
      <c r="K57" s="54">
        <v>8</v>
      </c>
      <c r="L57" s="54">
        <v>8</v>
      </c>
      <c r="M57" s="54">
        <v>8</v>
      </c>
      <c r="N57" s="55"/>
      <c r="O57" s="55"/>
      <c r="P57" s="54">
        <v>8</v>
      </c>
      <c r="Q57" s="54">
        <v>8</v>
      </c>
      <c r="R57" s="54">
        <v>8</v>
      </c>
      <c r="S57" s="54">
        <v>8</v>
      </c>
      <c r="T57" s="54">
        <v>8</v>
      </c>
      <c r="U57" s="55"/>
      <c r="V57" s="55"/>
      <c r="W57" s="54">
        <v>8</v>
      </c>
      <c r="X57" s="54">
        <v>8</v>
      </c>
      <c r="Y57" s="54">
        <v>8</v>
      </c>
      <c r="Z57" s="54">
        <v>8</v>
      </c>
      <c r="AA57" s="54">
        <v>8</v>
      </c>
      <c r="AB57" s="55"/>
      <c r="AC57" s="55"/>
      <c r="AD57" s="54">
        <v>8</v>
      </c>
      <c r="AE57" s="54">
        <v>8</v>
      </c>
      <c r="AF57" s="54">
        <v>8</v>
      </c>
      <c r="AG57" s="54">
        <v>7</v>
      </c>
      <c r="AH57" s="54"/>
      <c r="AI57" s="52"/>
      <c r="AJ57" s="52"/>
      <c r="AK57" s="36">
        <f t="shared" si="116"/>
        <v>175</v>
      </c>
    </row>
    <row r="58" spans="1:37" x14ac:dyDescent="0.3">
      <c r="A58" s="32">
        <v>26</v>
      </c>
      <c r="B58" s="33" t="str">
        <f>VLOOKUP($A58,Сотрудники!$A$3:$L$1201,2,0)</f>
        <v>Молчанов Роман</v>
      </c>
      <c r="C58" s="33" t="str">
        <f>VLOOKUP($A58,Сотрудники!$A$3:$L$1201,8,0)</f>
        <v>Москва</v>
      </c>
      <c r="D58" s="54">
        <v>8</v>
      </c>
      <c r="E58" s="54">
        <v>8</v>
      </c>
      <c r="F58" s="54">
        <v>8</v>
      </c>
      <c r="G58" s="35"/>
      <c r="H58" s="35"/>
      <c r="I58" s="54">
        <v>8</v>
      </c>
      <c r="J58" s="54">
        <v>8</v>
      </c>
      <c r="K58" s="54">
        <v>8</v>
      </c>
      <c r="L58" s="54">
        <v>8</v>
      </c>
      <c r="M58" s="54">
        <v>8</v>
      </c>
      <c r="N58" s="55"/>
      <c r="O58" s="55"/>
      <c r="P58" s="54">
        <v>8</v>
      </c>
      <c r="Q58" s="54">
        <v>8</v>
      </c>
      <c r="R58" s="54">
        <v>8</v>
      </c>
      <c r="S58" s="54">
        <v>8</v>
      </c>
      <c r="T58" s="54">
        <v>8</v>
      </c>
      <c r="U58" s="55"/>
      <c r="V58" s="55"/>
      <c r="W58" s="54">
        <v>8</v>
      </c>
      <c r="X58" s="54">
        <v>8</v>
      </c>
      <c r="Y58" s="54">
        <v>8</v>
      </c>
      <c r="Z58" s="54">
        <v>8</v>
      </c>
      <c r="AA58" s="54">
        <v>8</v>
      </c>
      <c r="AB58" s="55"/>
      <c r="AC58" s="55"/>
      <c r="AD58" s="54">
        <v>8</v>
      </c>
      <c r="AE58" s="54">
        <v>8</v>
      </c>
      <c r="AF58" s="54">
        <v>8</v>
      </c>
      <c r="AG58" s="54">
        <v>7</v>
      </c>
      <c r="AH58" s="54"/>
      <c r="AI58" s="52"/>
      <c r="AJ58" s="52"/>
      <c r="AK58" s="36">
        <f t="shared" si="116"/>
        <v>175</v>
      </c>
    </row>
    <row r="59" spans="1:37" x14ac:dyDescent="0.3">
      <c r="A59" s="32">
        <v>27</v>
      </c>
      <c r="B59" s="33" t="str">
        <f>VLOOKUP($A59,Сотрудники!$A$3:$L$1201,2,0)</f>
        <v>Пузанов Андрей</v>
      </c>
      <c r="C59" s="33" t="str">
        <f>VLOOKUP($A59,Сотрудники!$A$3:$L$1201,8,0)</f>
        <v>Москва</v>
      </c>
      <c r="D59" s="54">
        <v>8</v>
      </c>
      <c r="E59" s="54">
        <v>8</v>
      </c>
      <c r="F59" s="54">
        <v>8</v>
      </c>
      <c r="G59" s="35"/>
      <c r="H59" s="35"/>
      <c r="I59" s="54">
        <v>8</v>
      </c>
      <c r="J59" s="54">
        <v>8</v>
      </c>
      <c r="K59" s="54">
        <v>8</v>
      </c>
      <c r="L59" s="54">
        <v>8</v>
      </c>
      <c r="M59" s="54">
        <v>8</v>
      </c>
      <c r="N59" s="55"/>
      <c r="O59" s="55"/>
      <c r="P59" s="54">
        <v>8</v>
      </c>
      <c r="Q59" s="54">
        <v>8</v>
      </c>
      <c r="R59" s="54">
        <v>8</v>
      </c>
      <c r="S59" s="54">
        <v>8</v>
      </c>
      <c r="T59" s="54">
        <v>8</v>
      </c>
      <c r="U59" s="55"/>
      <c r="V59" s="55"/>
      <c r="W59" s="54">
        <v>8</v>
      </c>
      <c r="X59" s="54">
        <v>8</v>
      </c>
      <c r="Y59" s="54">
        <v>8</v>
      </c>
      <c r="Z59" s="54">
        <v>8</v>
      </c>
      <c r="AA59" s="54">
        <v>8</v>
      </c>
      <c r="AB59" s="55"/>
      <c r="AC59" s="55"/>
      <c r="AD59" s="54">
        <v>8</v>
      </c>
      <c r="AE59" s="54">
        <v>8</v>
      </c>
      <c r="AF59" s="54">
        <v>8</v>
      </c>
      <c r="AG59" s="54">
        <v>7</v>
      </c>
      <c r="AH59" s="54"/>
      <c r="AI59" s="52"/>
      <c r="AJ59" s="52"/>
      <c r="AK59" s="36">
        <f t="shared" si="116"/>
        <v>175</v>
      </c>
    </row>
    <row r="60" spans="1:37" x14ac:dyDescent="0.3">
      <c r="A60" s="32">
        <v>28</v>
      </c>
      <c r="B60" s="33" t="str">
        <f>VLOOKUP($A60,Сотрудники!$A$3:$L$1201,2,0)</f>
        <v>Хотулев Дмитрий</v>
      </c>
      <c r="C60" s="33" t="str">
        <f>VLOOKUP($A60,Сотрудники!$A$3:$L$1201,8,0)</f>
        <v>Саратов</v>
      </c>
      <c r="D60" s="54">
        <v>8</v>
      </c>
      <c r="E60" s="54">
        <v>8</v>
      </c>
      <c r="F60" s="54">
        <v>8</v>
      </c>
      <c r="G60" s="35"/>
      <c r="H60" s="35"/>
      <c r="I60" s="54">
        <v>8</v>
      </c>
      <c r="J60" s="54">
        <v>8</v>
      </c>
      <c r="K60" s="54">
        <v>8</v>
      </c>
      <c r="L60" s="54">
        <v>8</v>
      </c>
      <c r="M60" s="54">
        <v>8</v>
      </c>
      <c r="N60" s="55"/>
      <c r="O60" s="55"/>
      <c r="P60" s="54">
        <v>8</v>
      </c>
      <c r="Q60" s="54">
        <v>8</v>
      </c>
      <c r="R60" s="54">
        <v>8</v>
      </c>
      <c r="S60" s="54">
        <v>8</v>
      </c>
      <c r="T60" s="54">
        <v>8</v>
      </c>
      <c r="U60" s="55"/>
      <c r="V60" s="55"/>
      <c r="W60" s="54">
        <v>8</v>
      </c>
      <c r="X60" s="54">
        <v>8</v>
      </c>
      <c r="Y60" s="54">
        <v>8</v>
      </c>
      <c r="Z60" s="54">
        <v>8</v>
      </c>
      <c r="AA60" s="54">
        <v>8</v>
      </c>
      <c r="AB60" s="55"/>
      <c r="AC60" s="55"/>
      <c r="AD60" s="54">
        <v>8</v>
      </c>
      <c r="AE60" s="54">
        <v>8</v>
      </c>
      <c r="AF60" s="54">
        <v>8</v>
      </c>
      <c r="AG60" s="54">
        <v>7</v>
      </c>
      <c r="AH60" s="54"/>
      <c r="AI60" s="52"/>
      <c r="AJ60" s="52"/>
      <c r="AK60" s="36">
        <f t="shared" si="116"/>
        <v>175</v>
      </c>
    </row>
    <row r="61" spans="1:37" x14ac:dyDescent="0.3">
      <c r="A61" s="32">
        <v>29</v>
      </c>
      <c r="B61" s="33" t="str">
        <f>VLOOKUP($A61,Сотрудники!$A$3:$L$1201,2,0)</f>
        <v>Воронцов Григорий</v>
      </c>
      <c r="C61" s="33" t="str">
        <f>VLOOKUP($A61,Сотрудники!$A$3:$L$1201,8,0)</f>
        <v>Екатеринбург</v>
      </c>
      <c r="D61" s="54"/>
      <c r="E61" s="54"/>
      <c r="F61" s="54"/>
      <c r="G61" s="35"/>
      <c r="H61" s="35"/>
      <c r="I61" s="54">
        <v>8</v>
      </c>
      <c r="J61" s="54">
        <v>8</v>
      </c>
      <c r="K61" s="54">
        <v>8</v>
      </c>
      <c r="L61" s="54">
        <v>8</v>
      </c>
      <c r="M61" s="54">
        <v>8</v>
      </c>
      <c r="N61" s="55"/>
      <c r="O61" s="55"/>
      <c r="P61" s="54">
        <v>8</v>
      </c>
      <c r="Q61" s="54">
        <v>8</v>
      </c>
      <c r="R61" s="54">
        <v>8</v>
      </c>
      <c r="S61" s="54">
        <v>8</v>
      </c>
      <c r="T61" s="54">
        <v>8</v>
      </c>
      <c r="U61" s="55"/>
      <c r="V61" s="55"/>
      <c r="W61" s="54">
        <v>8</v>
      </c>
      <c r="X61" s="54">
        <v>8</v>
      </c>
      <c r="Y61" s="54">
        <v>8</v>
      </c>
      <c r="Z61" s="54">
        <v>8</v>
      </c>
      <c r="AA61" s="54">
        <v>8</v>
      </c>
      <c r="AB61" s="55"/>
      <c r="AC61" s="55"/>
      <c r="AD61" s="54">
        <v>8</v>
      </c>
      <c r="AE61" s="54">
        <v>8</v>
      </c>
      <c r="AF61" s="54">
        <v>8</v>
      </c>
      <c r="AG61" s="54">
        <v>7</v>
      </c>
      <c r="AH61" s="54"/>
      <c r="AI61" s="52"/>
      <c r="AJ61" s="52"/>
      <c r="AK61" s="36">
        <f t="shared" si="116"/>
        <v>151</v>
      </c>
    </row>
    <row r="62" spans="1:37" x14ac:dyDescent="0.3">
      <c r="A62" s="32">
        <v>30</v>
      </c>
      <c r="B62" s="33" t="str">
        <f>VLOOKUP($A62,Сотрудники!$A$3:$L$1201,2,0)</f>
        <v>Тарасов Алексей</v>
      </c>
      <c r="C62" s="33" t="str">
        <f>VLOOKUP($A62,Сотрудники!$A$3:$L$1201,8,0)</f>
        <v>СПБ</v>
      </c>
      <c r="D62" s="54"/>
      <c r="E62" s="54"/>
      <c r="F62" s="54"/>
      <c r="G62" s="35"/>
      <c r="H62" s="35"/>
      <c r="I62" s="52"/>
      <c r="J62" s="52"/>
      <c r="K62" s="52"/>
      <c r="L62" s="54"/>
      <c r="M62" s="52"/>
      <c r="N62" s="55"/>
      <c r="O62" s="55"/>
      <c r="P62" s="54"/>
      <c r="Q62" s="54">
        <v>8</v>
      </c>
      <c r="R62" s="54">
        <v>8</v>
      </c>
      <c r="S62" s="54">
        <v>8</v>
      </c>
      <c r="T62" s="54">
        <v>8</v>
      </c>
      <c r="U62" s="55"/>
      <c r="V62" s="55"/>
      <c r="W62" s="54">
        <v>8</v>
      </c>
      <c r="X62" s="54">
        <v>8</v>
      </c>
      <c r="Y62" s="54">
        <v>8</v>
      </c>
      <c r="Z62" s="54">
        <v>8</v>
      </c>
      <c r="AA62" s="54">
        <v>8</v>
      </c>
      <c r="AB62" s="55"/>
      <c r="AC62" s="55"/>
      <c r="AD62" s="54">
        <v>8</v>
      </c>
      <c r="AE62" s="54">
        <v>8</v>
      </c>
      <c r="AF62" s="54">
        <v>8</v>
      </c>
      <c r="AG62" s="54">
        <v>7</v>
      </c>
      <c r="AH62" s="54"/>
      <c r="AI62" s="52"/>
      <c r="AJ62" s="52"/>
      <c r="AK62" s="36">
        <f t="shared" si="116"/>
        <v>103</v>
      </c>
    </row>
    <row r="63" spans="1:37" x14ac:dyDescent="0.3">
      <c r="A63" s="32">
        <v>31</v>
      </c>
      <c r="B63" s="33" t="str">
        <f>VLOOKUP($A63,Сотрудники!$A$3:$L$1201,2,0)</f>
        <v>Саринков Андрей</v>
      </c>
      <c r="C63" s="33" t="str">
        <f>VLOOKUP($A63,Сотрудники!$A$3:$L$1201,8,0)</f>
        <v>Москва</v>
      </c>
      <c r="D63" s="54"/>
      <c r="E63" s="54"/>
      <c r="F63" s="54"/>
      <c r="G63" s="35"/>
      <c r="H63" s="35"/>
      <c r="I63" s="52"/>
      <c r="J63" s="52"/>
      <c r="K63" s="52"/>
      <c r="L63" s="54"/>
      <c r="M63" s="52"/>
      <c r="N63" s="55"/>
      <c r="O63" s="55"/>
      <c r="P63" s="52"/>
      <c r="Q63" s="52"/>
      <c r="R63" s="52"/>
      <c r="S63" s="54"/>
      <c r="T63" s="54"/>
      <c r="U63" s="55"/>
      <c r="V63" s="55"/>
      <c r="W63" s="54">
        <v>8</v>
      </c>
      <c r="X63" s="54">
        <v>8</v>
      </c>
      <c r="Y63" s="54">
        <v>8</v>
      </c>
      <c r="Z63" s="54">
        <v>8</v>
      </c>
      <c r="AA63" s="54">
        <v>8</v>
      </c>
      <c r="AB63" s="55"/>
      <c r="AC63" s="55"/>
      <c r="AD63" s="54">
        <v>8</v>
      </c>
      <c r="AE63" s="54">
        <v>8</v>
      </c>
      <c r="AF63" s="54">
        <v>8</v>
      </c>
      <c r="AG63" s="54">
        <v>7</v>
      </c>
      <c r="AH63" s="54"/>
      <c r="AI63" s="52"/>
      <c r="AJ63" s="52"/>
      <c r="AK63" s="36">
        <f t="shared" si="116"/>
        <v>71</v>
      </c>
    </row>
    <row r="64" spans="1:37" x14ac:dyDescent="0.3">
      <c r="A64" s="32">
        <v>32</v>
      </c>
      <c r="B64" s="33" t="str">
        <f>VLOOKUP($A64,Сотрудники!$A$3:$L$1201,2,0)</f>
        <v>Смердов Алексей</v>
      </c>
      <c r="C64" s="33" t="str">
        <f>VLOOKUP($A64,Сотрудники!$A$3:$L$1201,8,0)</f>
        <v>Екатеринбург</v>
      </c>
      <c r="D64" s="54"/>
      <c r="E64" s="54"/>
      <c r="F64" s="54"/>
      <c r="G64" s="35"/>
      <c r="H64" s="35"/>
      <c r="I64" s="52"/>
      <c r="J64" s="52"/>
      <c r="K64" s="52"/>
      <c r="L64" s="54"/>
      <c r="M64" s="52"/>
      <c r="N64" s="55"/>
      <c r="O64" s="55"/>
      <c r="P64" s="52"/>
      <c r="Q64" s="52"/>
      <c r="R64" s="52"/>
      <c r="S64" s="54"/>
      <c r="T64" s="54"/>
      <c r="U64" s="55"/>
      <c r="V64" s="55"/>
      <c r="W64" s="54"/>
      <c r="X64" s="54"/>
      <c r="Y64" s="54">
        <v>0</v>
      </c>
      <c r="Z64" s="54">
        <v>8</v>
      </c>
      <c r="AA64" s="54">
        <v>8</v>
      </c>
      <c r="AB64" s="55"/>
      <c r="AC64" s="55"/>
      <c r="AD64" s="54">
        <v>8</v>
      </c>
      <c r="AE64" s="54">
        <v>8</v>
      </c>
      <c r="AF64" s="54">
        <v>8</v>
      </c>
      <c r="AG64" s="54">
        <v>7</v>
      </c>
      <c r="AH64" s="54"/>
      <c r="AI64" s="52"/>
      <c r="AJ64" s="52"/>
      <c r="AK64" s="36">
        <f t="shared" si="116"/>
        <v>47</v>
      </c>
    </row>
    <row r="65" spans="1:37" x14ac:dyDescent="0.3">
      <c r="A65" s="32">
        <v>33</v>
      </c>
      <c r="B65" s="33" t="str">
        <f>VLOOKUP($A65,Сотрудники!$A$3:$L$1201,2,0)</f>
        <v>Киевский Сергей</v>
      </c>
      <c r="C65" s="33" t="str">
        <f>VLOOKUP($A65,Сотрудники!$A$3:$L$1201,8,0)</f>
        <v>Москва</v>
      </c>
      <c r="D65" s="54"/>
      <c r="E65" s="54"/>
      <c r="F65" s="54"/>
      <c r="G65" s="35"/>
      <c r="H65" s="35"/>
      <c r="I65" s="52"/>
      <c r="J65" s="52"/>
      <c r="K65" s="52"/>
      <c r="L65" s="54"/>
      <c r="M65" s="52"/>
      <c r="N65" s="55"/>
      <c r="O65" s="55"/>
      <c r="P65" s="52"/>
      <c r="Q65" s="52"/>
      <c r="R65" s="52"/>
      <c r="S65" s="54"/>
      <c r="T65" s="54"/>
      <c r="U65" s="55"/>
      <c r="V65" s="55"/>
      <c r="W65" s="54"/>
      <c r="X65" s="52"/>
      <c r="Y65" s="52"/>
      <c r="Z65" s="54"/>
      <c r="AA65" s="54"/>
      <c r="AB65" s="55"/>
      <c r="AC65" s="55"/>
      <c r="AD65" s="54">
        <v>8</v>
      </c>
      <c r="AE65" s="54">
        <v>8</v>
      </c>
      <c r="AF65" s="54">
        <v>8</v>
      </c>
      <c r="AG65" s="54">
        <v>7</v>
      </c>
      <c r="AH65" s="54"/>
      <c r="AI65" s="52"/>
      <c r="AJ65" s="52"/>
      <c r="AK65" s="36">
        <f t="shared" si="116"/>
        <v>31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9860-2A4D-48D9-9A2A-50D275B1F21C}">
  <dimension ref="A1:L34"/>
  <sheetViews>
    <sheetView topLeftCell="A2" zoomScale="85" zoomScaleNormal="85" workbookViewId="0">
      <selection activeCell="B7" sqref="B7:B34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126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Таблица25678910[[#This Row],[Итого кол-во рабочих часов]]/8</f>
        <v>21.875</v>
      </c>
      <c r="G5" s="61"/>
      <c r="H5" s="61">
        <v>175</v>
      </c>
      <c r="I5" s="41" t="e">
        <f>VLOOKUP($A5,Сотрудники!$A$3:$L$1201,14,0)</f>
        <v>#REF!</v>
      </c>
      <c r="J5" s="43" t="e">
        <f t="shared" ref="J5:J28" si="0">I5/8</f>
        <v>#REF!</v>
      </c>
      <c r="K5" s="42" t="e">
        <f t="shared" ref="K5:K28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Таблица25678910[[#This Row],[Итого кол-во рабочих часов]]/8</f>
        <v>21.875</v>
      </c>
      <c r="G6" s="61"/>
      <c r="H6" s="61">
        <v>175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Таблица25678910[[#This Row],[Итого кол-во рабочих часов]]/8</f>
        <v>21.875</v>
      </c>
      <c r="G7" s="62"/>
      <c r="H7" s="61">
        <v>175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Таблица25678910[[#This Row],[Итого кол-во рабочих часов]]/8</f>
        <v>21.875</v>
      </c>
      <c r="G8" s="62"/>
      <c r="H8" s="62">
        <v>175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13.875</v>
      </c>
      <c r="G9" s="10">
        <v>8</v>
      </c>
      <c r="H9" s="10">
        <v>111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28" si="2">H10/8</f>
        <v>21.875</v>
      </c>
      <c r="G10" s="10"/>
      <c r="H10" s="10">
        <v>175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21.875</v>
      </c>
      <c r="G11" s="10"/>
      <c r="H11" s="10">
        <v>175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21.875</v>
      </c>
      <c r="G12" s="10"/>
      <c r="H12" s="10">
        <v>175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12</v>
      </c>
      <c r="B13" s="50" t="str">
        <f>VLOOKUP($A13,Сотрудники!$A$3:$L$1201,2,0)</f>
        <v>Нурбаева Елена</v>
      </c>
      <c r="C13" s="50" t="str">
        <f>VLOOKUP($A13,Сотрудники!$A$3:$L$1201,9,0)</f>
        <v>приземление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10</v>
      </c>
      <c r="G13" s="10"/>
      <c r="H13" s="10">
        <v>80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13</v>
      </c>
      <c r="B14" s="50" t="str">
        <f>VLOOKUP($A14,Сотрудники!$A$3:$L$1201,2,0)</f>
        <v>Богданов Михаил</v>
      </c>
      <c r="C14" s="50" t="str">
        <f>VLOOKUP($A14,Сотрудники!$A$3:$L$1201,9,0)</f>
        <v>LM Риски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21.875</v>
      </c>
      <c r="G14" s="10"/>
      <c r="H14" s="10">
        <v>175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x14ac:dyDescent="0.3">
      <c r="A15" s="60">
        <v>14</v>
      </c>
      <c r="B15" s="50" t="str">
        <f>VLOOKUP($A15,Сотрудники!$A$3:$L$1201,2,0)</f>
        <v>Смирнова Екатерина</v>
      </c>
      <c r="C15" s="50" t="str">
        <f>VLOOKUP($A15,Сотрудники!$A$3:$L$1201,9,0)</f>
        <v>Tableau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2"/>
        <v>21.875</v>
      </c>
      <c r="G15" s="10"/>
      <c r="H15" s="10">
        <v>175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15</v>
      </c>
      <c r="B16" s="50" t="str">
        <f>VLOOKUP($A16,Сотрудники!$A$3:$L$1201,2,0)</f>
        <v>Герасимова Елизавета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0.15</v>
      </c>
      <c r="E16" s="50">
        <f>VLOOKUP($A16,Сотрудники!$A$3:$L$1201,11,0)</f>
        <v>150000</v>
      </c>
      <c r="F16" s="9">
        <f t="shared" si="2"/>
        <v>21.875</v>
      </c>
      <c r="G16" s="10"/>
      <c r="H16" s="10">
        <v>175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31.2" x14ac:dyDescent="0.3">
      <c r="A17" s="60">
        <v>16</v>
      </c>
      <c r="B17" s="50" t="str">
        <f>VLOOKUP($A17,Сотрудники!$A$3:$L$1201,2,0)</f>
        <v>Абдуллаева Анжелика</v>
      </c>
      <c r="C17" s="50" t="str">
        <f>VLOOKUP($A17,Сотрудники!$A$3:$L$1201,9,0)</f>
        <v>Ресурсное планирование</v>
      </c>
      <c r="D17" s="50">
        <f>VLOOKUP($A17,Сотрудники!$A$3:$L$1201,10,0)</f>
        <v>0</v>
      </c>
      <c r="E17" s="50">
        <f>VLOOKUP($A17,Сотрудники!$A$3:$L$1201,11,0)</f>
        <v>0</v>
      </c>
      <c r="F17" s="9">
        <f t="shared" si="2"/>
        <v>21.875</v>
      </c>
      <c r="G17" s="10"/>
      <c r="H17" s="10">
        <v>175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ht="62.4" x14ac:dyDescent="0.3">
      <c r="A18" s="60">
        <v>17</v>
      </c>
      <c r="B18" s="50" t="str">
        <f>VLOOKUP($A18,Сотрудники!$A$3:$L$1201,2,0)</f>
        <v>Наймушин Евгений</v>
      </c>
      <c r="C18" s="50" t="str">
        <f>VLOOKUP($A18,Сотрудники!$A$3:$L$1201,9,0)</f>
        <v>МАПЛ (Модуль автоматизации программ лояльности)</v>
      </c>
      <c r="D18" s="50">
        <f>VLOOKUP($A18,Сотрудники!$A$3:$L$1201,10,0)</f>
        <v>0</v>
      </c>
      <c r="E18" s="50">
        <f>VLOOKUP($A18,Сотрудники!$A$3:$L$1201,11,0)</f>
        <v>344900</v>
      </c>
      <c r="F18" s="9">
        <f t="shared" si="2"/>
        <v>21.875</v>
      </c>
      <c r="G18" s="10"/>
      <c r="H18" s="10">
        <v>175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ht="31.2" x14ac:dyDescent="0.3">
      <c r="A19" s="60">
        <v>18</v>
      </c>
      <c r="B19" s="50" t="str">
        <f>VLOOKUP($A19,Сотрудники!$A$3:$L$1201,2,0)</f>
        <v>Тимиргалеев Иван</v>
      </c>
      <c r="C19" s="50" t="str">
        <f>VLOOKUP($A19,Сотрудники!$A$3:$L$1201,9,0)</f>
        <v>Пообъектный учёт залогов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21.875</v>
      </c>
      <c r="G19" s="10"/>
      <c r="H19" s="10">
        <v>175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x14ac:dyDescent="0.3">
      <c r="A20" s="60">
        <v>19</v>
      </c>
      <c r="B20" s="50" t="str">
        <f>VLOOKUP($A20,Сотрудники!$A$3:$L$1201,2,0)</f>
        <v>Лопатин Максим</v>
      </c>
      <c r="C20" s="50">
        <f>VLOOKUP($A20,Сотрудники!$A$3:$L$1201,9,0)</f>
        <v>0</v>
      </c>
      <c r="D20" s="50">
        <f>VLOOKUP($A20,Сотрудники!$A$3:$L$1201,10,0)</f>
        <v>0</v>
      </c>
      <c r="E20" s="63">
        <f>VLOOKUP($A20,Сотрудники!$A$3:$L$1201,11,0)</f>
        <v>0</v>
      </c>
      <c r="F20" s="9">
        <f t="shared" si="2"/>
        <v>21.875</v>
      </c>
      <c r="G20" s="10"/>
      <c r="H20" s="10">
        <v>175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x14ac:dyDescent="0.3">
      <c r="A21" s="60">
        <v>20</v>
      </c>
      <c r="B21" s="50" t="str">
        <f>VLOOKUP($A21,Сотрудники!$A$3:$L$1201,2,0)</f>
        <v xml:space="preserve">Калмурзаев Руслан </v>
      </c>
      <c r="C21" s="50" t="str">
        <f>VLOOKUP($A21,Сотрудники!$A$3:$L$1201,9,0)</f>
        <v>приземление</v>
      </c>
      <c r="D21" s="50">
        <f>VLOOKUP($A21,Сотрудники!$A$3:$L$1201,10,0)</f>
        <v>0</v>
      </c>
      <c r="E21" s="50">
        <f>VLOOKUP($A21,Сотрудники!$A$3:$L$1201,11,0)</f>
        <v>90000</v>
      </c>
      <c r="F21" s="9">
        <f t="shared" si="2"/>
        <v>21.875</v>
      </c>
      <c r="G21" s="10"/>
      <c r="H21" s="10">
        <v>175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x14ac:dyDescent="0.3">
      <c r="A22" s="60">
        <v>21</v>
      </c>
      <c r="B22" s="50" t="str">
        <f>VLOOKUP($A22,Сотрудники!$A$3:$L$1201,2,0)</f>
        <v>Шимберев Борис</v>
      </c>
      <c r="C22" s="50">
        <f>VLOOKUP($A22,Сотрудники!$A$3:$L$1201,9,0)</f>
        <v>0</v>
      </c>
      <c r="D22" s="50">
        <f>VLOOKUP($A22,Сотрудники!$A$3:$L$1201,10,0)</f>
        <v>0</v>
      </c>
      <c r="E22" s="50">
        <f>VLOOKUP($A22,Сотрудники!$A$3:$L$1201,11,0)</f>
        <v>0</v>
      </c>
      <c r="F22" s="9">
        <f t="shared" si="2"/>
        <v>21.875</v>
      </c>
      <c r="G22" s="10"/>
      <c r="H22" s="10">
        <v>175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x14ac:dyDescent="0.3">
      <c r="A23" s="60">
        <v>22</v>
      </c>
      <c r="B23" s="50" t="str">
        <f>VLOOKUP($A23,Сотрудники!$A$3:$L$1201,2,0)</f>
        <v>Виштак Татьяна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 t="str">
        <f>VLOOKUP($A23,Сотрудники!$A$3:$L$1201,11,0)</f>
        <v xml:space="preserve">310 400 </v>
      </c>
      <c r="F23" s="9">
        <f t="shared" si="2"/>
        <v>21.875</v>
      </c>
      <c r="G23" s="10"/>
      <c r="H23" s="10">
        <v>175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x14ac:dyDescent="0.3">
      <c r="A24" s="60">
        <v>23</v>
      </c>
      <c r="B24" s="50" t="str">
        <f>VLOOKUP($A24,Сотрудники!$A$3:$L$1201,2,0)</f>
        <v>Путилов Александр</v>
      </c>
      <c r="C24" s="50">
        <f>VLOOKUP($A24,Сотрудники!$A$3:$L$1201,9,0)</f>
        <v>0</v>
      </c>
      <c r="D24" s="50">
        <f>VLOOKUP($A24,Сотрудники!$A$3:$L$1201,10,0)</f>
        <v>0</v>
      </c>
      <c r="E24" s="50">
        <f>VLOOKUP($A24,Сотрудники!$A$3:$L$1201,11,0)</f>
        <v>303500</v>
      </c>
      <c r="F24" s="9">
        <f t="shared" si="2"/>
        <v>21.875</v>
      </c>
      <c r="G24" s="10"/>
      <c r="H24" s="10">
        <v>175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ht="31.2" x14ac:dyDescent="0.3">
      <c r="A25" s="60">
        <v>24</v>
      </c>
      <c r="B25" s="50" t="str">
        <f>VLOOKUP($A25,Сотрудники!$A$3:$L$1201,2,0)</f>
        <v>Цыганкова Анастасия</v>
      </c>
      <c r="C25" s="50" t="str">
        <f>VLOOKUP($A25,Сотрудники!$A$3:$L$1201,9,0)</f>
        <v>Ресурсное планирование</v>
      </c>
      <c r="D25" s="50">
        <f>VLOOKUP($A25,Сотрудники!$A$3:$L$1201,10,0)</f>
        <v>0.15</v>
      </c>
      <c r="E25" s="50">
        <f>VLOOKUP($A25,Сотрудники!$A$3:$L$1201,11,0)</f>
        <v>150000</v>
      </c>
      <c r="F25" s="9">
        <f t="shared" si="2"/>
        <v>21.875</v>
      </c>
      <c r="G25" s="10"/>
      <c r="H25" s="10">
        <v>175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x14ac:dyDescent="0.3">
      <c r="A26" s="60">
        <v>25</v>
      </c>
      <c r="B26" s="50" t="str">
        <f>VLOOKUP($A26,Сотрудники!$A$3:$L$1201,2,0)</f>
        <v>Беседин Игорь</v>
      </c>
      <c r="C26" s="50" t="str">
        <f>VLOOKUP($A26,Сотрудники!$A$3:$L$1201,9,0)</f>
        <v>приземление</v>
      </c>
      <c r="D26" s="50">
        <f>VLOOKUP($A26,Сотрудники!$A$3:$L$1201,10,0)</f>
        <v>0</v>
      </c>
      <c r="E26" s="50">
        <f>VLOOKUP($A26,Сотрудники!$A$3:$L$1201,11,0)</f>
        <v>310000</v>
      </c>
      <c r="F26" s="9">
        <f t="shared" si="2"/>
        <v>21.875</v>
      </c>
      <c r="G26" s="10"/>
      <c r="H26" s="10">
        <v>175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ht="31.2" x14ac:dyDescent="0.3">
      <c r="A27" s="60">
        <v>26</v>
      </c>
      <c r="B27" s="50" t="str">
        <f>VLOOKUP($A27,Сотрудники!$A$3:$L$1201,2,0)</f>
        <v>Молчанов Роман</v>
      </c>
      <c r="C27" s="50" t="str">
        <f>VLOOKUP($A27,Сотрудники!$A$3:$L$1201,9,0)</f>
        <v xml:space="preserve">Кредиты наличными </v>
      </c>
      <c r="D27" s="50">
        <f>VLOOKUP($A27,Сотрудники!$A$3:$L$1201,10,0)</f>
        <v>0</v>
      </c>
      <c r="E27" s="50">
        <f>VLOOKUP($A27,Сотрудники!$A$3:$L$1201,11,0)</f>
        <v>300000</v>
      </c>
      <c r="F27" s="9">
        <f t="shared" si="2"/>
        <v>21.875</v>
      </c>
      <c r="G27" s="10"/>
      <c r="H27" s="10">
        <v>175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x14ac:dyDescent="0.3">
      <c r="A28" s="60">
        <v>27</v>
      </c>
      <c r="B28" s="50" t="str">
        <f>VLOOKUP($A28,Сотрудники!$A$3:$L$1201,2,0)</f>
        <v>Пузанов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21.875</v>
      </c>
      <c r="G28" s="10"/>
      <c r="H28" s="10">
        <v>175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ht="62.4" x14ac:dyDescent="0.3">
      <c r="A29" s="60">
        <v>28</v>
      </c>
      <c r="B29" s="50" t="str">
        <f>VLOOKUP($A29,Сотрудники!$A$3:$L$1201,2,0)</f>
        <v>Хотулев Дмитрий</v>
      </c>
      <c r="C29" s="50" t="str">
        <f>VLOOKUP($A29,Сотрудники!$A$3:$L$1201,9,0)</f>
        <v>Платежи юридических лиц (Малый и средний бизнес)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ref="F29:F34" si="3">H29/8</f>
        <v>21.875</v>
      </c>
      <c r="G29" s="10"/>
      <c r="H29" s="10">
        <v>175</v>
      </c>
      <c r="I29" s="41" t="e">
        <f>VLOOKUP($A29,Сотрудники!$A$3:$L$1201,14,0)</f>
        <v>#REF!</v>
      </c>
      <c r="J29" s="43" t="e">
        <f t="shared" ref="J29:J34" si="4">I29/8</f>
        <v>#REF!</v>
      </c>
      <c r="K29" s="51" t="e">
        <f t="shared" ref="K29:K34" si="5">+H29*J29</f>
        <v>#REF!</v>
      </c>
    </row>
    <row r="30" spans="1:11" x14ac:dyDescent="0.3">
      <c r="A30" s="60">
        <v>29</v>
      </c>
      <c r="B30" s="50" t="str">
        <f>VLOOKUP($A30,Сотрудники!$A$3:$L$1201,2,0)</f>
        <v>Воронцов Григорий</v>
      </c>
      <c r="C30" s="50" t="str">
        <f>VLOOKUP($A30,Сотрудники!$A$3:$L$1201,9,0)</f>
        <v>приземление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3"/>
        <v>18.875</v>
      </c>
      <c r="G30" s="10"/>
      <c r="H30" s="10">
        <v>151</v>
      </c>
      <c r="I30" s="41" t="e">
        <f>VLOOKUP($A30,Сотрудники!$A$3:$L$1201,14,0)</f>
        <v>#REF!</v>
      </c>
      <c r="J30" s="43" t="e">
        <f t="shared" si="4"/>
        <v>#REF!</v>
      </c>
      <c r="K30" s="51" t="e">
        <f t="shared" si="5"/>
        <v>#REF!</v>
      </c>
    </row>
    <row r="31" spans="1:11" x14ac:dyDescent="0.3">
      <c r="A31" s="60">
        <v>30</v>
      </c>
      <c r="B31" s="50" t="str">
        <f>VLOOKUP($A31,Сотрудники!$A$3:$L$1201,2,0)</f>
        <v>Тарасов Алексей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248000</v>
      </c>
      <c r="F31" s="9">
        <f t="shared" si="3"/>
        <v>12.875</v>
      </c>
      <c r="G31" s="10"/>
      <c r="H31" s="10">
        <v>103</v>
      </c>
      <c r="I31" s="41" t="e">
        <f>VLOOKUP($A31,Сотрудники!$A$3:$L$1201,14,0)</f>
        <v>#REF!</v>
      </c>
      <c r="J31" s="43" t="e">
        <f t="shared" si="4"/>
        <v>#REF!</v>
      </c>
      <c r="K31" s="51" t="e">
        <f t="shared" si="5"/>
        <v>#REF!</v>
      </c>
    </row>
    <row r="32" spans="1:11" x14ac:dyDescent="0.3">
      <c r="A32" s="60">
        <v>31</v>
      </c>
      <c r="B32" s="50" t="str">
        <f>VLOOKUP($A32,Сотрудники!$A$3:$L$1201,2,0)</f>
        <v>Саринков Андрей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3"/>
        <v>8.875</v>
      </c>
      <c r="G32" s="10"/>
      <c r="H32" s="10">
        <v>71</v>
      </c>
      <c r="I32" s="41" t="e">
        <f>VLOOKUP($A32,Сотрудники!$A$3:$L$1201,14,0)</f>
        <v>#REF!</v>
      </c>
      <c r="J32" s="43" t="e">
        <f t="shared" si="4"/>
        <v>#REF!</v>
      </c>
      <c r="K32" s="51" t="e">
        <f t="shared" si="5"/>
        <v>#REF!</v>
      </c>
    </row>
    <row r="33" spans="1:11" x14ac:dyDescent="0.3">
      <c r="A33" s="60">
        <v>32</v>
      </c>
      <c r="B33" s="50" t="str">
        <f>VLOOKUP($A33,Сотрудники!$A$3:$L$1201,2,0)</f>
        <v>Смердов Алексей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0</v>
      </c>
      <c r="F33" s="9">
        <f t="shared" si="3"/>
        <v>5.875</v>
      </c>
      <c r="G33" s="10">
        <v>1</v>
      </c>
      <c r="H33" s="10">
        <v>47</v>
      </c>
      <c r="I33" s="41" t="e">
        <f>VLOOKUP($A33,Сотрудники!$A$3:$L$1201,14,0)</f>
        <v>#REF!</v>
      </c>
      <c r="J33" s="43" t="e">
        <f t="shared" si="4"/>
        <v>#REF!</v>
      </c>
      <c r="K33" s="51" t="e">
        <f t="shared" si="5"/>
        <v>#REF!</v>
      </c>
    </row>
    <row r="34" spans="1:11" x14ac:dyDescent="0.3">
      <c r="A34" s="60">
        <v>33</v>
      </c>
      <c r="B34" s="50" t="str">
        <f>VLOOKUP($A34,Сотрудники!$A$3:$L$1201,2,0)</f>
        <v>Киевский Сергей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3"/>
        <v>3.875</v>
      </c>
      <c r="G34" s="10"/>
      <c r="H34" s="10">
        <v>31</v>
      </c>
      <c r="I34" s="41" t="e">
        <f>VLOOKUP($A34,Сотрудники!$A$3:$L$1201,14,0)</f>
        <v>#REF!</v>
      </c>
      <c r="J34" s="43" t="e">
        <f t="shared" si="4"/>
        <v>#REF!</v>
      </c>
      <c r="K34" s="51" t="e">
        <f t="shared" si="5"/>
        <v>#REF!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6E36-CC32-45BB-9011-C078A261A965}">
  <dimension ref="A1:AK71"/>
  <sheetViews>
    <sheetView zoomScale="69" zoomScaleNormal="69" workbookViewId="0">
      <pane xSplit="2" ySplit="2" topLeftCell="C36" activePane="bottomRight" state="frozen"/>
      <selection activeCell="G26" sqref="G26"/>
      <selection pane="topRight" activeCell="G26" sqref="G26"/>
      <selection pane="bottomLeft" activeCell="G26" sqref="G26"/>
      <selection pane="bottomRight" activeCell="A62" sqref="A62:XFD62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43952</v>
      </c>
      <c r="E2" s="31">
        <f>D2+1</f>
        <v>43953</v>
      </c>
      <c r="F2" s="31">
        <f t="shared" ref="F2:G2" si="0">E2+1</f>
        <v>43954</v>
      </c>
      <c r="G2" s="31">
        <f t="shared" si="0"/>
        <v>43955</v>
      </c>
      <c r="H2" s="31">
        <f>G2+1</f>
        <v>43956</v>
      </c>
      <c r="I2" s="53">
        <f t="shared" ref="I2:AF2" si="1">H2+1</f>
        <v>43957</v>
      </c>
      <c r="J2" s="53">
        <f t="shared" si="1"/>
        <v>43958</v>
      </c>
      <c r="K2" s="53">
        <f t="shared" si="1"/>
        <v>43959</v>
      </c>
      <c r="L2" s="31">
        <f t="shared" si="1"/>
        <v>43960</v>
      </c>
      <c r="M2" s="31">
        <f t="shared" si="1"/>
        <v>43961</v>
      </c>
      <c r="N2" s="31">
        <f t="shared" si="1"/>
        <v>43962</v>
      </c>
      <c r="O2" s="53">
        <f t="shared" si="1"/>
        <v>43963</v>
      </c>
      <c r="P2" s="53">
        <f t="shared" si="1"/>
        <v>43964</v>
      </c>
      <c r="Q2" s="53">
        <f t="shared" si="1"/>
        <v>43965</v>
      </c>
      <c r="R2" s="53">
        <f t="shared" si="1"/>
        <v>43966</v>
      </c>
      <c r="S2" s="31">
        <f t="shared" si="1"/>
        <v>43967</v>
      </c>
      <c r="T2" s="31">
        <f t="shared" si="1"/>
        <v>43968</v>
      </c>
      <c r="U2" s="53">
        <f t="shared" si="1"/>
        <v>43969</v>
      </c>
      <c r="V2" s="53">
        <f t="shared" si="1"/>
        <v>43970</v>
      </c>
      <c r="W2" s="53">
        <f t="shared" si="1"/>
        <v>43971</v>
      </c>
      <c r="X2" s="53">
        <f t="shared" si="1"/>
        <v>43972</v>
      </c>
      <c r="Y2" s="53">
        <f t="shared" si="1"/>
        <v>43973</v>
      </c>
      <c r="Z2" s="31">
        <f t="shared" si="1"/>
        <v>43974</v>
      </c>
      <c r="AA2" s="31">
        <f t="shared" si="1"/>
        <v>43975</v>
      </c>
      <c r="AB2" s="53">
        <f t="shared" si="1"/>
        <v>43976</v>
      </c>
      <c r="AC2" s="53">
        <f t="shared" si="1"/>
        <v>43977</v>
      </c>
      <c r="AD2" s="53">
        <f t="shared" si="1"/>
        <v>43978</v>
      </c>
      <c r="AE2" s="53">
        <f t="shared" si="1"/>
        <v>43979</v>
      </c>
      <c r="AF2" s="53">
        <f t="shared" si="1"/>
        <v>43980</v>
      </c>
      <c r="AG2" s="31">
        <f>+AF2+1</f>
        <v>43981</v>
      </c>
      <c r="AH2" s="31">
        <f>+AG2+1</f>
        <v>43982</v>
      </c>
      <c r="AI2" s="53">
        <f>+AH2+1</f>
        <v>43983</v>
      </c>
      <c r="AJ2" s="53">
        <f>+AI2+1</f>
        <v>43984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5" t="str">
        <f t="shared" ref="D3:AJ10" si="2">IF(ISBLANK(D39),"",IF(D39=0,"Выходной",IF(D39&lt;&gt;0,"Работал","")))</f>
        <v/>
      </c>
      <c r="E3" s="55" t="str">
        <f t="shared" si="2"/>
        <v/>
      </c>
      <c r="F3" s="55" t="str">
        <f t="shared" si="2"/>
        <v/>
      </c>
      <c r="G3" s="35" t="str">
        <f t="shared" si="2"/>
        <v/>
      </c>
      <c r="H3" s="35" t="str">
        <f t="shared" si="2"/>
        <v/>
      </c>
      <c r="I3" s="54" t="str">
        <f t="shared" si="2"/>
        <v>Работал</v>
      </c>
      <c r="J3" s="54" t="str">
        <f t="shared" si="2"/>
        <v>Работал</v>
      </c>
      <c r="K3" s="54" t="str">
        <f t="shared" si="2"/>
        <v>Работал</v>
      </c>
      <c r="L3" s="55" t="str">
        <f t="shared" si="2"/>
        <v/>
      </c>
      <c r="M3" s="55" t="str">
        <f t="shared" si="2"/>
        <v/>
      </c>
      <c r="N3" s="55" t="str">
        <f t="shared" si="2"/>
        <v/>
      </c>
      <c r="O3" s="54" t="str">
        <f t="shared" si="2"/>
        <v>Работал</v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5" t="str">
        <f t="shared" si="2"/>
        <v/>
      </c>
      <c r="T3" s="55" t="str">
        <f t="shared" si="2"/>
        <v/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5" t="str">
        <f t="shared" si="2"/>
        <v/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5" t="str">
        <f t="shared" si="2"/>
        <v/>
      </c>
      <c r="AH3" s="55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5" t="str">
        <f t="shared" si="2"/>
        <v/>
      </c>
      <c r="E4" s="55" t="str">
        <f t="shared" si="2"/>
        <v/>
      </c>
      <c r="F4" s="55" t="str">
        <f t="shared" si="2"/>
        <v/>
      </c>
      <c r="G4" s="35" t="str">
        <f t="shared" si="2"/>
        <v/>
      </c>
      <c r="H4" s="3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5" t="str">
        <f t="shared" si="2"/>
        <v/>
      </c>
      <c r="M4" s="55" t="str">
        <f t="shared" si="2"/>
        <v/>
      </c>
      <c r="N4" s="55" t="str">
        <f t="shared" si="2"/>
        <v/>
      </c>
      <c r="O4" s="54" t="str">
        <f t="shared" si="2"/>
        <v>Работал</v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5" t="str">
        <f t="shared" si="2"/>
        <v/>
      </c>
      <c r="T4" s="55" t="str">
        <f t="shared" si="2"/>
        <v/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5" t="str">
        <f t="shared" si="2"/>
        <v/>
      </c>
      <c r="AA4" s="55" t="str">
        <f t="shared" si="2"/>
        <v/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5" t="str">
        <f t="shared" si="2"/>
        <v/>
      </c>
      <c r="AH4" s="55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5" t="str">
        <f t="shared" si="2"/>
        <v/>
      </c>
      <c r="E5" s="55" t="str">
        <f t="shared" si="2"/>
        <v/>
      </c>
      <c r="F5" s="55" t="str">
        <f t="shared" si="2"/>
        <v/>
      </c>
      <c r="G5" s="35" t="str">
        <f t="shared" si="2"/>
        <v/>
      </c>
      <c r="H5" s="35" t="str">
        <f t="shared" si="2"/>
        <v/>
      </c>
      <c r="I5" s="54" t="str">
        <f t="shared" si="2"/>
        <v>Работал</v>
      </c>
      <c r="J5" s="54" t="str">
        <f t="shared" si="2"/>
        <v>Работал</v>
      </c>
      <c r="K5" s="54" t="str">
        <f t="shared" si="2"/>
        <v>Работал</v>
      </c>
      <c r="L5" s="55" t="str">
        <f t="shared" si="2"/>
        <v/>
      </c>
      <c r="M5" s="55" t="str">
        <f t="shared" si="2"/>
        <v/>
      </c>
      <c r="N5" s="55" t="str">
        <f t="shared" si="2"/>
        <v/>
      </c>
      <c r="O5" s="54" t="str">
        <f t="shared" si="2"/>
        <v>Работал</v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5" t="str">
        <f t="shared" si="2"/>
        <v/>
      </c>
      <c r="T5" s="55" t="str">
        <f t="shared" si="2"/>
        <v/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5" t="str">
        <f t="shared" si="2"/>
        <v/>
      </c>
      <c r="AA5" s="55" t="str">
        <f t="shared" si="2"/>
        <v/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5" t="str">
        <f t="shared" si="2"/>
        <v/>
      </c>
      <c r="AH5" s="55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5" t="str">
        <f t="shared" si="2"/>
        <v/>
      </c>
      <c r="E6" s="55" t="str">
        <f t="shared" si="2"/>
        <v/>
      </c>
      <c r="F6" s="55" t="str">
        <f t="shared" si="2"/>
        <v/>
      </c>
      <c r="G6" s="35" t="str">
        <f t="shared" si="2"/>
        <v/>
      </c>
      <c r="H6" s="35" t="str">
        <f t="shared" si="2"/>
        <v/>
      </c>
      <c r="I6" s="54" t="str">
        <f t="shared" si="2"/>
        <v>Работал</v>
      </c>
      <c r="J6" s="54" t="str">
        <f t="shared" si="2"/>
        <v>Работал</v>
      </c>
      <c r="K6" s="54" t="str">
        <f t="shared" si="2"/>
        <v>Работал</v>
      </c>
      <c r="L6" s="55" t="str">
        <f t="shared" si="2"/>
        <v/>
      </c>
      <c r="M6" s="55" t="str">
        <f t="shared" si="2"/>
        <v/>
      </c>
      <c r="N6" s="55" t="str">
        <f t="shared" si="2"/>
        <v/>
      </c>
      <c r="O6" s="54" t="str">
        <f t="shared" si="2"/>
        <v>Работал</v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5" t="str">
        <f t="shared" si="2"/>
        <v/>
      </c>
      <c r="T6" s="55" t="str">
        <f t="shared" si="2"/>
        <v/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5" t="str">
        <f t="shared" si="2"/>
        <v/>
      </c>
      <c r="AA6" s="55" t="str">
        <f t="shared" si="2"/>
        <v/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5" t="str">
        <f t="shared" si="2"/>
        <v/>
      </c>
      <c r="AH6" s="55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5" t="str">
        <f t="shared" si="2"/>
        <v/>
      </c>
      <c r="E7" s="55" t="str">
        <f t="shared" si="2"/>
        <v/>
      </c>
      <c r="F7" s="55" t="str">
        <f t="shared" si="2"/>
        <v/>
      </c>
      <c r="G7" s="35" t="str">
        <f t="shared" si="2"/>
        <v/>
      </c>
      <c r="H7" s="35" t="str">
        <f t="shared" si="2"/>
        <v/>
      </c>
      <c r="I7" s="54" t="str">
        <f t="shared" si="2"/>
        <v>Работал</v>
      </c>
      <c r="J7" s="54" t="str">
        <f t="shared" si="2"/>
        <v>Работал</v>
      </c>
      <c r="K7" s="54" t="str">
        <f t="shared" si="2"/>
        <v>Работал</v>
      </c>
      <c r="L7" s="55" t="str">
        <f t="shared" si="2"/>
        <v/>
      </c>
      <c r="M7" s="55" t="str">
        <f t="shared" si="2"/>
        <v/>
      </c>
      <c r="N7" s="55" t="str">
        <f t="shared" si="2"/>
        <v/>
      </c>
      <c r="O7" s="54" t="str">
        <f t="shared" si="2"/>
        <v>Работал</v>
      </c>
      <c r="P7" s="54" t="str">
        <f t="shared" si="2"/>
        <v>Работал</v>
      </c>
      <c r="Q7" s="54" t="str">
        <f t="shared" si="2"/>
        <v>Работал</v>
      </c>
      <c r="R7" s="54" t="str">
        <f t="shared" si="2"/>
        <v>Работал</v>
      </c>
      <c r="S7" s="55" t="str">
        <f t="shared" si="2"/>
        <v/>
      </c>
      <c r="T7" s="55" t="str">
        <f t="shared" si="2"/>
        <v/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4" t="str">
        <f t="shared" si="2"/>
        <v>Работал</v>
      </c>
      <c r="Y7" s="54" t="str">
        <f t="shared" si="2"/>
        <v>Работал</v>
      </c>
      <c r="Z7" s="55" t="str">
        <f t="shared" si="2"/>
        <v/>
      </c>
      <c r="AA7" s="55" t="str">
        <f t="shared" si="2"/>
        <v/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4" t="str">
        <f t="shared" si="2"/>
        <v>Работал</v>
      </c>
      <c r="AF7" s="54" t="str">
        <f t="shared" si="2"/>
        <v>Работал</v>
      </c>
      <c r="AG7" s="55" t="str">
        <f t="shared" si="2"/>
        <v/>
      </c>
      <c r="AH7" s="55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5" t="str">
        <f t="shared" si="2"/>
        <v/>
      </c>
      <c r="E8" s="55" t="str">
        <f t="shared" si="2"/>
        <v/>
      </c>
      <c r="F8" s="55" t="str">
        <f t="shared" si="2"/>
        <v/>
      </c>
      <c r="G8" s="35" t="str">
        <f t="shared" si="2"/>
        <v/>
      </c>
      <c r="H8" s="35" t="str">
        <f t="shared" si="2"/>
        <v/>
      </c>
      <c r="I8" s="54" t="str">
        <f t="shared" si="2"/>
        <v>Работал</v>
      </c>
      <c r="J8" s="54" t="str">
        <f t="shared" si="2"/>
        <v>Работал</v>
      </c>
      <c r="K8" s="54" t="str">
        <f t="shared" si="2"/>
        <v>Работал</v>
      </c>
      <c r="L8" s="55" t="str">
        <f t="shared" si="2"/>
        <v/>
      </c>
      <c r="M8" s="55" t="str">
        <f t="shared" si="2"/>
        <v/>
      </c>
      <c r="N8" s="55" t="str">
        <f t="shared" si="2"/>
        <v/>
      </c>
      <c r="O8" s="54" t="str">
        <f t="shared" si="2"/>
        <v>Работал</v>
      </c>
      <c r="P8" s="54" t="str">
        <f t="shared" si="2"/>
        <v>Работал</v>
      </c>
      <c r="Q8" s="54" t="str">
        <f t="shared" si="2"/>
        <v>Работал</v>
      </c>
      <c r="R8" s="54" t="str">
        <f t="shared" si="2"/>
        <v>Работал</v>
      </c>
      <c r="S8" s="55" t="str">
        <f t="shared" si="2"/>
        <v/>
      </c>
      <c r="T8" s="55" t="str">
        <f t="shared" si="2"/>
        <v/>
      </c>
      <c r="U8" s="54" t="str">
        <f t="shared" si="2"/>
        <v>Работал</v>
      </c>
      <c r="V8" s="54" t="str">
        <f t="shared" si="2"/>
        <v>Работал</v>
      </c>
      <c r="W8" s="54" t="str">
        <f t="shared" si="2"/>
        <v>Работал</v>
      </c>
      <c r="X8" s="54" t="str">
        <f t="shared" si="2"/>
        <v>Работал</v>
      </c>
      <c r="Y8" s="54" t="str">
        <f t="shared" si="2"/>
        <v>Работал</v>
      </c>
      <c r="Z8" s="55" t="str">
        <f t="shared" si="2"/>
        <v/>
      </c>
      <c r="AA8" s="55" t="str">
        <f t="shared" si="2"/>
        <v/>
      </c>
      <c r="AB8" s="54" t="str">
        <f t="shared" si="2"/>
        <v>Работал</v>
      </c>
      <c r="AC8" s="54" t="str">
        <f t="shared" si="2"/>
        <v>Работал</v>
      </c>
      <c r="AD8" s="54" t="str">
        <f t="shared" si="2"/>
        <v>Работал</v>
      </c>
      <c r="AE8" s="54" t="str">
        <f t="shared" si="2"/>
        <v>Работал</v>
      </c>
      <c r="AF8" s="54" t="str">
        <f t="shared" si="2"/>
        <v>Работал</v>
      </c>
      <c r="AG8" s="55" t="str">
        <f t="shared" si="2"/>
        <v/>
      </c>
      <c r="AH8" s="55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5" t="str">
        <f t="shared" si="2"/>
        <v/>
      </c>
      <c r="E9" s="55" t="str">
        <f t="shared" si="2"/>
        <v/>
      </c>
      <c r="F9" s="55" t="str">
        <f t="shared" si="2"/>
        <v/>
      </c>
      <c r="G9" s="35" t="str">
        <f t="shared" si="2"/>
        <v/>
      </c>
      <c r="H9" s="35" t="str">
        <f t="shared" si="2"/>
        <v/>
      </c>
      <c r="I9" s="54" t="str">
        <f t="shared" si="2"/>
        <v>Работал</v>
      </c>
      <c r="J9" s="54" t="str">
        <f t="shared" si="2"/>
        <v>Работал</v>
      </c>
      <c r="K9" s="54" t="str">
        <f t="shared" si="2"/>
        <v>Работал</v>
      </c>
      <c r="L9" s="55" t="str">
        <f t="shared" si="2"/>
        <v/>
      </c>
      <c r="M9" s="55" t="str">
        <f t="shared" si="2"/>
        <v/>
      </c>
      <c r="N9" s="55" t="str">
        <f t="shared" si="2"/>
        <v/>
      </c>
      <c r="O9" s="54" t="str">
        <f t="shared" si="2"/>
        <v>Работал</v>
      </c>
      <c r="P9" s="54" t="str">
        <f t="shared" si="2"/>
        <v>Работал</v>
      </c>
      <c r="Q9" s="54" t="str">
        <f t="shared" si="2"/>
        <v>Работал</v>
      </c>
      <c r="R9" s="54" t="str">
        <f t="shared" si="2"/>
        <v>Работал</v>
      </c>
      <c r="S9" s="55" t="str">
        <f t="shared" si="2"/>
        <v/>
      </c>
      <c r="T9" s="55" t="str">
        <f t="shared" si="2"/>
        <v/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4" t="str">
        <f t="shared" si="2"/>
        <v>Работал</v>
      </c>
      <c r="Y9" s="54" t="str">
        <f t="shared" si="2"/>
        <v>Работал</v>
      </c>
      <c r="Z9" s="55" t="str">
        <f t="shared" si="2"/>
        <v/>
      </c>
      <c r="AA9" s="55" t="str">
        <f t="shared" si="2"/>
        <v/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4" t="str">
        <f t="shared" si="2"/>
        <v>Работал</v>
      </c>
      <c r="AF9" s="54" t="str">
        <f t="shared" si="2"/>
        <v>Работал</v>
      </c>
      <c r="AG9" s="55" t="str">
        <f t="shared" si="2"/>
        <v/>
      </c>
      <c r="AH9" s="55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5" t="str">
        <f t="shared" si="2"/>
        <v/>
      </c>
      <c r="E10" s="55" t="str">
        <f t="shared" si="2"/>
        <v/>
      </c>
      <c r="F10" s="55" t="str">
        <f t="shared" si="2"/>
        <v/>
      </c>
      <c r="G10" s="35" t="str">
        <f t="shared" si="2"/>
        <v/>
      </c>
      <c r="H10" s="35" t="str">
        <f t="shared" si="2"/>
        <v/>
      </c>
      <c r="I10" s="54" t="str">
        <f t="shared" si="2"/>
        <v>Работал</v>
      </c>
      <c r="J10" s="54" t="str">
        <f t="shared" si="2"/>
        <v>Работал</v>
      </c>
      <c r="K10" s="54" t="str">
        <f t="shared" si="2"/>
        <v>Работал</v>
      </c>
      <c r="L10" s="55" t="str">
        <f t="shared" si="2"/>
        <v/>
      </c>
      <c r="M10" s="55" t="str">
        <f t="shared" si="2"/>
        <v/>
      </c>
      <c r="N10" s="55" t="str">
        <f t="shared" si="2"/>
        <v/>
      </c>
      <c r="O10" s="54" t="str">
        <f t="shared" si="2"/>
        <v>Работал</v>
      </c>
      <c r="P10" s="54" t="str">
        <f t="shared" si="2"/>
        <v>Работал</v>
      </c>
      <c r="Q10" s="54" t="str">
        <f t="shared" si="2"/>
        <v>Работал</v>
      </c>
      <c r="R10" s="54" t="str">
        <f t="shared" si="2"/>
        <v>Работал</v>
      </c>
      <c r="S10" s="55" t="str">
        <f t="shared" si="2"/>
        <v/>
      </c>
      <c r="T10" s="55" t="str">
        <f t="shared" si="2"/>
        <v/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4" t="str">
        <f t="shared" si="2"/>
        <v>Работал</v>
      </c>
      <c r="Y10" s="54" t="str">
        <f t="shared" si="2"/>
        <v>Работал</v>
      </c>
      <c r="Z10" s="55" t="str">
        <f t="shared" si="2"/>
        <v/>
      </c>
      <c r="AA10" s="55" t="str">
        <f t="shared" si="2"/>
        <v/>
      </c>
      <c r="AB10" s="54" t="str">
        <f t="shared" ref="AB10:AJ10" si="3">IF(ISBLANK(AB46),"",IF(AB46=0,"Выходной",IF(AB46&lt;&gt;0,"Работал","")))</f>
        <v>Работал</v>
      </c>
      <c r="AC10" s="54" t="str">
        <f t="shared" si="3"/>
        <v>Работал</v>
      </c>
      <c r="AD10" s="54" t="str">
        <f t="shared" si="3"/>
        <v>Работал</v>
      </c>
      <c r="AE10" s="54" t="str">
        <f t="shared" si="3"/>
        <v>Работал</v>
      </c>
      <c r="AF10" s="54" t="str">
        <f t="shared" si="3"/>
        <v>Работал</v>
      </c>
      <c r="AG10" s="55" t="str">
        <f t="shared" si="3"/>
        <v/>
      </c>
      <c r="AH10" s="55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5" t="str">
        <f t="shared" ref="D11:AJ11" si="4">IF(ISBLANK(D47),"",IF(D47=0,"Выходной",IF(D47&lt;&gt;0,"Работал","")))</f>
        <v/>
      </c>
      <c r="E11" s="55" t="str">
        <f t="shared" si="4"/>
        <v/>
      </c>
      <c r="F11" s="55" t="str">
        <f t="shared" si="4"/>
        <v/>
      </c>
      <c r="G11" s="35" t="str">
        <f t="shared" si="4"/>
        <v/>
      </c>
      <c r="H11" s="35" t="str">
        <f t="shared" si="4"/>
        <v/>
      </c>
      <c r="I11" s="54" t="str">
        <f t="shared" si="4"/>
        <v>Работал</v>
      </c>
      <c r="J11" s="54" t="str">
        <f t="shared" si="4"/>
        <v>Работал</v>
      </c>
      <c r="K11" s="54" t="str">
        <f t="shared" si="4"/>
        <v>Работал</v>
      </c>
      <c r="L11" s="55" t="str">
        <f t="shared" si="4"/>
        <v/>
      </c>
      <c r="M11" s="55" t="str">
        <f t="shared" si="4"/>
        <v/>
      </c>
      <c r="N11" s="55" t="str">
        <f t="shared" si="4"/>
        <v/>
      </c>
      <c r="O11" s="54" t="str">
        <f t="shared" si="4"/>
        <v>Работал</v>
      </c>
      <c r="P11" s="54" t="str">
        <f t="shared" si="4"/>
        <v>Работал</v>
      </c>
      <c r="Q11" s="54" t="str">
        <f t="shared" si="4"/>
        <v>Работал</v>
      </c>
      <c r="R11" s="54" t="str">
        <f t="shared" si="4"/>
        <v>Работал</v>
      </c>
      <c r="S11" s="55" t="str">
        <f t="shared" si="4"/>
        <v/>
      </c>
      <c r="T11" s="55" t="str">
        <f t="shared" si="4"/>
        <v/>
      </c>
      <c r="U11" s="54" t="str">
        <f t="shared" si="4"/>
        <v>Работал</v>
      </c>
      <c r="V11" s="54" t="str">
        <f t="shared" si="4"/>
        <v>Работал</v>
      </c>
      <c r="W11" s="54" t="str">
        <f t="shared" si="4"/>
        <v>Работал</v>
      </c>
      <c r="X11" s="54" t="str">
        <f t="shared" si="4"/>
        <v>Работал</v>
      </c>
      <c r="Y11" s="54" t="str">
        <f t="shared" si="4"/>
        <v>Работал</v>
      </c>
      <c r="Z11" s="55" t="str">
        <f t="shared" si="4"/>
        <v/>
      </c>
      <c r="AA11" s="55" t="str">
        <f t="shared" si="4"/>
        <v/>
      </c>
      <c r="AB11" s="54" t="str">
        <f t="shared" si="4"/>
        <v>Работал</v>
      </c>
      <c r="AC11" s="54" t="str">
        <f t="shared" si="4"/>
        <v>Работал</v>
      </c>
      <c r="AD11" s="54" t="str">
        <f t="shared" si="4"/>
        <v>Работал</v>
      </c>
      <c r="AE11" s="54" t="str">
        <f t="shared" si="4"/>
        <v>Работал</v>
      </c>
      <c r="AF11" s="54" t="str">
        <f t="shared" si="4"/>
        <v>Работал</v>
      </c>
      <c r="AG11" s="55" t="str">
        <f t="shared" si="4"/>
        <v/>
      </c>
      <c r="AH11" s="55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5" t="str">
        <f t="shared" ref="D12:AJ12" si="5">IF(ISBLANK(D48),"",IF(D48=0,"Выходной",IF(D48&lt;&gt;0,"Работал","")))</f>
        <v/>
      </c>
      <c r="E12" s="55" t="str">
        <f t="shared" si="5"/>
        <v/>
      </c>
      <c r="F12" s="55" t="str">
        <f t="shared" si="5"/>
        <v/>
      </c>
      <c r="G12" s="35" t="str">
        <f t="shared" si="5"/>
        <v/>
      </c>
      <c r="H12" s="35" t="str">
        <f t="shared" si="5"/>
        <v/>
      </c>
      <c r="I12" s="54" t="str">
        <f t="shared" si="5"/>
        <v>Работал</v>
      </c>
      <c r="J12" s="54" t="str">
        <f t="shared" si="5"/>
        <v>Работал</v>
      </c>
      <c r="K12" s="54" t="str">
        <f t="shared" si="5"/>
        <v>Работал</v>
      </c>
      <c r="L12" s="55" t="str">
        <f t="shared" si="5"/>
        <v/>
      </c>
      <c r="M12" s="55" t="str">
        <f t="shared" si="5"/>
        <v/>
      </c>
      <c r="N12" s="55" t="str">
        <f t="shared" si="5"/>
        <v/>
      </c>
      <c r="O12" s="54" t="str">
        <f t="shared" si="5"/>
        <v>Работал</v>
      </c>
      <c r="P12" s="54" t="str">
        <f t="shared" si="5"/>
        <v>Работал</v>
      </c>
      <c r="Q12" s="54" t="str">
        <f t="shared" si="5"/>
        <v>Работал</v>
      </c>
      <c r="R12" s="54" t="str">
        <f t="shared" si="5"/>
        <v>Работал</v>
      </c>
      <c r="S12" s="55" t="str">
        <f t="shared" si="5"/>
        <v/>
      </c>
      <c r="T12" s="55" t="str">
        <f t="shared" si="5"/>
        <v/>
      </c>
      <c r="U12" s="54" t="str">
        <f t="shared" si="5"/>
        <v>Работал</v>
      </c>
      <c r="V12" s="54" t="str">
        <f t="shared" si="5"/>
        <v>Работал</v>
      </c>
      <c r="W12" s="54" t="str">
        <f t="shared" si="5"/>
        <v>Работал</v>
      </c>
      <c r="X12" s="54" t="str">
        <f t="shared" si="5"/>
        <v>Работал</v>
      </c>
      <c r="Y12" s="54" t="str">
        <f t="shared" si="5"/>
        <v>Работал</v>
      </c>
      <c r="Z12" s="55" t="str">
        <f t="shared" si="5"/>
        <v/>
      </c>
      <c r="AA12" s="55" t="str">
        <f t="shared" si="5"/>
        <v/>
      </c>
      <c r="AB12" s="54" t="str">
        <f t="shared" si="5"/>
        <v>Работал</v>
      </c>
      <c r="AC12" s="54" t="str">
        <f t="shared" si="5"/>
        <v>Работал</v>
      </c>
      <c r="AD12" s="54" t="str">
        <f t="shared" si="5"/>
        <v>Работал</v>
      </c>
      <c r="AE12" s="54" t="str">
        <f t="shared" si="5"/>
        <v>Работал</v>
      </c>
      <c r="AF12" s="54" t="str">
        <f t="shared" si="5"/>
        <v>Работал</v>
      </c>
      <c r="AG12" s="55" t="str">
        <f t="shared" si="5"/>
        <v/>
      </c>
      <c r="AH12" s="55" t="str">
        <f t="shared" si="5"/>
        <v/>
      </c>
      <c r="AI12" s="54" t="str">
        <f t="shared" si="5"/>
        <v/>
      </c>
      <c r="AJ12" s="54" t="str">
        <f t="shared" si="5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5" t="str">
        <f t="shared" ref="D13:AJ13" si="6">IF(ISBLANK(D49),"",IF(D49=0,"Выходной",IF(D49&lt;&gt;0,"Работал","")))</f>
        <v/>
      </c>
      <c r="E13" s="55" t="str">
        <f t="shared" si="6"/>
        <v/>
      </c>
      <c r="F13" s="55" t="str">
        <f t="shared" si="6"/>
        <v/>
      </c>
      <c r="G13" s="35" t="str">
        <f t="shared" si="6"/>
        <v/>
      </c>
      <c r="H13" s="35" t="str">
        <f t="shared" si="6"/>
        <v/>
      </c>
      <c r="I13" s="54" t="str">
        <f t="shared" si="6"/>
        <v>Работал</v>
      </c>
      <c r="J13" s="54" t="str">
        <f t="shared" si="6"/>
        <v>Работал</v>
      </c>
      <c r="K13" s="54" t="str">
        <f t="shared" si="6"/>
        <v>Работал</v>
      </c>
      <c r="L13" s="55" t="str">
        <f t="shared" si="6"/>
        <v/>
      </c>
      <c r="M13" s="55" t="str">
        <f t="shared" si="6"/>
        <v/>
      </c>
      <c r="N13" s="55" t="str">
        <f t="shared" si="6"/>
        <v/>
      </c>
      <c r="O13" s="54" t="str">
        <f t="shared" si="6"/>
        <v>Работал</v>
      </c>
      <c r="P13" s="54" t="str">
        <f t="shared" si="6"/>
        <v>Работал</v>
      </c>
      <c r="Q13" s="54" t="str">
        <f t="shared" si="6"/>
        <v>Работал</v>
      </c>
      <c r="R13" s="54" t="str">
        <f t="shared" si="6"/>
        <v>Работал</v>
      </c>
      <c r="S13" s="55" t="str">
        <f t="shared" si="6"/>
        <v/>
      </c>
      <c r="T13" s="55" t="str">
        <f t="shared" si="6"/>
        <v/>
      </c>
      <c r="U13" s="54" t="str">
        <f t="shared" si="6"/>
        <v>Работал</v>
      </c>
      <c r="V13" s="54" t="str">
        <f t="shared" si="6"/>
        <v>Работал</v>
      </c>
      <c r="W13" s="54" t="str">
        <f t="shared" si="6"/>
        <v>Работал</v>
      </c>
      <c r="X13" s="54" t="str">
        <f t="shared" si="6"/>
        <v>Работал</v>
      </c>
      <c r="Y13" s="54" t="str">
        <f t="shared" si="6"/>
        <v>Работал</v>
      </c>
      <c r="Z13" s="55" t="str">
        <f t="shared" si="6"/>
        <v/>
      </c>
      <c r="AA13" s="55" t="str">
        <f t="shared" si="6"/>
        <v/>
      </c>
      <c r="AB13" s="54" t="str">
        <f t="shared" si="6"/>
        <v>Работал</v>
      </c>
      <c r="AC13" s="54" t="str">
        <f t="shared" si="6"/>
        <v>Работал</v>
      </c>
      <c r="AD13" s="54" t="str">
        <f t="shared" si="6"/>
        <v>Работал</v>
      </c>
      <c r="AE13" s="54" t="str">
        <f t="shared" si="6"/>
        <v>Работал</v>
      </c>
      <c r="AF13" s="54" t="str">
        <f t="shared" si="6"/>
        <v>Работал</v>
      </c>
      <c r="AG13" s="55" t="str">
        <f t="shared" si="6"/>
        <v/>
      </c>
      <c r="AH13" s="55" t="str">
        <f t="shared" si="6"/>
        <v/>
      </c>
      <c r="AI13" s="54" t="str">
        <f t="shared" si="6"/>
        <v/>
      </c>
      <c r="AJ13" s="54" t="str">
        <f t="shared" si="6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5" t="str">
        <f t="shared" ref="D14:AJ14" si="7">IF(ISBLANK(D50),"",IF(D50=0,"Выходной",IF(D50&lt;&gt;0,"Работал","")))</f>
        <v/>
      </c>
      <c r="E14" s="55" t="str">
        <f t="shared" si="7"/>
        <v/>
      </c>
      <c r="F14" s="55" t="str">
        <f t="shared" si="7"/>
        <v/>
      </c>
      <c r="G14" s="35" t="str">
        <f t="shared" si="7"/>
        <v/>
      </c>
      <c r="H14" s="35" t="str">
        <f t="shared" si="7"/>
        <v/>
      </c>
      <c r="I14" s="54" t="str">
        <f t="shared" si="7"/>
        <v>Работал</v>
      </c>
      <c r="J14" s="54" t="str">
        <f t="shared" si="7"/>
        <v>Работал</v>
      </c>
      <c r="K14" s="54" t="str">
        <f t="shared" si="7"/>
        <v>Работал</v>
      </c>
      <c r="L14" s="55" t="str">
        <f t="shared" si="7"/>
        <v/>
      </c>
      <c r="M14" s="55" t="str">
        <f t="shared" si="7"/>
        <v/>
      </c>
      <c r="N14" s="55" t="str">
        <f t="shared" si="7"/>
        <v/>
      </c>
      <c r="O14" s="54" t="str">
        <f t="shared" si="7"/>
        <v>Работал</v>
      </c>
      <c r="P14" s="54" t="str">
        <f t="shared" si="7"/>
        <v>Работал</v>
      </c>
      <c r="Q14" s="54" t="str">
        <f t="shared" si="7"/>
        <v>Работал</v>
      </c>
      <c r="R14" s="54" t="str">
        <f t="shared" si="7"/>
        <v>Работал</v>
      </c>
      <c r="S14" s="55" t="str">
        <f t="shared" si="7"/>
        <v/>
      </c>
      <c r="T14" s="55" t="str">
        <f t="shared" si="7"/>
        <v/>
      </c>
      <c r="U14" s="54" t="str">
        <f t="shared" si="7"/>
        <v>Работал</v>
      </c>
      <c r="V14" s="54" t="str">
        <f t="shared" si="7"/>
        <v>Работал</v>
      </c>
      <c r="W14" s="54" t="str">
        <f t="shared" si="7"/>
        <v>Работал</v>
      </c>
      <c r="X14" s="54" t="str">
        <f t="shared" si="7"/>
        <v>Работал</v>
      </c>
      <c r="Y14" s="54" t="str">
        <f t="shared" si="7"/>
        <v>Работал</v>
      </c>
      <c r="Z14" s="55" t="str">
        <f t="shared" si="7"/>
        <v/>
      </c>
      <c r="AA14" s="55" t="str">
        <f t="shared" si="7"/>
        <v/>
      </c>
      <c r="AB14" s="54" t="str">
        <f t="shared" si="7"/>
        <v>Работал</v>
      </c>
      <c r="AC14" s="54" t="str">
        <f t="shared" si="7"/>
        <v>Работал</v>
      </c>
      <c r="AD14" s="54" t="str">
        <f t="shared" si="7"/>
        <v>Работал</v>
      </c>
      <c r="AE14" s="54" t="str">
        <f t="shared" si="7"/>
        <v>Работал</v>
      </c>
      <c r="AF14" s="54" t="str">
        <f t="shared" si="7"/>
        <v>Работал</v>
      </c>
      <c r="AG14" s="55" t="str">
        <f t="shared" si="7"/>
        <v/>
      </c>
      <c r="AH14" s="55" t="str">
        <f t="shared" si="7"/>
        <v/>
      </c>
      <c r="AI14" s="54" t="str">
        <f t="shared" si="7"/>
        <v/>
      </c>
      <c r="AJ14" s="54" t="str">
        <f t="shared" si="7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5" t="str">
        <f t="shared" ref="D15:AJ15" si="8">IF(ISBLANK(D51),"",IF(D51=0,"Выходной",IF(D51&lt;&gt;0,"Работал","")))</f>
        <v/>
      </c>
      <c r="E15" s="55" t="str">
        <f t="shared" si="8"/>
        <v/>
      </c>
      <c r="F15" s="55" t="str">
        <f t="shared" si="8"/>
        <v/>
      </c>
      <c r="G15" s="35" t="str">
        <f t="shared" si="8"/>
        <v/>
      </c>
      <c r="H15" s="35" t="str">
        <f t="shared" si="8"/>
        <v/>
      </c>
      <c r="I15" s="54" t="str">
        <f t="shared" si="8"/>
        <v>Работал</v>
      </c>
      <c r="J15" s="54" t="str">
        <f t="shared" si="8"/>
        <v>Работал</v>
      </c>
      <c r="K15" s="54" t="str">
        <f t="shared" si="8"/>
        <v>Работал</v>
      </c>
      <c r="L15" s="55" t="str">
        <f t="shared" si="8"/>
        <v/>
      </c>
      <c r="M15" s="55" t="str">
        <f t="shared" si="8"/>
        <v/>
      </c>
      <c r="N15" s="55" t="str">
        <f t="shared" si="8"/>
        <v/>
      </c>
      <c r="O15" s="54" t="str">
        <f t="shared" si="8"/>
        <v>Работал</v>
      </c>
      <c r="P15" s="54" t="str">
        <f t="shared" si="8"/>
        <v>Работал</v>
      </c>
      <c r="Q15" s="54" t="str">
        <f t="shared" si="8"/>
        <v>Работал</v>
      </c>
      <c r="R15" s="54" t="str">
        <f t="shared" si="8"/>
        <v>Работал</v>
      </c>
      <c r="S15" s="55" t="str">
        <f t="shared" si="8"/>
        <v/>
      </c>
      <c r="T15" s="55" t="str">
        <f t="shared" si="8"/>
        <v/>
      </c>
      <c r="U15" s="54" t="str">
        <f t="shared" si="8"/>
        <v>Работал</v>
      </c>
      <c r="V15" s="54" t="str">
        <f t="shared" si="8"/>
        <v>Работал</v>
      </c>
      <c r="W15" s="54" t="str">
        <f t="shared" si="8"/>
        <v>Работал</v>
      </c>
      <c r="X15" s="54" t="str">
        <f t="shared" si="8"/>
        <v>Работал</v>
      </c>
      <c r="Y15" s="54" t="str">
        <f t="shared" si="8"/>
        <v>Работал</v>
      </c>
      <c r="Z15" s="55" t="str">
        <f t="shared" si="8"/>
        <v/>
      </c>
      <c r="AA15" s="55" t="str">
        <f t="shared" si="8"/>
        <v/>
      </c>
      <c r="AB15" s="54" t="str">
        <f t="shared" si="8"/>
        <v>Работал</v>
      </c>
      <c r="AC15" s="54" t="str">
        <f t="shared" si="8"/>
        <v>Работал</v>
      </c>
      <c r="AD15" s="54" t="str">
        <f t="shared" si="8"/>
        <v>Работал</v>
      </c>
      <c r="AE15" s="54" t="str">
        <f t="shared" si="8"/>
        <v>Работал</v>
      </c>
      <c r="AF15" s="54" t="str">
        <f t="shared" si="8"/>
        <v>Работал</v>
      </c>
      <c r="AG15" s="55" t="str">
        <f t="shared" si="8"/>
        <v/>
      </c>
      <c r="AH15" s="55" t="str">
        <f t="shared" si="8"/>
        <v/>
      </c>
      <c r="AI15" s="54" t="str">
        <f t="shared" si="8"/>
        <v/>
      </c>
      <c r="AJ15" s="54" t="str">
        <f t="shared" si="8"/>
        <v/>
      </c>
    </row>
    <row r="16" spans="1:36" x14ac:dyDescent="0.3">
      <c r="A16" s="49">
        <v>18</v>
      </c>
      <c r="B16" s="33" t="str">
        <f>VLOOKUP($A16,Сотрудники!$A$3:$L$1201,2,0)</f>
        <v>Тимиргалеев Иван</v>
      </c>
      <c r="C16" s="33" t="str">
        <f>VLOOKUP($A16,Сотрудники!$A$3:$L$1201,8,0)</f>
        <v>Екатеринбург</v>
      </c>
      <c r="D16" s="55" t="str">
        <f t="shared" ref="D16:AJ16" si="9">IF(ISBLANK(D52),"",IF(D52=0,"Выходной",IF(D52&lt;&gt;0,"Работал","")))</f>
        <v/>
      </c>
      <c r="E16" s="55" t="str">
        <f t="shared" si="9"/>
        <v/>
      </c>
      <c r="F16" s="55" t="str">
        <f t="shared" si="9"/>
        <v/>
      </c>
      <c r="G16" s="35" t="str">
        <f t="shared" si="9"/>
        <v/>
      </c>
      <c r="H16" s="35" t="str">
        <f t="shared" si="9"/>
        <v/>
      </c>
      <c r="I16" s="54" t="str">
        <f t="shared" si="9"/>
        <v>Работал</v>
      </c>
      <c r="J16" s="54" t="str">
        <f t="shared" si="9"/>
        <v>Работал</v>
      </c>
      <c r="K16" s="54" t="str">
        <f t="shared" si="9"/>
        <v>Работал</v>
      </c>
      <c r="L16" s="55" t="str">
        <f t="shared" si="9"/>
        <v/>
      </c>
      <c r="M16" s="55" t="str">
        <f t="shared" si="9"/>
        <v/>
      </c>
      <c r="N16" s="55" t="str">
        <f t="shared" si="9"/>
        <v/>
      </c>
      <c r="O16" s="54" t="str">
        <f t="shared" si="9"/>
        <v>Работал</v>
      </c>
      <c r="P16" s="54" t="str">
        <f t="shared" si="9"/>
        <v>Работал</v>
      </c>
      <c r="Q16" s="54" t="str">
        <f t="shared" si="9"/>
        <v>Работал</v>
      </c>
      <c r="R16" s="54" t="str">
        <f t="shared" si="9"/>
        <v>Работал</v>
      </c>
      <c r="S16" s="55" t="str">
        <f t="shared" si="9"/>
        <v/>
      </c>
      <c r="T16" s="55" t="str">
        <f t="shared" si="9"/>
        <v/>
      </c>
      <c r="U16" s="54" t="str">
        <f t="shared" si="9"/>
        <v>Работал</v>
      </c>
      <c r="V16" s="54" t="str">
        <f t="shared" si="9"/>
        <v>Работал</v>
      </c>
      <c r="W16" s="54" t="str">
        <f t="shared" si="9"/>
        <v>Работал</v>
      </c>
      <c r="X16" s="54" t="str">
        <f t="shared" si="9"/>
        <v>Работал</v>
      </c>
      <c r="Y16" s="54" t="str">
        <f t="shared" si="9"/>
        <v>Работал</v>
      </c>
      <c r="Z16" s="55" t="str">
        <f t="shared" si="9"/>
        <v/>
      </c>
      <c r="AA16" s="55" t="str">
        <f t="shared" si="9"/>
        <v/>
      </c>
      <c r="AB16" s="54" t="str">
        <f t="shared" si="9"/>
        <v>Работал</v>
      </c>
      <c r="AC16" s="54" t="str">
        <f t="shared" si="9"/>
        <v>Работал</v>
      </c>
      <c r="AD16" s="54" t="str">
        <f t="shared" si="9"/>
        <v>Работал</v>
      </c>
      <c r="AE16" s="54" t="str">
        <f t="shared" si="9"/>
        <v>Работал</v>
      </c>
      <c r="AF16" s="54" t="str">
        <f t="shared" si="9"/>
        <v>Работал</v>
      </c>
      <c r="AG16" s="55" t="str">
        <f t="shared" si="9"/>
        <v/>
      </c>
      <c r="AH16" s="55" t="str">
        <f t="shared" si="9"/>
        <v/>
      </c>
      <c r="AI16" s="54" t="str">
        <f t="shared" si="9"/>
        <v/>
      </c>
      <c r="AJ16" s="54" t="str">
        <f t="shared" si="9"/>
        <v/>
      </c>
    </row>
    <row r="17" spans="1:36" x14ac:dyDescent="0.3">
      <c r="A17" s="49">
        <v>19</v>
      </c>
      <c r="B17" s="33" t="str">
        <f>VLOOKUP($A17,Сотрудники!$A$3:$L$1201,2,0)</f>
        <v>Лопатин Максим</v>
      </c>
      <c r="C17" s="33" t="str">
        <f>VLOOKUP($A17,Сотрудники!$A$3:$L$1201,8,0)</f>
        <v>Москва</v>
      </c>
      <c r="D17" s="55" t="str">
        <f t="shared" ref="D17:AJ17" si="10">IF(ISBLANK(D53),"",IF(D53=0,"Выходной",IF(D53&lt;&gt;0,"Работал","")))</f>
        <v/>
      </c>
      <c r="E17" s="55" t="str">
        <f t="shared" si="10"/>
        <v/>
      </c>
      <c r="F17" s="55" t="str">
        <f t="shared" si="10"/>
        <v/>
      </c>
      <c r="G17" s="35" t="str">
        <f t="shared" si="10"/>
        <v/>
      </c>
      <c r="H17" s="35" t="str">
        <f t="shared" si="10"/>
        <v/>
      </c>
      <c r="I17" s="54" t="str">
        <f t="shared" si="10"/>
        <v>Работал</v>
      </c>
      <c r="J17" s="54" t="str">
        <f t="shared" si="10"/>
        <v>Работал</v>
      </c>
      <c r="K17" s="54" t="str">
        <f t="shared" si="10"/>
        <v>Работал</v>
      </c>
      <c r="L17" s="55" t="str">
        <f t="shared" si="10"/>
        <v/>
      </c>
      <c r="M17" s="55" t="str">
        <f t="shared" si="10"/>
        <v/>
      </c>
      <c r="N17" s="55" t="str">
        <f t="shared" si="10"/>
        <v/>
      </c>
      <c r="O17" s="54" t="str">
        <f t="shared" si="10"/>
        <v>Работал</v>
      </c>
      <c r="P17" s="54" t="str">
        <f t="shared" si="10"/>
        <v>Работал</v>
      </c>
      <c r="Q17" s="54" t="str">
        <f t="shared" si="10"/>
        <v>Работал</v>
      </c>
      <c r="R17" s="54" t="str">
        <f t="shared" si="10"/>
        <v>Работал</v>
      </c>
      <c r="S17" s="55" t="str">
        <f t="shared" si="10"/>
        <v/>
      </c>
      <c r="T17" s="55" t="str">
        <f t="shared" si="10"/>
        <v/>
      </c>
      <c r="U17" s="54" t="str">
        <f t="shared" si="10"/>
        <v>Работал</v>
      </c>
      <c r="V17" s="54" t="str">
        <f t="shared" si="10"/>
        <v>Работал</v>
      </c>
      <c r="W17" s="54" t="str">
        <f t="shared" si="10"/>
        <v>Работал</v>
      </c>
      <c r="X17" s="54" t="str">
        <f t="shared" si="10"/>
        <v>Работал</v>
      </c>
      <c r="Y17" s="54" t="str">
        <f t="shared" si="10"/>
        <v>Работал</v>
      </c>
      <c r="Z17" s="55" t="str">
        <f t="shared" si="10"/>
        <v/>
      </c>
      <c r="AA17" s="55" t="str">
        <f t="shared" si="10"/>
        <v/>
      </c>
      <c r="AB17" s="54" t="str">
        <f t="shared" si="10"/>
        <v>Работал</v>
      </c>
      <c r="AC17" s="54" t="str">
        <f t="shared" si="10"/>
        <v>Работал</v>
      </c>
      <c r="AD17" s="54" t="str">
        <f t="shared" si="10"/>
        <v>Работал</v>
      </c>
      <c r="AE17" s="54" t="str">
        <f t="shared" si="10"/>
        <v>Работал</v>
      </c>
      <c r="AF17" s="54" t="str">
        <f t="shared" si="10"/>
        <v>Работал</v>
      </c>
      <c r="AG17" s="55" t="str">
        <f t="shared" si="10"/>
        <v/>
      </c>
      <c r="AH17" s="55" t="str">
        <f t="shared" si="10"/>
        <v/>
      </c>
      <c r="AI17" s="54" t="str">
        <f t="shared" si="10"/>
        <v/>
      </c>
      <c r="AJ17" s="54" t="str">
        <f t="shared" si="10"/>
        <v/>
      </c>
    </row>
    <row r="18" spans="1:36" x14ac:dyDescent="0.3">
      <c r="A18" s="49">
        <v>20</v>
      </c>
      <c r="B18" s="33" t="str">
        <f>VLOOKUP($A18,Сотрудники!$A$3:$L$1201,2,0)</f>
        <v xml:space="preserve">Калмурзаев Руслан </v>
      </c>
      <c r="C18" s="33" t="str">
        <f>VLOOKUP($A18,Сотрудники!$A$3:$L$1201,8,0)</f>
        <v>Москва</v>
      </c>
      <c r="D18" s="55" t="str">
        <f t="shared" ref="D18:AJ18" si="11">IF(ISBLANK(D54),"",IF(D54=0,"Выходной",IF(D54&lt;&gt;0,"Работал","")))</f>
        <v/>
      </c>
      <c r="E18" s="55" t="str">
        <f t="shared" si="11"/>
        <v/>
      </c>
      <c r="F18" s="55" t="str">
        <f t="shared" si="11"/>
        <v/>
      </c>
      <c r="G18" s="35" t="str">
        <f t="shared" si="11"/>
        <v/>
      </c>
      <c r="H18" s="35" t="str">
        <f t="shared" si="11"/>
        <v/>
      </c>
      <c r="I18" s="54" t="str">
        <f t="shared" si="11"/>
        <v>Работал</v>
      </c>
      <c r="J18" s="54" t="str">
        <f t="shared" si="11"/>
        <v>Работал</v>
      </c>
      <c r="K18" s="54" t="str">
        <f t="shared" si="11"/>
        <v>Работал</v>
      </c>
      <c r="L18" s="55" t="str">
        <f t="shared" si="11"/>
        <v/>
      </c>
      <c r="M18" s="55" t="str">
        <f t="shared" si="11"/>
        <v/>
      </c>
      <c r="N18" s="55" t="str">
        <f t="shared" si="11"/>
        <v/>
      </c>
      <c r="O18" s="54" t="str">
        <f t="shared" si="11"/>
        <v>Работал</v>
      </c>
      <c r="P18" s="54" t="str">
        <f t="shared" si="11"/>
        <v>Работал</v>
      </c>
      <c r="Q18" s="54" t="str">
        <f t="shared" si="11"/>
        <v>Работал</v>
      </c>
      <c r="R18" s="54" t="str">
        <f t="shared" si="11"/>
        <v>Работал</v>
      </c>
      <c r="S18" s="55" t="str">
        <f t="shared" si="11"/>
        <v/>
      </c>
      <c r="T18" s="55" t="str">
        <f t="shared" si="11"/>
        <v/>
      </c>
      <c r="U18" s="54" t="str">
        <f t="shared" si="11"/>
        <v>Работал</v>
      </c>
      <c r="V18" s="54" t="str">
        <f t="shared" si="11"/>
        <v>Работал</v>
      </c>
      <c r="W18" s="54" t="str">
        <f t="shared" si="11"/>
        <v>Работал</v>
      </c>
      <c r="X18" s="54" t="str">
        <f t="shared" si="11"/>
        <v>Работал</v>
      </c>
      <c r="Y18" s="54" t="str">
        <f t="shared" si="11"/>
        <v>Работал</v>
      </c>
      <c r="Z18" s="55" t="str">
        <f t="shared" si="11"/>
        <v/>
      </c>
      <c r="AA18" s="55" t="str">
        <f t="shared" si="11"/>
        <v/>
      </c>
      <c r="AB18" s="54" t="str">
        <f t="shared" si="11"/>
        <v>Работал</v>
      </c>
      <c r="AC18" s="54" t="str">
        <f t="shared" si="11"/>
        <v>Работал</v>
      </c>
      <c r="AD18" s="54" t="str">
        <f t="shared" si="11"/>
        <v>Работал</v>
      </c>
      <c r="AE18" s="54" t="str">
        <f t="shared" si="11"/>
        <v>Работал</v>
      </c>
      <c r="AF18" s="54" t="str">
        <f t="shared" si="11"/>
        <v>Работал</v>
      </c>
      <c r="AG18" s="55" t="str">
        <f t="shared" si="11"/>
        <v/>
      </c>
      <c r="AH18" s="55" t="str">
        <f t="shared" si="11"/>
        <v/>
      </c>
      <c r="AI18" s="54" t="str">
        <f t="shared" si="11"/>
        <v/>
      </c>
      <c r="AJ18" s="54" t="str">
        <f t="shared" si="11"/>
        <v/>
      </c>
    </row>
    <row r="19" spans="1:36" x14ac:dyDescent="0.3">
      <c r="A19" s="49">
        <v>21</v>
      </c>
      <c r="B19" s="33" t="str">
        <f>VLOOKUP($A19,Сотрудники!$A$3:$L$1201,2,0)</f>
        <v>Шимберев Борис</v>
      </c>
      <c r="C19" s="33" t="str">
        <f>VLOOKUP($A19,Сотрудники!$A$3:$L$1201,8,0)</f>
        <v>СПБ</v>
      </c>
      <c r="D19" s="55" t="str">
        <f t="shared" ref="D19:AJ19" si="12">IF(ISBLANK(D55),"",IF(D55=0,"Выходной",IF(D55&lt;&gt;0,"Работал","")))</f>
        <v/>
      </c>
      <c r="E19" s="55" t="str">
        <f t="shared" si="12"/>
        <v/>
      </c>
      <c r="F19" s="55" t="str">
        <f t="shared" si="12"/>
        <v/>
      </c>
      <c r="G19" s="35" t="str">
        <f t="shared" si="12"/>
        <v/>
      </c>
      <c r="H19" s="35" t="str">
        <f t="shared" si="12"/>
        <v/>
      </c>
      <c r="I19" s="54" t="str">
        <f t="shared" si="12"/>
        <v>Работал</v>
      </c>
      <c r="J19" s="54" t="str">
        <f t="shared" si="12"/>
        <v>Работал</v>
      </c>
      <c r="K19" s="54" t="str">
        <f t="shared" si="12"/>
        <v>Работал</v>
      </c>
      <c r="L19" s="55" t="str">
        <f t="shared" si="12"/>
        <v/>
      </c>
      <c r="M19" s="55" t="str">
        <f t="shared" si="12"/>
        <v/>
      </c>
      <c r="N19" s="55" t="str">
        <f t="shared" si="12"/>
        <v/>
      </c>
      <c r="O19" s="54" t="str">
        <f t="shared" si="12"/>
        <v>Работал</v>
      </c>
      <c r="P19" s="54" t="str">
        <f t="shared" si="12"/>
        <v>Работал</v>
      </c>
      <c r="Q19" s="54" t="str">
        <f t="shared" si="12"/>
        <v>Работал</v>
      </c>
      <c r="R19" s="54" t="str">
        <f t="shared" si="12"/>
        <v>Работал</v>
      </c>
      <c r="S19" s="55" t="str">
        <f t="shared" si="12"/>
        <v/>
      </c>
      <c r="T19" s="55" t="str">
        <f t="shared" si="12"/>
        <v/>
      </c>
      <c r="U19" s="54" t="str">
        <f t="shared" si="12"/>
        <v>Выходной</v>
      </c>
      <c r="V19" s="54" t="str">
        <f t="shared" si="12"/>
        <v>Выходной</v>
      </c>
      <c r="W19" s="54" t="str">
        <f t="shared" si="12"/>
        <v>Выходной</v>
      </c>
      <c r="X19" s="54" t="str">
        <f t="shared" si="12"/>
        <v>Работал</v>
      </c>
      <c r="Y19" s="54" t="str">
        <f t="shared" si="12"/>
        <v>Работал</v>
      </c>
      <c r="Z19" s="55" t="str">
        <f t="shared" si="12"/>
        <v/>
      </c>
      <c r="AA19" s="55" t="str">
        <f t="shared" si="12"/>
        <v/>
      </c>
      <c r="AB19" s="54" t="str">
        <f t="shared" si="12"/>
        <v>Работал</v>
      </c>
      <c r="AC19" s="54" t="str">
        <f t="shared" si="12"/>
        <v>Работал</v>
      </c>
      <c r="AD19" s="54" t="str">
        <f t="shared" si="12"/>
        <v>Работал</v>
      </c>
      <c r="AE19" s="54" t="str">
        <f t="shared" si="12"/>
        <v>Работал</v>
      </c>
      <c r="AF19" s="54" t="str">
        <f t="shared" si="12"/>
        <v>Работал</v>
      </c>
      <c r="AG19" s="55" t="str">
        <f t="shared" si="12"/>
        <v/>
      </c>
      <c r="AH19" s="55" t="str">
        <f t="shared" si="12"/>
        <v/>
      </c>
      <c r="AI19" s="54" t="str">
        <f t="shared" si="12"/>
        <v/>
      </c>
      <c r="AJ19" s="54" t="str">
        <f t="shared" si="12"/>
        <v/>
      </c>
    </row>
    <row r="20" spans="1:36" x14ac:dyDescent="0.3">
      <c r="A20" s="49">
        <v>22</v>
      </c>
      <c r="B20" s="33" t="str">
        <f>VLOOKUP($A20,Сотрудники!$A$3:$L$1201,2,0)</f>
        <v>Виштак Татьяна</v>
      </c>
      <c r="C20" s="33" t="str">
        <f>VLOOKUP($A20,Сотрудники!$A$3:$L$1201,8,0)</f>
        <v>Москва</v>
      </c>
      <c r="D20" s="55" t="str">
        <f t="shared" ref="D20:R20" si="13">IF(ISBLANK(D56),"",IF(D56=0,"Выходной",IF(D56&lt;&gt;0,"Работал","")))</f>
        <v/>
      </c>
      <c r="E20" s="55" t="str">
        <f t="shared" si="13"/>
        <v/>
      </c>
      <c r="F20" s="55" t="str">
        <f t="shared" si="13"/>
        <v/>
      </c>
      <c r="G20" s="35" t="str">
        <f t="shared" si="13"/>
        <v/>
      </c>
      <c r="H20" s="35" t="str">
        <f t="shared" si="13"/>
        <v/>
      </c>
      <c r="I20" s="54" t="str">
        <f t="shared" si="13"/>
        <v>Работал</v>
      </c>
      <c r="J20" s="54" t="str">
        <f t="shared" si="13"/>
        <v>Работал</v>
      </c>
      <c r="K20" s="54" t="str">
        <f t="shared" si="13"/>
        <v>Работал</v>
      </c>
      <c r="L20" s="55" t="str">
        <f t="shared" si="13"/>
        <v/>
      </c>
      <c r="M20" s="55" t="str">
        <f t="shared" si="13"/>
        <v/>
      </c>
      <c r="N20" s="55" t="str">
        <f t="shared" si="13"/>
        <v/>
      </c>
      <c r="O20" s="54" t="str">
        <f t="shared" si="13"/>
        <v>Работал</v>
      </c>
      <c r="P20" s="54" t="str">
        <f t="shared" si="13"/>
        <v>Работал</v>
      </c>
      <c r="Q20" s="54" t="str">
        <f t="shared" si="13"/>
        <v>Работал</v>
      </c>
      <c r="R20" s="54" t="str">
        <f t="shared" si="13"/>
        <v>Работал</v>
      </c>
      <c r="S20" s="55" t="str">
        <f t="shared" ref="N20:AJ31" si="14">IF(ISBLANK(S56),"",IF(S56=0,"Выходной",IF(S56&lt;&gt;0,"Работал","")))</f>
        <v/>
      </c>
      <c r="T20" s="55" t="str">
        <f t="shared" si="14"/>
        <v/>
      </c>
      <c r="U20" s="54" t="str">
        <f t="shared" si="14"/>
        <v>Работал</v>
      </c>
      <c r="V20" s="54" t="str">
        <f t="shared" si="14"/>
        <v>Работал</v>
      </c>
      <c r="W20" s="54" t="str">
        <f t="shared" si="14"/>
        <v>Работал</v>
      </c>
      <c r="X20" s="54" t="str">
        <f t="shared" si="14"/>
        <v>Работал</v>
      </c>
      <c r="Y20" s="54" t="str">
        <f t="shared" si="14"/>
        <v>Работал</v>
      </c>
      <c r="Z20" s="55" t="str">
        <f t="shared" si="14"/>
        <v/>
      </c>
      <c r="AA20" s="55" t="str">
        <f t="shared" si="14"/>
        <v/>
      </c>
      <c r="AB20" s="54" t="str">
        <f t="shared" si="14"/>
        <v>Работал</v>
      </c>
      <c r="AC20" s="54" t="str">
        <f t="shared" si="14"/>
        <v>Работал</v>
      </c>
      <c r="AD20" s="54" t="str">
        <f t="shared" ref="AD20:AG24" si="15">IF(ISBLANK(AD56),"",IF(AD56=0,"Выходной",IF(AD56&lt;&gt;0,"Работал","")))</f>
        <v>Работал</v>
      </c>
      <c r="AE20" s="54" t="str">
        <f t="shared" si="15"/>
        <v>Работал</v>
      </c>
      <c r="AF20" s="54" t="str">
        <f t="shared" si="15"/>
        <v>Работал</v>
      </c>
      <c r="AG20" s="55" t="str">
        <f t="shared" si="15"/>
        <v/>
      </c>
      <c r="AH20" s="55" t="str">
        <f t="shared" si="14"/>
        <v/>
      </c>
      <c r="AI20" s="54" t="str">
        <f t="shared" si="14"/>
        <v/>
      </c>
      <c r="AJ20" s="54" t="str">
        <f t="shared" si="14"/>
        <v/>
      </c>
    </row>
    <row r="21" spans="1:36" x14ac:dyDescent="0.3">
      <c r="A21" s="49">
        <v>23</v>
      </c>
      <c r="B21" s="33" t="str">
        <f>VLOOKUP($A21,Сотрудники!$A$3:$L$1201,2,0)</f>
        <v>Путилов Александр</v>
      </c>
      <c r="C21" s="33" t="str">
        <f>VLOOKUP($A21,Сотрудники!$A$3:$L$1201,8,0)</f>
        <v>Екатеринбург</v>
      </c>
      <c r="D21" s="55" t="str">
        <f t="shared" ref="D21:M31" si="16">IF(ISBLANK(D57),"",IF(D57=0,"Выходной",IF(D57&lt;&gt;0,"Работал","")))</f>
        <v/>
      </c>
      <c r="E21" s="55" t="str">
        <f t="shared" si="16"/>
        <v/>
      </c>
      <c r="F21" s="55" t="str">
        <f t="shared" si="16"/>
        <v/>
      </c>
      <c r="G21" s="35" t="str">
        <f t="shared" si="16"/>
        <v/>
      </c>
      <c r="H21" s="35" t="str">
        <f t="shared" si="16"/>
        <v/>
      </c>
      <c r="I21" s="54" t="str">
        <f t="shared" si="16"/>
        <v>Работал</v>
      </c>
      <c r="J21" s="54" t="str">
        <f t="shared" si="16"/>
        <v>Работал</v>
      </c>
      <c r="K21" s="54" t="str">
        <f t="shared" si="16"/>
        <v>Работал</v>
      </c>
      <c r="L21" s="55" t="str">
        <f t="shared" si="16"/>
        <v/>
      </c>
      <c r="M21" s="55" t="str">
        <f t="shared" si="16"/>
        <v/>
      </c>
      <c r="N21" s="55" t="str">
        <f t="shared" si="14"/>
        <v/>
      </c>
      <c r="O21" s="54" t="str">
        <f t="shared" si="14"/>
        <v>Работал</v>
      </c>
      <c r="P21" s="54" t="str">
        <f t="shared" si="14"/>
        <v>Работал</v>
      </c>
      <c r="Q21" s="54" t="str">
        <f t="shared" si="14"/>
        <v>Работал</v>
      </c>
      <c r="R21" s="54" t="str">
        <f t="shared" si="14"/>
        <v>Работал</v>
      </c>
      <c r="S21" s="55" t="str">
        <f t="shared" si="14"/>
        <v/>
      </c>
      <c r="T21" s="55" t="str">
        <f t="shared" si="14"/>
        <v/>
      </c>
      <c r="U21" s="54" t="str">
        <f t="shared" si="14"/>
        <v>Работал</v>
      </c>
      <c r="V21" s="54" t="str">
        <f t="shared" si="14"/>
        <v>Работал</v>
      </c>
      <c r="W21" s="54" t="str">
        <f t="shared" si="14"/>
        <v>Работал</v>
      </c>
      <c r="X21" s="54" t="str">
        <f t="shared" si="14"/>
        <v>Работал</v>
      </c>
      <c r="Y21" s="54" t="str">
        <f t="shared" si="14"/>
        <v>Работал</v>
      </c>
      <c r="Z21" s="55" t="str">
        <f t="shared" si="14"/>
        <v/>
      </c>
      <c r="AA21" s="55" t="str">
        <f t="shared" si="14"/>
        <v/>
      </c>
      <c r="AB21" s="54" t="str">
        <f t="shared" si="14"/>
        <v>Работал</v>
      </c>
      <c r="AC21" s="54" t="str">
        <f t="shared" si="14"/>
        <v>Работал</v>
      </c>
      <c r="AD21" s="54" t="str">
        <f t="shared" si="15"/>
        <v>Работал</v>
      </c>
      <c r="AE21" s="54" t="str">
        <f t="shared" si="15"/>
        <v>Работал</v>
      </c>
      <c r="AF21" s="54" t="str">
        <f t="shared" si="15"/>
        <v>Работал</v>
      </c>
      <c r="AG21" s="55" t="str">
        <f t="shared" si="15"/>
        <v/>
      </c>
      <c r="AH21" s="55" t="str">
        <f t="shared" si="14"/>
        <v/>
      </c>
      <c r="AI21" s="54" t="str">
        <f t="shared" si="14"/>
        <v/>
      </c>
      <c r="AJ21" s="54" t="str">
        <f t="shared" si="14"/>
        <v/>
      </c>
    </row>
    <row r="22" spans="1:36" x14ac:dyDescent="0.3">
      <c r="A22" s="49">
        <v>24</v>
      </c>
      <c r="B22" s="33" t="str">
        <f>VLOOKUP($A22,Сотрудники!$A$3:$L$1201,2,0)</f>
        <v>Цыганкова Анастасия</v>
      </c>
      <c r="C22" s="33" t="str">
        <f>VLOOKUP($A22,Сотрудники!$A$3:$L$1201,8,0)</f>
        <v>Москва</v>
      </c>
      <c r="D22" s="55" t="str">
        <f t="shared" si="16"/>
        <v/>
      </c>
      <c r="E22" s="55" t="str">
        <f t="shared" si="16"/>
        <v/>
      </c>
      <c r="F22" s="55" t="str">
        <f t="shared" si="16"/>
        <v/>
      </c>
      <c r="G22" s="35" t="str">
        <f t="shared" si="16"/>
        <v/>
      </c>
      <c r="H22" s="35" t="str">
        <f t="shared" si="16"/>
        <v/>
      </c>
      <c r="I22" s="54" t="str">
        <f t="shared" si="16"/>
        <v>Работал</v>
      </c>
      <c r="J22" s="54" t="str">
        <f t="shared" si="16"/>
        <v>Работал</v>
      </c>
      <c r="K22" s="54" t="str">
        <f t="shared" si="16"/>
        <v>Работал</v>
      </c>
      <c r="L22" s="55" t="str">
        <f t="shared" si="16"/>
        <v/>
      </c>
      <c r="M22" s="55" t="str">
        <f t="shared" si="16"/>
        <v/>
      </c>
      <c r="N22" s="55" t="str">
        <f t="shared" si="14"/>
        <v/>
      </c>
      <c r="O22" s="54" t="str">
        <f t="shared" si="14"/>
        <v>Работал</v>
      </c>
      <c r="P22" s="54" t="str">
        <f t="shared" si="14"/>
        <v>Работал</v>
      </c>
      <c r="Q22" s="54" t="str">
        <f t="shared" si="14"/>
        <v>Работал</v>
      </c>
      <c r="R22" s="54" t="str">
        <f t="shared" si="14"/>
        <v>Работал</v>
      </c>
      <c r="S22" s="55" t="str">
        <f t="shared" si="14"/>
        <v/>
      </c>
      <c r="T22" s="55" t="str">
        <f t="shared" si="14"/>
        <v/>
      </c>
      <c r="U22" s="54" t="str">
        <f t="shared" si="14"/>
        <v>Работал</v>
      </c>
      <c r="V22" s="54" t="str">
        <f t="shared" si="14"/>
        <v>Работал</v>
      </c>
      <c r="W22" s="54" t="str">
        <f t="shared" si="14"/>
        <v>Работал</v>
      </c>
      <c r="X22" s="54" t="str">
        <f t="shared" si="14"/>
        <v>Работал</v>
      </c>
      <c r="Y22" s="54" t="str">
        <f t="shared" si="14"/>
        <v>Работал</v>
      </c>
      <c r="Z22" s="55" t="str">
        <f t="shared" si="14"/>
        <v/>
      </c>
      <c r="AA22" s="55" t="str">
        <f t="shared" si="14"/>
        <v/>
      </c>
      <c r="AB22" s="54" t="str">
        <f t="shared" si="14"/>
        <v>Работал</v>
      </c>
      <c r="AC22" s="54" t="str">
        <f t="shared" si="14"/>
        <v>Работал</v>
      </c>
      <c r="AD22" s="54" t="str">
        <f t="shared" si="15"/>
        <v>Работал</v>
      </c>
      <c r="AE22" s="54" t="str">
        <f t="shared" si="15"/>
        <v>Работал</v>
      </c>
      <c r="AF22" s="54" t="str">
        <f t="shared" si="15"/>
        <v>Работал</v>
      </c>
      <c r="AG22" s="55" t="str">
        <f t="shared" si="15"/>
        <v/>
      </c>
      <c r="AH22" s="55" t="str">
        <f t="shared" si="14"/>
        <v/>
      </c>
      <c r="AI22" s="54" t="str">
        <f t="shared" si="14"/>
        <v/>
      </c>
      <c r="AJ22" s="54" t="str">
        <f t="shared" si="14"/>
        <v/>
      </c>
    </row>
    <row r="23" spans="1:36" x14ac:dyDescent="0.3">
      <c r="A23" s="49">
        <v>25</v>
      </c>
      <c r="B23" s="33" t="str">
        <f>VLOOKUP($A23,Сотрудники!$A$3:$L$1201,2,0)</f>
        <v>Беседин Игорь</v>
      </c>
      <c r="C23" s="33" t="str">
        <f>VLOOKUP($A23,Сотрудники!$A$3:$L$1201,8,0)</f>
        <v>Нижний Новгород</v>
      </c>
      <c r="D23" s="55" t="str">
        <f t="shared" si="16"/>
        <v/>
      </c>
      <c r="E23" s="55" t="str">
        <f t="shared" si="16"/>
        <v/>
      </c>
      <c r="F23" s="55" t="str">
        <f t="shared" si="16"/>
        <v/>
      </c>
      <c r="G23" s="35" t="str">
        <f t="shared" si="16"/>
        <v/>
      </c>
      <c r="H23" s="35" t="str">
        <f t="shared" si="16"/>
        <v/>
      </c>
      <c r="I23" s="54" t="str">
        <f t="shared" si="16"/>
        <v>Работал</v>
      </c>
      <c r="J23" s="54" t="str">
        <f t="shared" si="16"/>
        <v>Работал</v>
      </c>
      <c r="K23" s="54" t="str">
        <f t="shared" si="16"/>
        <v>Работал</v>
      </c>
      <c r="L23" s="55" t="str">
        <f t="shared" si="16"/>
        <v/>
      </c>
      <c r="M23" s="55" t="str">
        <f t="shared" si="16"/>
        <v/>
      </c>
      <c r="N23" s="55" t="str">
        <f t="shared" si="14"/>
        <v/>
      </c>
      <c r="O23" s="54" t="str">
        <f t="shared" si="14"/>
        <v>Работал</v>
      </c>
      <c r="P23" s="54" t="str">
        <f t="shared" si="14"/>
        <v>Работал</v>
      </c>
      <c r="Q23" s="54" t="str">
        <f t="shared" si="14"/>
        <v>Работал</v>
      </c>
      <c r="R23" s="54" t="str">
        <f t="shared" si="14"/>
        <v>Работал</v>
      </c>
      <c r="S23" s="55" t="str">
        <f t="shared" si="14"/>
        <v/>
      </c>
      <c r="T23" s="55" t="str">
        <f t="shared" si="14"/>
        <v/>
      </c>
      <c r="U23" s="54" t="str">
        <f t="shared" si="14"/>
        <v>Работал</v>
      </c>
      <c r="V23" s="54" t="str">
        <f t="shared" si="14"/>
        <v>Работал</v>
      </c>
      <c r="W23" s="54" t="str">
        <f t="shared" si="14"/>
        <v>Работал</v>
      </c>
      <c r="X23" s="54" t="str">
        <f t="shared" si="14"/>
        <v>Работал</v>
      </c>
      <c r="Y23" s="54" t="str">
        <f t="shared" si="14"/>
        <v>Работал</v>
      </c>
      <c r="Z23" s="55" t="str">
        <f t="shared" si="14"/>
        <v/>
      </c>
      <c r="AA23" s="55" t="str">
        <f t="shared" si="14"/>
        <v/>
      </c>
      <c r="AB23" s="54" t="str">
        <f t="shared" si="14"/>
        <v>Работал</v>
      </c>
      <c r="AC23" s="54" t="str">
        <f t="shared" si="14"/>
        <v>Работал</v>
      </c>
      <c r="AD23" s="54" t="str">
        <f t="shared" si="15"/>
        <v>Работал</v>
      </c>
      <c r="AE23" s="54" t="str">
        <f t="shared" si="15"/>
        <v>Работал</v>
      </c>
      <c r="AF23" s="54" t="str">
        <f t="shared" si="15"/>
        <v>Работал</v>
      </c>
      <c r="AG23" s="55" t="str">
        <f t="shared" si="15"/>
        <v/>
      </c>
      <c r="AH23" s="55" t="str">
        <f t="shared" si="14"/>
        <v/>
      </c>
      <c r="AI23" s="54" t="str">
        <f t="shared" si="14"/>
        <v/>
      </c>
      <c r="AJ23" s="54" t="str">
        <f t="shared" si="14"/>
        <v/>
      </c>
    </row>
    <row r="24" spans="1:36" x14ac:dyDescent="0.3">
      <c r="A24" s="49">
        <v>26</v>
      </c>
      <c r="B24" s="33" t="str">
        <f>VLOOKUP($A24,Сотрудники!$A$3:$L$1201,2,0)</f>
        <v>Молчанов Роман</v>
      </c>
      <c r="C24" s="33" t="str">
        <f>VLOOKUP($A24,Сотрудники!$A$3:$L$1201,8,0)</f>
        <v>Москва</v>
      </c>
      <c r="D24" s="55" t="str">
        <f t="shared" si="16"/>
        <v/>
      </c>
      <c r="E24" s="55" t="str">
        <f t="shared" si="16"/>
        <v/>
      </c>
      <c r="F24" s="55" t="str">
        <f t="shared" si="16"/>
        <v/>
      </c>
      <c r="G24" s="35" t="str">
        <f t="shared" si="16"/>
        <v/>
      </c>
      <c r="H24" s="35" t="str">
        <f t="shared" si="16"/>
        <v/>
      </c>
      <c r="I24" s="54" t="str">
        <f t="shared" si="16"/>
        <v>Работал</v>
      </c>
      <c r="J24" s="54" t="str">
        <f t="shared" si="16"/>
        <v>Работал</v>
      </c>
      <c r="K24" s="54" t="str">
        <f t="shared" si="16"/>
        <v>Работал</v>
      </c>
      <c r="L24" s="55" t="str">
        <f t="shared" si="16"/>
        <v/>
      </c>
      <c r="M24" s="55" t="str">
        <f t="shared" si="16"/>
        <v/>
      </c>
      <c r="N24" s="55" t="str">
        <f t="shared" si="14"/>
        <v/>
      </c>
      <c r="O24" s="54" t="str">
        <f t="shared" si="14"/>
        <v>Работал</v>
      </c>
      <c r="P24" s="54" t="str">
        <f t="shared" si="14"/>
        <v>Работал</v>
      </c>
      <c r="Q24" s="54" t="str">
        <f t="shared" si="14"/>
        <v>Работал</v>
      </c>
      <c r="R24" s="54" t="str">
        <f t="shared" si="14"/>
        <v>Работал</v>
      </c>
      <c r="S24" s="55" t="str">
        <f t="shared" si="14"/>
        <v/>
      </c>
      <c r="T24" s="55" t="str">
        <f t="shared" si="14"/>
        <v/>
      </c>
      <c r="U24" s="54" t="str">
        <f t="shared" si="14"/>
        <v>Работал</v>
      </c>
      <c r="V24" s="54" t="str">
        <f t="shared" si="14"/>
        <v>Работал</v>
      </c>
      <c r="W24" s="54" t="str">
        <f t="shared" si="14"/>
        <v>Работал</v>
      </c>
      <c r="X24" s="54" t="str">
        <f t="shared" si="14"/>
        <v>Работал</v>
      </c>
      <c r="Y24" s="54" t="str">
        <f t="shared" si="14"/>
        <v>Работал</v>
      </c>
      <c r="Z24" s="55" t="str">
        <f t="shared" si="14"/>
        <v/>
      </c>
      <c r="AA24" s="55" t="str">
        <f t="shared" si="14"/>
        <v/>
      </c>
      <c r="AB24" s="54" t="str">
        <f t="shared" si="14"/>
        <v>Работал</v>
      </c>
      <c r="AC24" s="54" t="str">
        <f t="shared" si="14"/>
        <v>Работал</v>
      </c>
      <c r="AD24" s="54" t="str">
        <f t="shared" si="15"/>
        <v>Работал</v>
      </c>
      <c r="AE24" s="54" t="str">
        <f t="shared" si="15"/>
        <v>Работал</v>
      </c>
      <c r="AF24" s="54" t="str">
        <f t="shared" si="15"/>
        <v>Работал</v>
      </c>
      <c r="AG24" s="55" t="str">
        <f t="shared" si="15"/>
        <v/>
      </c>
      <c r="AH24" s="55" t="str">
        <f t="shared" si="14"/>
        <v/>
      </c>
      <c r="AI24" s="54" t="str">
        <f t="shared" si="14"/>
        <v/>
      </c>
      <c r="AJ24" s="54" t="str">
        <f t="shared" si="14"/>
        <v/>
      </c>
    </row>
    <row r="25" spans="1:36" x14ac:dyDescent="0.3">
      <c r="A25" s="49">
        <v>27</v>
      </c>
      <c r="B25" s="33" t="str">
        <f>VLOOKUP($A25,Сотрудники!$A$3:$L$1201,2,0)</f>
        <v>Пузанов Андрей</v>
      </c>
      <c r="C25" s="33" t="str">
        <f>VLOOKUP($A25,Сотрудники!$A$3:$L$1201,8,0)</f>
        <v>Москва</v>
      </c>
      <c r="D25" s="55" t="str">
        <f t="shared" si="16"/>
        <v/>
      </c>
      <c r="E25" s="55" t="str">
        <f t="shared" si="16"/>
        <v/>
      </c>
      <c r="F25" s="55" t="str">
        <f t="shared" si="16"/>
        <v/>
      </c>
      <c r="G25" s="35" t="str">
        <f t="shared" si="16"/>
        <v/>
      </c>
      <c r="H25" s="35" t="str">
        <f t="shared" si="16"/>
        <v/>
      </c>
      <c r="I25" s="54" t="str">
        <f t="shared" si="16"/>
        <v>Работал</v>
      </c>
      <c r="J25" s="54" t="str">
        <f t="shared" si="16"/>
        <v>Работал</v>
      </c>
      <c r="K25" s="54" t="str">
        <f t="shared" si="16"/>
        <v>Работал</v>
      </c>
      <c r="L25" s="55" t="str">
        <f t="shared" si="16"/>
        <v/>
      </c>
      <c r="M25" s="55" t="str">
        <f t="shared" si="16"/>
        <v/>
      </c>
      <c r="N25" s="55" t="str">
        <f t="shared" si="14"/>
        <v/>
      </c>
      <c r="O25" s="54" t="str">
        <f t="shared" si="14"/>
        <v>Работал</v>
      </c>
      <c r="P25" s="54" t="str">
        <f t="shared" si="14"/>
        <v>Работал</v>
      </c>
      <c r="Q25" s="54" t="str">
        <f t="shared" si="14"/>
        <v>Работал</v>
      </c>
      <c r="R25" s="54" t="str">
        <f t="shared" si="14"/>
        <v>Работал</v>
      </c>
      <c r="S25" s="55" t="str">
        <f t="shared" si="14"/>
        <v/>
      </c>
      <c r="T25" s="55" t="str">
        <f t="shared" si="14"/>
        <v/>
      </c>
      <c r="U25" s="54" t="str">
        <f t="shared" si="14"/>
        <v>Работал</v>
      </c>
      <c r="V25" s="54" t="str">
        <f t="shared" si="14"/>
        <v>Работал</v>
      </c>
      <c r="W25" s="54" t="str">
        <f t="shared" si="14"/>
        <v>Работал</v>
      </c>
      <c r="X25" s="54" t="str">
        <f t="shared" si="14"/>
        <v>Работал</v>
      </c>
      <c r="Y25" s="54" t="str">
        <f t="shared" si="14"/>
        <v>Работал</v>
      </c>
      <c r="Z25" s="55" t="str">
        <f t="shared" si="14"/>
        <v/>
      </c>
      <c r="AA25" s="55" t="str">
        <f t="shared" si="14"/>
        <v/>
      </c>
      <c r="AB25" s="54" t="str">
        <f t="shared" si="14"/>
        <v>Работал</v>
      </c>
      <c r="AC25" s="54" t="str">
        <f t="shared" si="14"/>
        <v>Работал</v>
      </c>
      <c r="AD25" s="54" t="str">
        <f t="shared" si="14"/>
        <v>Работал</v>
      </c>
      <c r="AE25" s="54" t="str">
        <f t="shared" si="14"/>
        <v>Работал</v>
      </c>
      <c r="AF25" s="54" t="str">
        <f t="shared" si="14"/>
        <v>Работал</v>
      </c>
      <c r="AG25" s="55" t="str">
        <f t="shared" si="14"/>
        <v/>
      </c>
      <c r="AH25" s="55" t="str">
        <f t="shared" si="14"/>
        <v/>
      </c>
      <c r="AI25" s="54" t="str">
        <f t="shared" si="14"/>
        <v/>
      </c>
      <c r="AJ25" s="54" t="str">
        <f t="shared" si="14"/>
        <v/>
      </c>
    </row>
    <row r="26" spans="1:36" x14ac:dyDescent="0.3">
      <c r="A26" s="49">
        <v>28</v>
      </c>
      <c r="B26" s="33" t="str">
        <f>VLOOKUP($A26,Сотрудники!$A$3:$L$1201,2,0)</f>
        <v>Хотулев Дмитрий</v>
      </c>
      <c r="C26" s="33" t="str">
        <f>VLOOKUP($A26,Сотрудники!$A$3:$L$1201,8,0)</f>
        <v>Саратов</v>
      </c>
      <c r="D26" s="55" t="str">
        <f t="shared" si="16"/>
        <v/>
      </c>
      <c r="E26" s="55" t="str">
        <f t="shared" si="16"/>
        <v/>
      </c>
      <c r="F26" s="55" t="str">
        <f t="shared" si="16"/>
        <v/>
      </c>
      <c r="G26" s="35" t="str">
        <f t="shared" si="16"/>
        <v/>
      </c>
      <c r="H26" s="35" t="str">
        <f t="shared" si="16"/>
        <v/>
      </c>
      <c r="I26" s="54" t="str">
        <f t="shared" si="16"/>
        <v>Работал</v>
      </c>
      <c r="J26" s="54" t="str">
        <f t="shared" si="16"/>
        <v>Работал</v>
      </c>
      <c r="K26" s="54" t="str">
        <f t="shared" si="16"/>
        <v>Работал</v>
      </c>
      <c r="L26" s="55" t="str">
        <f t="shared" si="16"/>
        <v/>
      </c>
      <c r="M26" s="55" t="str">
        <f t="shared" si="16"/>
        <v/>
      </c>
      <c r="N26" s="55" t="str">
        <f t="shared" si="14"/>
        <v/>
      </c>
      <c r="O26" s="54" t="str">
        <f t="shared" si="14"/>
        <v>Работал</v>
      </c>
      <c r="P26" s="54" t="str">
        <f t="shared" si="14"/>
        <v>Работал</v>
      </c>
      <c r="Q26" s="54" t="str">
        <f t="shared" si="14"/>
        <v>Работал</v>
      </c>
      <c r="R26" s="54" t="str">
        <f t="shared" si="14"/>
        <v>Работал</v>
      </c>
      <c r="S26" s="55" t="str">
        <f t="shared" si="14"/>
        <v/>
      </c>
      <c r="T26" s="55" t="str">
        <f t="shared" si="14"/>
        <v/>
      </c>
      <c r="U26" s="54" t="str">
        <f t="shared" si="14"/>
        <v>Работал</v>
      </c>
      <c r="V26" s="54" t="str">
        <f t="shared" si="14"/>
        <v>Работал</v>
      </c>
      <c r="W26" s="54" t="str">
        <f t="shared" si="14"/>
        <v>Работал</v>
      </c>
      <c r="X26" s="54" t="str">
        <f t="shared" si="14"/>
        <v>Работал</v>
      </c>
      <c r="Y26" s="54" t="str">
        <f t="shared" si="14"/>
        <v>Работал</v>
      </c>
      <c r="Z26" s="55" t="str">
        <f t="shared" si="14"/>
        <v/>
      </c>
      <c r="AA26" s="55" t="str">
        <f t="shared" si="14"/>
        <v/>
      </c>
      <c r="AB26" s="54" t="str">
        <f t="shared" si="14"/>
        <v>Работал</v>
      </c>
      <c r="AC26" s="54" t="str">
        <f t="shared" si="14"/>
        <v>Работал</v>
      </c>
      <c r="AD26" s="54" t="str">
        <f t="shared" si="14"/>
        <v>Работал</v>
      </c>
      <c r="AE26" s="54" t="str">
        <f t="shared" si="14"/>
        <v>Работал</v>
      </c>
      <c r="AF26" s="54" t="str">
        <f t="shared" si="14"/>
        <v>Работал</v>
      </c>
      <c r="AG26" s="55" t="str">
        <f t="shared" si="14"/>
        <v/>
      </c>
      <c r="AH26" s="55" t="str">
        <f t="shared" si="14"/>
        <v/>
      </c>
      <c r="AI26" s="54" t="str">
        <f t="shared" si="14"/>
        <v/>
      </c>
      <c r="AJ26" s="54" t="str">
        <f t="shared" si="14"/>
        <v/>
      </c>
    </row>
    <row r="27" spans="1:36" x14ac:dyDescent="0.3">
      <c r="A27" s="49">
        <v>29</v>
      </c>
      <c r="B27" s="33" t="str">
        <f>VLOOKUP($A27,Сотрудники!$A$3:$L$1201,2,0)</f>
        <v>Воронцов Григорий</v>
      </c>
      <c r="C27" s="33" t="str">
        <f>VLOOKUP($A27,Сотрудники!$A$3:$L$1201,8,0)</f>
        <v>Екатеринбург</v>
      </c>
      <c r="D27" s="55" t="str">
        <f t="shared" si="16"/>
        <v/>
      </c>
      <c r="E27" s="55" t="str">
        <f t="shared" si="16"/>
        <v/>
      </c>
      <c r="F27" s="55" t="str">
        <f t="shared" si="16"/>
        <v/>
      </c>
      <c r="G27" s="35" t="str">
        <f t="shared" si="16"/>
        <v/>
      </c>
      <c r="H27" s="35" t="str">
        <f t="shared" si="16"/>
        <v/>
      </c>
      <c r="I27" s="54" t="str">
        <f t="shared" si="16"/>
        <v>Работал</v>
      </c>
      <c r="J27" s="54" t="str">
        <f t="shared" si="16"/>
        <v>Работал</v>
      </c>
      <c r="K27" s="54" t="str">
        <f t="shared" si="16"/>
        <v>Работал</v>
      </c>
      <c r="L27" s="55" t="str">
        <f t="shared" si="16"/>
        <v/>
      </c>
      <c r="M27" s="55" t="str">
        <f t="shared" si="16"/>
        <v/>
      </c>
      <c r="N27" s="55" t="str">
        <f t="shared" si="14"/>
        <v/>
      </c>
      <c r="O27" s="54" t="str">
        <f t="shared" si="14"/>
        <v>Работал</v>
      </c>
      <c r="P27" s="54" t="str">
        <f t="shared" si="14"/>
        <v>Работал</v>
      </c>
      <c r="Q27" s="54" t="str">
        <f t="shared" si="14"/>
        <v>Работал</v>
      </c>
      <c r="R27" s="54" t="str">
        <f t="shared" si="14"/>
        <v>Работал</v>
      </c>
      <c r="S27" s="55" t="str">
        <f t="shared" si="14"/>
        <v/>
      </c>
      <c r="T27" s="55" t="str">
        <f t="shared" si="14"/>
        <v/>
      </c>
      <c r="U27" s="54" t="str">
        <f t="shared" si="14"/>
        <v>Работал</v>
      </c>
      <c r="V27" s="54" t="str">
        <f t="shared" si="14"/>
        <v>Работал</v>
      </c>
      <c r="W27" s="54" t="str">
        <f t="shared" si="14"/>
        <v>Работал</v>
      </c>
      <c r="X27" s="54" t="str">
        <f t="shared" si="14"/>
        <v>Работал</v>
      </c>
      <c r="Y27" s="54" t="str">
        <f t="shared" si="14"/>
        <v>Работал</v>
      </c>
      <c r="Z27" s="55" t="str">
        <f t="shared" si="14"/>
        <v/>
      </c>
      <c r="AA27" s="55" t="str">
        <f t="shared" si="14"/>
        <v/>
      </c>
      <c r="AB27" s="54" t="str">
        <f t="shared" si="14"/>
        <v>Работал</v>
      </c>
      <c r="AC27" s="54" t="str">
        <f t="shared" si="14"/>
        <v>Работал</v>
      </c>
      <c r="AD27" s="54" t="str">
        <f t="shared" si="14"/>
        <v>Работал</v>
      </c>
      <c r="AE27" s="54" t="str">
        <f t="shared" si="14"/>
        <v>Работал</v>
      </c>
      <c r="AF27" s="54" t="str">
        <f t="shared" si="14"/>
        <v>Работал</v>
      </c>
      <c r="AG27" s="55" t="str">
        <f t="shared" si="14"/>
        <v/>
      </c>
      <c r="AH27" s="55" t="str">
        <f t="shared" si="14"/>
        <v/>
      </c>
      <c r="AI27" s="54" t="str">
        <f t="shared" si="14"/>
        <v/>
      </c>
      <c r="AJ27" s="54" t="str">
        <f t="shared" si="14"/>
        <v/>
      </c>
    </row>
    <row r="28" spans="1:36" x14ac:dyDescent="0.3">
      <c r="A28" s="49">
        <v>30</v>
      </c>
      <c r="B28" s="33" t="str">
        <f>VLOOKUP($A28,Сотрудники!$A$3:$L$1201,2,0)</f>
        <v>Тарасов Алексей</v>
      </c>
      <c r="C28" s="33" t="str">
        <f>VLOOKUP($A28,Сотрудники!$A$3:$L$1201,8,0)</f>
        <v>СПБ</v>
      </c>
      <c r="D28" s="55" t="str">
        <f t="shared" si="16"/>
        <v/>
      </c>
      <c r="E28" s="55" t="str">
        <f t="shared" si="16"/>
        <v/>
      </c>
      <c r="F28" s="55" t="str">
        <f t="shared" si="16"/>
        <v/>
      </c>
      <c r="G28" s="35" t="str">
        <f t="shared" si="16"/>
        <v/>
      </c>
      <c r="H28" s="35" t="str">
        <f t="shared" si="16"/>
        <v/>
      </c>
      <c r="I28" s="54" t="str">
        <f t="shared" si="16"/>
        <v>Работал</v>
      </c>
      <c r="J28" s="54" t="str">
        <f t="shared" si="16"/>
        <v>Работал</v>
      </c>
      <c r="K28" s="54" t="str">
        <f t="shared" si="16"/>
        <v>Работал</v>
      </c>
      <c r="L28" s="55" t="str">
        <f t="shared" si="16"/>
        <v/>
      </c>
      <c r="M28" s="55" t="str">
        <f t="shared" si="16"/>
        <v/>
      </c>
      <c r="N28" s="55" t="str">
        <f t="shared" si="14"/>
        <v/>
      </c>
      <c r="O28" s="54" t="str">
        <f t="shared" si="14"/>
        <v>Работал</v>
      </c>
      <c r="P28" s="54" t="str">
        <f t="shared" si="14"/>
        <v>Работал</v>
      </c>
      <c r="Q28" s="54" t="str">
        <f t="shared" si="14"/>
        <v>Работал</v>
      </c>
      <c r="R28" s="54" t="str">
        <f t="shared" si="14"/>
        <v>Работал</v>
      </c>
      <c r="S28" s="55" t="str">
        <f t="shared" si="14"/>
        <v/>
      </c>
      <c r="T28" s="55" t="str">
        <f t="shared" si="14"/>
        <v/>
      </c>
      <c r="U28" s="54" t="str">
        <f t="shared" si="14"/>
        <v>Работал</v>
      </c>
      <c r="V28" s="54" t="str">
        <f t="shared" si="14"/>
        <v>Работал</v>
      </c>
      <c r="W28" s="54" t="str">
        <f t="shared" si="14"/>
        <v>Работал</v>
      </c>
      <c r="X28" s="54" t="str">
        <f t="shared" si="14"/>
        <v>Работал</v>
      </c>
      <c r="Y28" s="54" t="str">
        <f t="shared" si="14"/>
        <v>Работал</v>
      </c>
      <c r="Z28" s="55" t="str">
        <f t="shared" si="14"/>
        <v/>
      </c>
      <c r="AA28" s="55" t="str">
        <f t="shared" si="14"/>
        <v/>
      </c>
      <c r="AB28" s="54" t="str">
        <f t="shared" si="14"/>
        <v>Работал</v>
      </c>
      <c r="AC28" s="54" t="str">
        <f t="shared" si="14"/>
        <v>Работал</v>
      </c>
      <c r="AD28" s="54" t="str">
        <f t="shared" si="14"/>
        <v>Работал</v>
      </c>
      <c r="AE28" s="54" t="str">
        <f t="shared" si="14"/>
        <v>Работал</v>
      </c>
      <c r="AF28" s="54" t="str">
        <f t="shared" si="14"/>
        <v>Работал</v>
      </c>
      <c r="AG28" s="55" t="str">
        <f t="shared" si="14"/>
        <v/>
      </c>
      <c r="AH28" s="55" t="str">
        <f t="shared" si="14"/>
        <v/>
      </c>
      <c r="AI28" s="54" t="str">
        <f t="shared" si="14"/>
        <v/>
      </c>
      <c r="AJ28" s="54" t="str">
        <f t="shared" si="14"/>
        <v/>
      </c>
    </row>
    <row r="29" spans="1:36" x14ac:dyDescent="0.3">
      <c r="A29" s="49">
        <v>31</v>
      </c>
      <c r="B29" s="33" t="str">
        <f>VLOOKUP($A29,Сотрудники!$A$3:$L$1201,2,0)</f>
        <v>Саринков Андрей</v>
      </c>
      <c r="C29" s="33" t="str">
        <f>VLOOKUP($A29,Сотрудники!$A$3:$L$1201,8,0)</f>
        <v>Москва</v>
      </c>
      <c r="D29" s="55" t="str">
        <f t="shared" si="16"/>
        <v/>
      </c>
      <c r="E29" s="55" t="str">
        <f t="shared" si="16"/>
        <v/>
      </c>
      <c r="F29" s="55" t="str">
        <f t="shared" si="16"/>
        <v/>
      </c>
      <c r="G29" s="35" t="str">
        <f t="shared" si="16"/>
        <v/>
      </c>
      <c r="H29" s="35" t="str">
        <f t="shared" si="16"/>
        <v/>
      </c>
      <c r="I29" s="54" t="str">
        <f t="shared" si="16"/>
        <v>Работал</v>
      </c>
      <c r="J29" s="54" t="str">
        <f t="shared" si="16"/>
        <v>Работал</v>
      </c>
      <c r="K29" s="54" t="str">
        <f t="shared" si="16"/>
        <v>Работал</v>
      </c>
      <c r="L29" s="55" t="str">
        <f t="shared" si="16"/>
        <v/>
      </c>
      <c r="M29" s="55" t="str">
        <f t="shared" si="16"/>
        <v/>
      </c>
      <c r="N29" s="55" t="str">
        <f t="shared" si="14"/>
        <v/>
      </c>
      <c r="O29" s="54" t="str">
        <f t="shared" si="14"/>
        <v>Работал</v>
      </c>
      <c r="P29" s="54" t="str">
        <f t="shared" si="14"/>
        <v>Работал</v>
      </c>
      <c r="Q29" s="54" t="str">
        <f t="shared" si="14"/>
        <v>Работал</v>
      </c>
      <c r="R29" s="54" t="str">
        <f t="shared" si="14"/>
        <v>Работал</v>
      </c>
      <c r="S29" s="55" t="str">
        <f t="shared" si="14"/>
        <v/>
      </c>
      <c r="T29" s="55" t="str">
        <f t="shared" si="14"/>
        <v/>
      </c>
      <c r="U29" s="54" t="str">
        <f t="shared" si="14"/>
        <v>Работал</v>
      </c>
      <c r="V29" s="54" t="str">
        <f t="shared" si="14"/>
        <v>Работал</v>
      </c>
      <c r="W29" s="54" t="str">
        <f t="shared" si="14"/>
        <v>Работал</v>
      </c>
      <c r="X29" s="54" t="str">
        <f t="shared" si="14"/>
        <v>Работал</v>
      </c>
      <c r="Y29" s="54" t="str">
        <f t="shared" si="14"/>
        <v>Работал</v>
      </c>
      <c r="Z29" s="55" t="str">
        <f t="shared" si="14"/>
        <v/>
      </c>
      <c r="AA29" s="55" t="str">
        <f t="shared" si="14"/>
        <v/>
      </c>
      <c r="AB29" s="54" t="str">
        <f t="shared" si="14"/>
        <v>Работал</v>
      </c>
      <c r="AC29" s="54" t="str">
        <f t="shared" si="14"/>
        <v>Работал</v>
      </c>
      <c r="AD29" s="54" t="str">
        <f t="shared" si="14"/>
        <v>Работал</v>
      </c>
      <c r="AE29" s="54" t="str">
        <f t="shared" si="14"/>
        <v>Работал</v>
      </c>
      <c r="AF29" s="54" t="str">
        <f t="shared" si="14"/>
        <v>Работал</v>
      </c>
      <c r="AG29" s="55" t="str">
        <f t="shared" si="14"/>
        <v/>
      </c>
      <c r="AH29" s="55" t="str">
        <f t="shared" si="14"/>
        <v/>
      </c>
      <c r="AI29" s="54" t="str">
        <f t="shared" si="14"/>
        <v/>
      </c>
      <c r="AJ29" s="54" t="str">
        <f t="shared" si="14"/>
        <v/>
      </c>
    </row>
    <row r="30" spans="1:36" x14ac:dyDescent="0.3">
      <c r="A30" s="49">
        <v>32</v>
      </c>
      <c r="B30" s="33" t="str">
        <f>VLOOKUP($A30,Сотрудники!$A$3:$L$1201,2,0)</f>
        <v>Смердов Алексей</v>
      </c>
      <c r="C30" s="33" t="str">
        <f>VLOOKUP($A30,Сотрудники!$A$3:$L$1201,8,0)</f>
        <v>Екатеринбург</v>
      </c>
      <c r="D30" s="55" t="str">
        <f t="shared" si="16"/>
        <v/>
      </c>
      <c r="E30" s="55" t="str">
        <f t="shared" si="16"/>
        <v/>
      </c>
      <c r="F30" s="55" t="str">
        <f t="shared" si="16"/>
        <v/>
      </c>
      <c r="G30" s="35" t="str">
        <f t="shared" si="16"/>
        <v/>
      </c>
      <c r="H30" s="35" t="str">
        <f t="shared" si="16"/>
        <v/>
      </c>
      <c r="I30" s="54" t="str">
        <f t="shared" si="16"/>
        <v>Работал</v>
      </c>
      <c r="J30" s="54" t="str">
        <f t="shared" si="16"/>
        <v>Работал</v>
      </c>
      <c r="K30" s="54" t="str">
        <f t="shared" si="16"/>
        <v>Работал</v>
      </c>
      <c r="L30" s="55" t="str">
        <f t="shared" si="16"/>
        <v/>
      </c>
      <c r="M30" s="55" t="str">
        <f t="shared" si="16"/>
        <v/>
      </c>
      <c r="N30" s="55" t="str">
        <f t="shared" si="14"/>
        <v/>
      </c>
      <c r="O30" s="54" t="str">
        <f t="shared" si="14"/>
        <v>Выходной</v>
      </c>
      <c r="P30" s="54" t="str">
        <f t="shared" si="14"/>
        <v>Выходной</v>
      </c>
      <c r="Q30" s="54" t="str">
        <f t="shared" si="14"/>
        <v>Выходной</v>
      </c>
      <c r="R30" s="54" t="str">
        <f t="shared" si="14"/>
        <v>Выходной</v>
      </c>
      <c r="S30" s="55" t="str">
        <f t="shared" si="14"/>
        <v/>
      </c>
      <c r="T30" s="55" t="str">
        <f t="shared" si="14"/>
        <v/>
      </c>
      <c r="U30" s="54" t="str">
        <f t="shared" si="14"/>
        <v>Выходной</v>
      </c>
      <c r="V30" s="54" t="str">
        <f t="shared" si="14"/>
        <v>Выходной</v>
      </c>
      <c r="W30" s="54" t="str">
        <f t="shared" si="14"/>
        <v>Выходной</v>
      </c>
      <c r="X30" s="54" t="str">
        <f t="shared" si="14"/>
        <v>Выходной</v>
      </c>
      <c r="Y30" s="54" t="str">
        <f t="shared" si="14"/>
        <v>Выходной</v>
      </c>
      <c r="Z30" s="55" t="str">
        <f t="shared" si="14"/>
        <v/>
      </c>
      <c r="AA30" s="55" t="str">
        <f t="shared" si="14"/>
        <v/>
      </c>
      <c r="AB30" s="54" t="str">
        <f t="shared" si="14"/>
        <v>Выходной</v>
      </c>
      <c r="AC30" s="54" t="str">
        <f t="shared" si="14"/>
        <v>Работал</v>
      </c>
      <c r="AD30" s="54" t="str">
        <f t="shared" si="14"/>
        <v>Работал</v>
      </c>
      <c r="AE30" s="54" t="str">
        <f t="shared" si="14"/>
        <v>Работал</v>
      </c>
      <c r="AF30" s="54" t="str">
        <f t="shared" si="14"/>
        <v>Работал</v>
      </c>
      <c r="AG30" s="55" t="str">
        <f t="shared" si="14"/>
        <v/>
      </c>
      <c r="AH30" s="55" t="str">
        <f t="shared" si="14"/>
        <v/>
      </c>
      <c r="AI30" s="54" t="str">
        <f t="shared" si="14"/>
        <v/>
      </c>
      <c r="AJ30" s="54" t="str">
        <f t="shared" si="14"/>
        <v/>
      </c>
    </row>
    <row r="31" spans="1:36" x14ac:dyDescent="0.3">
      <c r="A31" s="49">
        <v>33</v>
      </c>
      <c r="B31" s="33" t="str">
        <f>VLOOKUP($A31,Сотрудники!$A$3:$L$1201,2,0)</f>
        <v>Киевский Сергей</v>
      </c>
      <c r="C31" s="33" t="str">
        <f>VLOOKUP($A31,Сотрудники!$A$3:$L$1201,8,0)</f>
        <v>Москва</v>
      </c>
      <c r="D31" s="55" t="str">
        <f t="shared" si="16"/>
        <v/>
      </c>
      <c r="E31" s="55" t="str">
        <f t="shared" si="16"/>
        <v/>
      </c>
      <c r="F31" s="55" t="str">
        <f t="shared" si="16"/>
        <v/>
      </c>
      <c r="G31" s="35" t="str">
        <f t="shared" si="16"/>
        <v/>
      </c>
      <c r="H31" s="35" t="str">
        <f t="shared" si="16"/>
        <v/>
      </c>
      <c r="I31" s="54" t="str">
        <f t="shared" si="16"/>
        <v>Работал</v>
      </c>
      <c r="J31" s="54" t="str">
        <f t="shared" si="16"/>
        <v>Работал</v>
      </c>
      <c r="K31" s="54" t="str">
        <f t="shared" si="16"/>
        <v>Работал</v>
      </c>
      <c r="L31" s="55" t="str">
        <f t="shared" si="16"/>
        <v/>
      </c>
      <c r="M31" s="55" t="str">
        <f t="shared" si="16"/>
        <v/>
      </c>
      <c r="N31" s="55" t="str">
        <f t="shared" si="14"/>
        <v/>
      </c>
      <c r="O31" s="54" t="str">
        <f t="shared" si="14"/>
        <v>Работал</v>
      </c>
      <c r="P31" s="54" t="str">
        <f t="shared" si="14"/>
        <v>Работал</v>
      </c>
      <c r="Q31" s="54" t="str">
        <f t="shared" si="14"/>
        <v>Работал</v>
      </c>
      <c r="R31" s="54" t="str">
        <f t="shared" si="14"/>
        <v>Работал</v>
      </c>
      <c r="S31" s="55" t="str">
        <f t="shared" si="14"/>
        <v/>
      </c>
      <c r="T31" s="55" t="str">
        <f t="shared" si="14"/>
        <v/>
      </c>
      <c r="U31" s="54" t="str">
        <f t="shared" si="14"/>
        <v>Работал</v>
      </c>
      <c r="V31" s="54" t="str">
        <f t="shared" si="14"/>
        <v>Работал</v>
      </c>
      <c r="W31" s="54" t="str">
        <f t="shared" si="14"/>
        <v>Работал</v>
      </c>
      <c r="X31" s="54" t="str">
        <f t="shared" si="14"/>
        <v>Работал</v>
      </c>
      <c r="Y31" s="54" t="str">
        <f t="shared" si="14"/>
        <v>Работал</v>
      </c>
      <c r="Z31" s="55" t="str">
        <f t="shared" si="14"/>
        <v/>
      </c>
      <c r="AA31" s="55" t="str">
        <f t="shared" si="14"/>
        <v/>
      </c>
      <c r="AB31" s="54" t="str">
        <f t="shared" si="14"/>
        <v>Работал</v>
      </c>
      <c r="AC31" s="54" t="str">
        <f t="shared" si="14"/>
        <v>Работал</v>
      </c>
      <c r="AD31" s="54" t="str">
        <f t="shared" si="14"/>
        <v>Работал</v>
      </c>
      <c r="AE31" s="54" t="str">
        <f t="shared" si="14"/>
        <v>Работал</v>
      </c>
      <c r="AF31" s="54" t="str">
        <f t="shared" si="14"/>
        <v>Работал</v>
      </c>
      <c r="AG31" s="55" t="str">
        <f t="shared" si="14"/>
        <v/>
      </c>
      <c r="AH31" s="55" t="str">
        <f t="shared" si="14"/>
        <v/>
      </c>
      <c r="AI31" s="54" t="str">
        <f t="shared" si="14"/>
        <v/>
      </c>
      <c r="AJ31" s="54" t="str">
        <f t="shared" si="14"/>
        <v/>
      </c>
    </row>
    <row r="32" spans="1:36" x14ac:dyDescent="0.3">
      <c r="A32" s="49">
        <v>34</v>
      </c>
      <c r="B32" s="33" t="str">
        <f>VLOOKUP($A32,Сотрудники!$A$3:$L$1201,2,0)</f>
        <v>Ильин Дмитрий</v>
      </c>
      <c r="C32" s="33" t="str">
        <f>VLOOKUP($A32,Сотрудники!$A$3:$L$1201,8,0)</f>
        <v>Казань</v>
      </c>
      <c r="D32" s="55" t="str">
        <f t="shared" ref="D32:AJ32" si="17">IF(ISBLANK(D68),"",IF(D68=0,"Выходной",IF(D68&lt;&gt;0,"Работал","")))</f>
        <v/>
      </c>
      <c r="E32" s="55" t="str">
        <f t="shared" si="17"/>
        <v/>
      </c>
      <c r="F32" s="55" t="str">
        <f t="shared" si="17"/>
        <v/>
      </c>
      <c r="G32" s="35" t="str">
        <f t="shared" si="17"/>
        <v/>
      </c>
      <c r="H32" s="35" t="str">
        <f t="shared" si="17"/>
        <v/>
      </c>
      <c r="I32" s="54" t="str">
        <f t="shared" si="17"/>
        <v/>
      </c>
      <c r="J32" s="54" t="str">
        <f t="shared" si="17"/>
        <v/>
      </c>
      <c r="K32" s="54" t="str">
        <f t="shared" si="17"/>
        <v/>
      </c>
      <c r="L32" s="55" t="str">
        <f t="shared" si="17"/>
        <v/>
      </c>
      <c r="M32" s="55" t="str">
        <f t="shared" si="17"/>
        <v/>
      </c>
      <c r="N32" s="55" t="str">
        <f t="shared" si="17"/>
        <v/>
      </c>
      <c r="O32" s="54" t="str">
        <f t="shared" si="17"/>
        <v>Работал</v>
      </c>
      <c r="P32" s="54" t="str">
        <f t="shared" si="17"/>
        <v>Работал</v>
      </c>
      <c r="Q32" s="54" t="str">
        <f t="shared" si="17"/>
        <v>Работал</v>
      </c>
      <c r="R32" s="54" t="str">
        <f t="shared" si="17"/>
        <v>Работал</v>
      </c>
      <c r="S32" s="55" t="str">
        <f t="shared" si="17"/>
        <v/>
      </c>
      <c r="T32" s="55" t="str">
        <f t="shared" si="17"/>
        <v/>
      </c>
      <c r="U32" s="54" t="str">
        <f t="shared" si="17"/>
        <v>Работал</v>
      </c>
      <c r="V32" s="54" t="str">
        <f t="shared" si="17"/>
        <v>Работал</v>
      </c>
      <c r="W32" s="54" t="str">
        <f t="shared" si="17"/>
        <v>Работал</v>
      </c>
      <c r="X32" s="54" t="str">
        <f t="shared" si="17"/>
        <v>Работал</v>
      </c>
      <c r="Y32" s="54" t="str">
        <f t="shared" si="17"/>
        <v>Работал</v>
      </c>
      <c r="Z32" s="55" t="str">
        <f t="shared" si="17"/>
        <v/>
      </c>
      <c r="AA32" s="55" t="str">
        <f t="shared" si="17"/>
        <v/>
      </c>
      <c r="AB32" s="54" t="str">
        <f t="shared" si="17"/>
        <v>Работал</v>
      </c>
      <c r="AC32" s="54" t="str">
        <f t="shared" si="17"/>
        <v>Работал</v>
      </c>
      <c r="AD32" s="54" t="str">
        <f t="shared" si="17"/>
        <v>Работал</v>
      </c>
      <c r="AE32" s="54" t="str">
        <f t="shared" si="17"/>
        <v>Выходной</v>
      </c>
      <c r="AF32" s="54" t="str">
        <f t="shared" si="17"/>
        <v>Выходной</v>
      </c>
      <c r="AG32" s="55" t="str">
        <f t="shared" si="17"/>
        <v/>
      </c>
      <c r="AH32" s="55" t="str">
        <f t="shared" si="17"/>
        <v/>
      </c>
      <c r="AI32" s="54" t="str">
        <f t="shared" si="17"/>
        <v/>
      </c>
      <c r="AJ32" s="54" t="str">
        <f t="shared" si="17"/>
        <v/>
      </c>
    </row>
    <row r="33" spans="1:37" x14ac:dyDescent="0.3">
      <c r="A33" s="49">
        <v>35</v>
      </c>
      <c r="B33" s="33" t="str">
        <f>VLOOKUP($A33,Сотрудники!$A$3:$L$1201,2,0)</f>
        <v>Дмитриев Николай</v>
      </c>
      <c r="C33" s="33" t="str">
        <f>VLOOKUP($A33,Сотрудники!$A$3:$L$1201,8,0)</f>
        <v>Москва</v>
      </c>
      <c r="D33" s="55" t="str">
        <f t="shared" ref="D33:AJ33" si="18">IF(ISBLANK(D69),"",IF(D69=0,"Выходной",IF(D69&lt;&gt;0,"Работал","")))</f>
        <v/>
      </c>
      <c r="E33" s="55" t="str">
        <f t="shared" si="18"/>
        <v/>
      </c>
      <c r="F33" s="55" t="str">
        <f t="shared" si="18"/>
        <v/>
      </c>
      <c r="G33" s="35" t="str">
        <f t="shared" si="18"/>
        <v/>
      </c>
      <c r="H33" s="35" t="str">
        <f t="shared" si="18"/>
        <v/>
      </c>
      <c r="I33" s="54" t="str">
        <f t="shared" si="18"/>
        <v/>
      </c>
      <c r="J33" s="54" t="str">
        <f t="shared" si="18"/>
        <v/>
      </c>
      <c r="K33" s="54" t="str">
        <f t="shared" si="18"/>
        <v/>
      </c>
      <c r="L33" s="55" t="str">
        <f t="shared" si="18"/>
        <v/>
      </c>
      <c r="M33" s="55" t="str">
        <f t="shared" si="18"/>
        <v/>
      </c>
      <c r="N33" s="55" t="str">
        <f t="shared" si="18"/>
        <v/>
      </c>
      <c r="O33" s="54" t="str">
        <f t="shared" si="18"/>
        <v/>
      </c>
      <c r="P33" s="54" t="str">
        <f t="shared" si="18"/>
        <v>Работал</v>
      </c>
      <c r="Q33" s="54" t="str">
        <f t="shared" si="18"/>
        <v>Работал</v>
      </c>
      <c r="R33" s="54" t="str">
        <f t="shared" si="18"/>
        <v>Работал</v>
      </c>
      <c r="S33" s="55" t="str">
        <f t="shared" si="18"/>
        <v/>
      </c>
      <c r="T33" s="55" t="str">
        <f t="shared" si="18"/>
        <v/>
      </c>
      <c r="U33" s="54" t="str">
        <f t="shared" si="18"/>
        <v>Работал</v>
      </c>
      <c r="V33" s="54" t="str">
        <f t="shared" si="18"/>
        <v>Работал</v>
      </c>
      <c r="W33" s="54" t="str">
        <f t="shared" si="18"/>
        <v>Работал</v>
      </c>
      <c r="X33" s="54" t="str">
        <f t="shared" si="18"/>
        <v>Работал</v>
      </c>
      <c r="Y33" s="54" t="str">
        <f t="shared" si="18"/>
        <v>Работал</v>
      </c>
      <c r="Z33" s="55" t="str">
        <f t="shared" si="18"/>
        <v/>
      </c>
      <c r="AA33" s="55" t="str">
        <f t="shared" si="18"/>
        <v/>
      </c>
      <c r="AB33" s="54" t="str">
        <f t="shared" si="18"/>
        <v>Работал</v>
      </c>
      <c r="AC33" s="54" t="str">
        <f t="shared" si="18"/>
        <v>Работал</v>
      </c>
      <c r="AD33" s="54" t="str">
        <f t="shared" si="18"/>
        <v>Работал</v>
      </c>
      <c r="AE33" s="54" t="str">
        <f t="shared" si="18"/>
        <v>Работал</v>
      </c>
      <c r="AF33" s="54" t="str">
        <f t="shared" si="18"/>
        <v>Работал</v>
      </c>
      <c r="AG33" s="55" t="str">
        <f t="shared" si="18"/>
        <v/>
      </c>
      <c r="AH33" s="55" t="str">
        <f t="shared" si="18"/>
        <v/>
      </c>
      <c r="AI33" s="54" t="str">
        <f t="shared" si="18"/>
        <v/>
      </c>
      <c r="AJ33" s="54" t="str">
        <f t="shared" si="18"/>
        <v/>
      </c>
    </row>
    <row r="34" spans="1:37" x14ac:dyDescent="0.3">
      <c r="A34" s="49">
        <v>36</v>
      </c>
      <c r="B34" s="33" t="str">
        <f>VLOOKUP($A34,Сотрудники!$A$3:$L$1201,2,0)</f>
        <v>Юркин Николай</v>
      </c>
      <c r="C34" s="33" t="str">
        <f>VLOOKUP($A34,Сотрудники!$A$3:$L$1201,8,0)</f>
        <v>Москва</v>
      </c>
      <c r="D34" s="55" t="str">
        <f t="shared" ref="D34:AJ34" si="19">IF(ISBLANK(D70),"",IF(D70=0,"Выходной",IF(D70&lt;&gt;0,"Работал","")))</f>
        <v/>
      </c>
      <c r="E34" s="55" t="str">
        <f t="shared" si="19"/>
        <v/>
      </c>
      <c r="F34" s="55" t="str">
        <f t="shared" si="19"/>
        <v/>
      </c>
      <c r="G34" s="35" t="str">
        <f t="shared" si="19"/>
        <v/>
      </c>
      <c r="H34" s="35" t="str">
        <f t="shared" si="19"/>
        <v/>
      </c>
      <c r="I34" s="54" t="str">
        <f t="shared" si="19"/>
        <v/>
      </c>
      <c r="J34" s="54" t="str">
        <f t="shared" si="19"/>
        <v/>
      </c>
      <c r="K34" s="54" t="str">
        <f t="shared" si="19"/>
        <v/>
      </c>
      <c r="L34" s="55" t="str">
        <f t="shared" si="19"/>
        <v/>
      </c>
      <c r="M34" s="55" t="str">
        <f t="shared" si="19"/>
        <v/>
      </c>
      <c r="N34" s="55" t="str">
        <f t="shared" si="19"/>
        <v/>
      </c>
      <c r="O34" s="54" t="str">
        <f t="shared" si="19"/>
        <v/>
      </c>
      <c r="P34" s="54" t="str">
        <f t="shared" si="19"/>
        <v/>
      </c>
      <c r="Q34" s="54" t="str">
        <f t="shared" si="19"/>
        <v/>
      </c>
      <c r="R34" s="54" t="str">
        <f t="shared" si="19"/>
        <v/>
      </c>
      <c r="S34" s="55" t="str">
        <f t="shared" si="19"/>
        <v/>
      </c>
      <c r="T34" s="55" t="str">
        <f t="shared" si="19"/>
        <v/>
      </c>
      <c r="U34" s="54" t="str">
        <f t="shared" si="19"/>
        <v/>
      </c>
      <c r="V34" s="54" t="str">
        <f t="shared" si="19"/>
        <v/>
      </c>
      <c r="W34" s="54" t="str">
        <f t="shared" si="19"/>
        <v/>
      </c>
      <c r="X34" s="54" t="str">
        <f t="shared" si="19"/>
        <v/>
      </c>
      <c r="Y34" s="54" t="str">
        <f t="shared" si="19"/>
        <v/>
      </c>
      <c r="Z34" s="55" t="str">
        <f t="shared" si="19"/>
        <v/>
      </c>
      <c r="AA34" s="55" t="str">
        <f t="shared" si="19"/>
        <v/>
      </c>
      <c r="AB34" s="54" t="str">
        <f t="shared" si="19"/>
        <v>Работал</v>
      </c>
      <c r="AC34" s="54" t="str">
        <f t="shared" si="19"/>
        <v>Работал</v>
      </c>
      <c r="AD34" s="54" t="str">
        <f t="shared" si="19"/>
        <v>Работал</v>
      </c>
      <c r="AE34" s="54" t="str">
        <f t="shared" si="19"/>
        <v>Работал</v>
      </c>
      <c r="AF34" s="54" t="str">
        <f t="shared" si="19"/>
        <v>Работал</v>
      </c>
      <c r="AG34" s="55" t="str">
        <f t="shared" si="19"/>
        <v/>
      </c>
      <c r="AH34" s="55" t="str">
        <f t="shared" si="19"/>
        <v/>
      </c>
      <c r="AI34" s="54" t="str">
        <f t="shared" si="19"/>
        <v/>
      </c>
      <c r="AJ34" s="54" t="str">
        <f t="shared" si="19"/>
        <v/>
      </c>
    </row>
    <row r="35" spans="1:37" x14ac:dyDescent="0.3">
      <c r="A35" s="49">
        <v>37</v>
      </c>
      <c r="B35" s="33" t="str">
        <f>VLOOKUP($A35,Сотрудники!$A$3:$L$1201,2,0)</f>
        <v>Ионов Евгений</v>
      </c>
      <c r="C35" s="33" t="str">
        <f>VLOOKUP($A35,Сотрудники!$A$3:$L$1201,8,0)</f>
        <v>Москва</v>
      </c>
      <c r="D35" s="55" t="str">
        <f t="shared" ref="D35:AJ35" si="20">IF(ISBLANK(D71),"",IF(D71=0,"Выходной",IF(D71&lt;&gt;0,"Работал","")))</f>
        <v/>
      </c>
      <c r="E35" s="55" t="str">
        <f t="shared" si="20"/>
        <v/>
      </c>
      <c r="F35" s="55" t="str">
        <f t="shared" si="20"/>
        <v/>
      </c>
      <c r="G35" s="35" t="str">
        <f t="shared" si="20"/>
        <v/>
      </c>
      <c r="H35" s="35" t="str">
        <f t="shared" si="20"/>
        <v/>
      </c>
      <c r="I35" s="54" t="str">
        <f t="shared" si="20"/>
        <v/>
      </c>
      <c r="J35" s="54" t="str">
        <f t="shared" si="20"/>
        <v/>
      </c>
      <c r="K35" s="54" t="str">
        <f t="shared" si="20"/>
        <v/>
      </c>
      <c r="L35" s="55" t="str">
        <f t="shared" si="20"/>
        <v/>
      </c>
      <c r="M35" s="55" t="str">
        <f t="shared" si="20"/>
        <v/>
      </c>
      <c r="N35" s="55" t="str">
        <f t="shared" si="20"/>
        <v/>
      </c>
      <c r="O35" s="54" t="str">
        <f t="shared" si="20"/>
        <v/>
      </c>
      <c r="P35" s="54" t="str">
        <f t="shared" si="20"/>
        <v/>
      </c>
      <c r="Q35" s="54" t="str">
        <f t="shared" si="20"/>
        <v/>
      </c>
      <c r="R35" s="54" t="str">
        <f t="shared" si="20"/>
        <v/>
      </c>
      <c r="S35" s="55" t="str">
        <f t="shared" si="20"/>
        <v/>
      </c>
      <c r="T35" s="55" t="str">
        <f t="shared" si="20"/>
        <v/>
      </c>
      <c r="U35" s="54" t="str">
        <f t="shared" si="20"/>
        <v/>
      </c>
      <c r="V35" s="54" t="str">
        <f t="shared" si="20"/>
        <v/>
      </c>
      <c r="W35" s="54" t="str">
        <f t="shared" si="20"/>
        <v/>
      </c>
      <c r="X35" s="54" t="str">
        <f t="shared" si="20"/>
        <v/>
      </c>
      <c r="Y35" s="54" t="str">
        <f t="shared" si="20"/>
        <v/>
      </c>
      <c r="Z35" s="55" t="str">
        <f t="shared" si="20"/>
        <v/>
      </c>
      <c r="AA35" s="55" t="str">
        <f t="shared" si="20"/>
        <v/>
      </c>
      <c r="AB35" s="54" t="str">
        <f t="shared" si="20"/>
        <v/>
      </c>
      <c r="AC35" s="54" t="str">
        <f t="shared" si="20"/>
        <v/>
      </c>
      <c r="AD35" s="54" t="str">
        <f t="shared" si="20"/>
        <v/>
      </c>
      <c r="AE35" s="54" t="str">
        <f t="shared" si="20"/>
        <v/>
      </c>
      <c r="AF35" s="54" t="str">
        <f t="shared" si="20"/>
        <v>Работал</v>
      </c>
      <c r="AG35" s="55" t="str">
        <f t="shared" si="20"/>
        <v/>
      </c>
      <c r="AH35" s="55" t="str">
        <f t="shared" si="20"/>
        <v/>
      </c>
      <c r="AI35" s="54" t="str">
        <f t="shared" si="20"/>
        <v/>
      </c>
      <c r="AJ35" s="54" t="str">
        <f t="shared" si="20"/>
        <v/>
      </c>
    </row>
    <row r="36" spans="1:37" x14ac:dyDescent="0.3">
      <c r="B36" s="36" t="s">
        <v>27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</row>
    <row r="37" spans="1:37" x14ac:dyDescent="0.3">
      <c r="B37" s="38" t="s">
        <v>23</v>
      </c>
      <c r="C37" s="38" t="s">
        <v>24</v>
      </c>
      <c r="D37" s="38" t="s">
        <v>25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</row>
    <row r="38" spans="1:37" x14ac:dyDescent="0.3">
      <c r="B38" s="36"/>
      <c r="C38" s="37" t="s">
        <v>21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K38" s="36" t="s">
        <v>20</v>
      </c>
    </row>
    <row r="39" spans="1:37" x14ac:dyDescent="0.3">
      <c r="A39" s="33">
        <v>1</v>
      </c>
      <c r="B39" s="33" t="str">
        <f>VLOOKUP($A39,Сотрудники!$A$3:$L$1201,2,0)</f>
        <v>Кузьмин Антон</v>
      </c>
      <c r="C39" s="33" t="str">
        <f>VLOOKUP($A39,Сотрудники!$A$3:$L$1201,8,0)</f>
        <v>Москва</v>
      </c>
      <c r="D39" s="55"/>
      <c r="E39" s="55"/>
      <c r="F39" s="55"/>
      <c r="G39" s="35"/>
      <c r="H39" s="35"/>
      <c r="I39" s="54">
        <v>8</v>
      </c>
      <c r="J39" s="54">
        <v>8</v>
      </c>
      <c r="K39" s="54">
        <v>7</v>
      </c>
      <c r="L39" s="55"/>
      <c r="M39" s="55"/>
      <c r="N39" s="55"/>
      <c r="O39" s="54">
        <v>8</v>
      </c>
      <c r="P39" s="54">
        <v>8</v>
      </c>
      <c r="Q39" s="54">
        <v>8</v>
      </c>
      <c r="R39" s="54">
        <v>8</v>
      </c>
      <c r="S39" s="55"/>
      <c r="T39" s="55"/>
      <c r="U39" s="54">
        <v>8</v>
      </c>
      <c r="V39" s="54">
        <v>8</v>
      </c>
      <c r="W39" s="54">
        <v>8</v>
      </c>
      <c r="X39" s="54">
        <v>8</v>
      </c>
      <c r="Y39" s="54">
        <v>8</v>
      </c>
      <c r="Z39" s="55"/>
      <c r="AA39" s="55"/>
      <c r="AB39" s="54">
        <v>8</v>
      </c>
      <c r="AC39" s="54">
        <v>8</v>
      </c>
      <c r="AD39" s="54">
        <v>8</v>
      </c>
      <c r="AE39" s="54">
        <v>8</v>
      </c>
      <c r="AF39" s="54">
        <v>8</v>
      </c>
      <c r="AG39" s="55"/>
      <c r="AH39" s="55"/>
      <c r="AI39" s="54"/>
      <c r="AJ39" s="54"/>
      <c r="AK39" s="36">
        <f>SUM(D39:AJ39)</f>
        <v>135</v>
      </c>
    </row>
    <row r="40" spans="1:37" x14ac:dyDescent="0.3">
      <c r="A40" s="33">
        <v>2</v>
      </c>
      <c r="B40" s="33" t="str">
        <f>VLOOKUP($A40,Сотрудники!$A$3:$L$1201,2,0)</f>
        <v xml:space="preserve">Крейнделин Борис </v>
      </c>
      <c r="C40" s="33" t="str">
        <f>VLOOKUP($A40,Сотрудники!$A$3:$L$1201,8,0)</f>
        <v>Москва</v>
      </c>
      <c r="D40" s="55"/>
      <c r="E40" s="55"/>
      <c r="F40" s="55"/>
      <c r="G40" s="35"/>
      <c r="H40" s="35"/>
      <c r="I40" s="54">
        <v>8</v>
      </c>
      <c r="J40" s="54">
        <v>8</v>
      </c>
      <c r="K40" s="54">
        <v>7</v>
      </c>
      <c r="L40" s="55"/>
      <c r="M40" s="55"/>
      <c r="N40" s="55"/>
      <c r="O40" s="54">
        <v>8</v>
      </c>
      <c r="P40" s="54">
        <v>8</v>
      </c>
      <c r="Q40" s="54">
        <v>8</v>
      </c>
      <c r="R40" s="54">
        <v>8</v>
      </c>
      <c r="S40" s="55"/>
      <c r="T40" s="55"/>
      <c r="U40" s="54">
        <v>8</v>
      </c>
      <c r="V40" s="54">
        <v>8</v>
      </c>
      <c r="W40" s="54">
        <v>8</v>
      </c>
      <c r="X40" s="54">
        <v>8</v>
      </c>
      <c r="Y40" s="54">
        <v>8</v>
      </c>
      <c r="Z40" s="55"/>
      <c r="AA40" s="55"/>
      <c r="AB40" s="54">
        <v>8</v>
      </c>
      <c r="AC40" s="54">
        <v>8</v>
      </c>
      <c r="AD40" s="54">
        <v>8</v>
      </c>
      <c r="AE40" s="54">
        <v>8</v>
      </c>
      <c r="AF40" s="54">
        <v>8</v>
      </c>
      <c r="AG40" s="55"/>
      <c r="AH40" s="55"/>
      <c r="AI40" s="54"/>
      <c r="AJ40" s="54"/>
      <c r="AK40" s="36">
        <f t="shared" ref="AK40:AK71" si="21">SUM(D40:AJ40)</f>
        <v>135</v>
      </c>
    </row>
    <row r="41" spans="1:37" x14ac:dyDescent="0.3">
      <c r="A41" s="33">
        <v>3</v>
      </c>
      <c r="B41" s="33" t="str">
        <f>VLOOKUP($A41,Сотрудники!$A$3:$L$1201,2,0)</f>
        <v>Асеев Феофан</v>
      </c>
      <c r="C41" s="33" t="str">
        <f>VLOOKUP($A41,Сотрудники!$A$3:$L$1201,8,0)</f>
        <v>Москва</v>
      </c>
      <c r="D41" s="55"/>
      <c r="E41" s="55"/>
      <c r="F41" s="55"/>
      <c r="G41" s="35"/>
      <c r="H41" s="35"/>
      <c r="I41" s="54">
        <v>8</v>
      </c>
      <c r="J41" s="54">
        <v>8</v>
      </c>
      <c r="K41" s="54">
        <v>7</v>
      </c>
      <c r="L41" s="55"/>
      <c r="M41" s="55"/>
      <c r="N41" s="55"/>
      <c r="O41" s="54">
        <v>8</v>
      </c>
      <c r="P41" s="54">
        <v>8</v>
      </c>
      <c r="Q41" s="54">
        <v>8</v>
      </c>
      <c r="R41" s="54">
        <v>8</v>
      </c>
      <c r="S41" s="55"/>
      <c r="T41" s="55"/>
      <c r="U41" s="54">
        <v>8</v>
      </c>
      <c r="V41" s="54">
        <v>8</v>
      </c>
      <c r="W41" s="54">
        <v>8</v>
      </c>
      <c r="X41" s="54">
        <v>8</v>
      </c>
      <c r="Y41" s="54">
        <v>8</v>
      </c>
      <c r="Z41" s="55"/>
      <c r="AA41" s="55"/>
      <c r="AB41" s="54">
        <v>8</v>
      </c>
      <c r="AC41" s="54">
        <v>8</v>
      </c>
      <c r="AD41" s="54">
        <v>8</v>
      </c>
      <c r="AE41" s="54">
        <v>8</v>
      </c>
      <c r="AF41" s="54">
        <v>8</v>
      </c>
      <c r="AG41" s="55"/>
      <c r="AH41" s="55"/>
      <c r="AI41" s="54"/>
      <c r="AJ41" s="54"/>
      <c r="AK41" s="36">
        <f t="shared" si="21"/>
        <v>135</v>
      </c>
    </row>
    <row r="42" spans="1:37" x14ac:dyDescent="0.3">
      <c r="A42" s="32">
        <v>5</v>
      </c>
      <c r="B42" s="33" t="str">
        <f>VLOOKUP($A42,Сотрудники!$A$3:$L$1201,2,0)</f>
        <v>Яковлев Дмитрий</v>
      </c>
      <c r="C42" s="33" t="str">
        <f>VLOOKUP($A42,Сотрудники!$A$3:$L$1201,8,0)</f>
        <v>Москва</v>
      </c>
      <c r="D42" s="55"/>
      <c r="E42" s="55"/>
      <c r="F42" s="55"/>
      <c r="G42" s="35"/>
      <c r="H42" s="35"/>
      <c r="I42" s="54">
        <v>8</v>
      </c>
      <c r="J42" s="54">
        <v>8</v>
      </c>
      <c r="K42" s="54">
        <v>7</v>
      </c>
      <c r="L42" s="55"/>
      <c r="M42" s="55"/>
      <c r="N42" s="55"/>
      <c r="O42" s="54">
        <v>8</v>
      </c>
      <c r="P42" s="54">
        <v>8</v>
      </c>
      <c r="Q42" s="54">
        <v>8</v>
      </c>
      <c r="R42" s="54">
        <v>8</v>
      </c>
      <c r="S42" s="55"/>
      <c r="T42" s="55"/>
      <c r="U42" s="54">
        <v>8</v>
      </c>
      <c r="V42" s="54">
        <v>8</v>
      </c>
      <c r="W42" s="54">
        <v>8</v>
      </c>
      <c r="X42" s="54">
        <v>8</v>
      </c>
      <c r="Y42" s="54">
        <v>8</v>
      </c>
      <c r="Z42" s="55"/>
      <c r="AA42" s="55"/>
      <c r="AB42" s="54">
        <v>8</v>
      </c>
      <c r="AC42" s="54">
        <v>8</v>
      </c>
      <c r="AD42" s="54">
        <v>8</v>
      </c>
      <c r="AE42" s="54">
        <v>8</v>
      </c>
      <c r="AF42" s="54">
        <v>8</v>
      </c>
      <c r="AG42" s="55"/>
      <c r="AH42" s="55"/>
      <c r="AI42" s="54"/>
      <c r="AJ42" s="54"/>
      <c r="AK42" s="36">
        <f t="shared" si="21"/>
        <v>135</v>
      </c>
    </row>
    <row r="43" spans="1:37" x14ac:dyDescent="0.3">
      <c r="A43" s="32">
        <v>8</v>
      </c>
      <c r="B43" s="33" t="str">
        <f>VLOOKUP($A43,Сотрудники!$A$3:$L$1201,2,0)</f>
        <v>Хохлова Крестина</v>
      </c>
      <c r="C43" s="33" t="str">
        <f>VLOOKUP($A43,Сотрудники!$A$3:$L$1201,8,0)</f>
        <v>Москва</v>
      </c>
      <c r="D43" s="55"/>
      <c r="E43" s="55"/>
      <c r="F43" s="55"/>
      <c r="G43" s="35"/>
      <c r="H43" s="35"/>
      <c r="I43" s="54">
        <v>8</v>
      </c>
      <c r="J43" s="54">
        <v>8</v>
      </c>
      <c r="K43" s="54">
        <v>7</v>
      </c>
      <c r="L43" s="55"/>
      <c r="M43" s="55"/>
      <c r="N43" s="55"/>
      <c r="O43" s="54">
        <v>8</v>
      </c>
      <c r="P43" s="54">
        <v>8</v>
      </c>
      <c r="Q43" s="54">
        <v>8</v>
      </c>
      <c r="R43" s="54">
        <v>8</v>
      </c>
      <c r="S43" s="55"/>
      <c r="T43" s="55"/>
      <c r="U43" s="54">
        <v>8</v>
      </c>
      <c r="V43" s="54">
        <v>8</v>
      </c>
      <c r="W43" s="54">
        <v>8</v>
      </c>
      <c r="X43" s="54">
        <v>8</v>
      </c>
      <c r="Y43" s="54">
        <v>8</v>
      </c>
      <c r="Z43" s="55"/>
      <c r="AA43" s="55"/>
      <c r="AB43" s="54">
        <v>8</v>
      </c>
      <c r="AC43" s="54">
        <v>8</v>
      </c>
      <c r="AD43" s="54">
        <v>8</v>
      </c>
      <c r="AE43" s="54">
        <v>8</v>
      </c>
      <c r="AF43" s="54">
        <v>8</v>
      </c>
      <c r="AG43" s="55"/>
      <c r="AH43" s="55"/>
      <c r="AI43" s="54"/>
      <c r="AJ43" s="54"/>
      <c r="AK43" s="36">
        <f t="shared" si="21"/>
        <v>135</v>
      </c>
    </row>
    <row r="44" spans="1:37" x14ac:dyDescent="0.3">
      <c r="A44" s="32">
        <v>9</v>
      </c>
      <c r="B44" s="33" t="str">
        <f>VLOOKUP($A44,Сотрудники!$A$3:$L$1201,2,0)</f>
        <v>Пойш Виталий</v>
      </c>
      <c r="C44" s="33" t="str">
        <f>VLOOKUP($A44,Сотрудники!$A$3:$L$1201,8,0)</f>
        <v>Екатеринбург</v>
      </c>
      <c r="D44" s="55"/>
      <c r="E44" s="55"/>
      <c r="F44" s="55"/>
      <c r="G44" s="35"/>
      <c r="H44" s="35"/>
      <c r="I44" s="54">
        <v>8</v>
      </c>
      <c r="J44" s="54">
        <v>8</v>
      </c>
      <c r="K44" s="54">
        <v>7</v>
      </c>
      <c r="L44" s="55"/>
      <c r="M44" s="55"/>
      <c r="N44" s="55"/>
      <c r="O44" s="54">
        <v>8</v>
      </c>
      <c r="P44" s="54">
        <v>8</v>
      </c>
      <c r="Q44" s="54">
        <v>8</v>
      </c>
      <c r="R44" s="54">
        <v>8</v>
      </c>
      <c r="S44" s="55"/>
      <c r="T44" s="55"/>
      <c r="U44" s="54">
        <v>8</v>
      </c>
      <c r="V44" s="54">
        <v>8</v>
      </c>
      <c r="W44" s="54">
        <v>8</v>
      </c>
      <c r="X44" s="54">
        <v>8</v>
      </c>
      <c r="Y44" s="54">
        <v>8</v>
      </c>
      <c r="Z44" s="55"/>
      <c r="AA44" s="55"/>
      <c r="AB44" s="54">
        <v>8</v>
      </c>
      <c r="AC44" s="54">
        <v>8</v>
      </c>
      <c r="AD44" s="54">
        <v>8</v>
      </c>
      <c r="AE44" s="54">
        <v>8</v>
      </c>
      <c r="AF44" s="54">
        <v>8</v>
      </c>
      <c r="AG44" s="55"/>
      <c r="AH44" s="55"/>
      <c r="AI44" s="52"/>
      <c r="AJ44" s="52"/>
      <c r="AK44" s="36">
        <f t="shared" si="21"/>
        <v>135</v>
      </c>
    </row>
    <row r="45" spans="1:37" x14ac:dyDescent="0.3">
      <c r="A45" s="32">
        <v>10</v>
      </c>
      <c r="B45" s="33" t="str">
        <f>VLOOKUP($A45,Сотрудники!$A$3:$L$1201,2,0)</f>
        <v>Офицеров Дмитрий</v>
      </c>
      <c r="C45" s="33" t="str">
        <f>VLOOKUP($A45,Сотрудники!$A$3:$L$1201,8,0)</f>
        <v>СПБ</v>
      </c>
      <c r="D45" s="55"/>
      <c r="E45" s="55"/>
      <c r="F45" s="55"/>
      <c r="G45" s="35"/>
      <c r="H45" s="35"/>
      <c r="I45" s="54">
        <v>8</v>
      </c>
      <c r="J45" s="54">
        <v>8</v>
      </c>
      <c r="K45" s="54">
        <v>7</v>
      </c>
      <c r="L45" s="55"/>
      <c r="M45" s="55"/>
      <c r="N45" s="55"/>
      <c r="O45" s="54">
        <v>8</v>
      </c>
      <c r="P45" s="54">
        <v>8</v>
      </c>
      <c r="Q45" s="54">
        <v>8</v>
      </c>
      <c r="R45" s="54">
        <v>8</v>
      </c>
      <c r="S45" s="55"/>
      <c r="T45" s="55"/>
      <c r="U45" s="54">
        <v>8</v>
      </c>
      <c r="V45" s="54">
        <v>8</v>
      </c>
      <c r="W45" s="54">
        <v>8</v>
      </c>
      <c r="X45" s="54">
        <v>8</v>
      </c>
      <c r="Y45" s="54">
        <v>8</v>
      </c>
      <c r="Z45" s="55"/>
      <c r="AA45" s="55"/>
      <c r="AB45" s="54">
        <v>8</v>
      </c>
      <c r="AC45" s="54">
        <v>8</v>
      </c>
      <c r="AD45" s="54">
        <v>8</v>
      </c>
      <c r="AE45" s="54">
        <v>8</v>
      </c>
      <c r="AF45" s="54">
        <v>8</v>
      </c>
      <c r="AG45" s="55"/>
      <c r="AH45" s="55"/>
      <c r="AI45" s="52"/>
      <c r="AJ45" s="52"/>
      <c r="AK45" s="36">
        <f t="shared" si="21"/>
        <v>135</v>
      </c>
    </row>
    <row r="46" spans="1:37" x14ac:dyDescent="0.3">
      <c r="A46" s="32">
        <v>11</v>
      </c>
      <c r="B46" s="33" t="str">
        <f>VLOOKUP($A46,Сотрудники!$A$3:$L$1201,2,0)</f>
        <v>Муштекенов Тимур</v>
      </c>
      <c r="C46" s="33" t="str">
        <f>VLOOKUP($A46,Сотрудники!$A$3:$L$1201,8,0)</f>
        <v>СПБ</v>
      </c>
      <c r="D46" s="55"/>
      <c r="E46" s="55"/>
      <c r="F46" s="55"/>
      <c r="G46" s="35"/>
      <c r="H46" s="35"/>
      <c r="I46" s="54">
        <v>8</v>
      </c>
      <c r="J46" s="54">
        <v>8</v>
      </c>
      <c r="K46" s="54">
        <v>7</v>
      </c>
      <c r="L46" s="55"/>
      <c r="M46" s="55"/>
      <c r="N46" s="55"/>
      <c r="O46" s="54">
        <v>8</v>
      </c>
      <c r="P46" s="54">
        <v>8</v>
      </c>
      <c r="Q46" s="54">
        <v>8</v>
      </c>
      <c r="R46" s="54">
        <v>8</v>
      </c>
      <c r="S46" s="55"/>
      <c r="T46" s="55"/>
      <c r="U46" s="54">
        <v>8</v>
      </c>
      <c r="V46" s="54">
        <v>8</v>
      </c>
      <c r="W46" s="54">
        <v>8</v>
      </c>
      <c r="X46" s="54">
        <v>8</v>
      </c>
      <c r="Y46" s="54">
        <v>8</v>
      </c>
      <c r="Z46" s="55"/>
      <c r="AA46" s="55"/>
      <c r="AB46" s="54">
        <v>8</v>
      </c>
      <c r="AC46" s="54">
        <v>8</v>
      </c>
      <c r="AD46" s="54">
        <v>8</v>
      </c>
      <c r="AE46" s="54">
        <v>8</v>
      </c>
      <c r="AF46" s="54">
        <v>8</v>
      </c>
      <c r="AG46" s="55"/>
      <c r="AH46" s="55"/>
      <c r="AI46" s="52"/>
      <c r="AJ46" s="52"/>
      <c r="AK46" s="36">
        <f t="shared" si="21"/>
        <v>135</v>
      </c>
    </row>
    <row r="47" spans="1:37" x14ac:dyDescent="0.3">
      <c r="A47" s="49">
        <v>13</v>
      </c>
      <c r="B47" s="33" t="str">
        <f>VLOOKUP($A47,Сотрудники!$A$3:$L$1201,2,0)</f>
        <v>Богданов Михаил</v>
      </c>
      <c r="C47" s="33" t="str">
        <f>VLOOKUP($A47,Сотрудники!$A$3:$L$1201,8,0)</f>
        <v>СПБ</v>
      </c>
      <c r="D47" s="55"/>
      <c r="E47" s="55"/>
      <c r="F47" s="55"/>
      <c r="G47" s="35"/>
      <c r="H47" s="35"/>
      <c r="I47" s="54">
        <v>8</v>
      </c>
      <c r="J47" s="54">
        <v>8</v>
      </c>
      <c r="K47" s="54">
        <v>7</v>
      </c>
      <c r="L47" s="55"/>
      <c r="M47" s="55"/>
      <c r="N47" s="55"/>
      <c r="O47" s="54">
        <v>8</v>
      </c>
      <c r="P47" s="54">
        <v>8</v>
      </c>
      <c r="Q47" s="54">
        <v>8</v>
      </c>
      <c r="R47" s="54">
        <v>8</v>
      </c>
      <c r="S47" s="55"/>
      <c r="T47" s="55"/>
      <c r="U47" s="54">
        <v>8</v>
      </c>
      <c r="V47" s="54">
        <v>8</v>
      </c>
      <c r="W47" s="54">
        <v>8</v>
      </c>
      <c r="X47" s="54">
        <v>8</v>
      </c>
      <c r="Y47" s="54">
        <v>8</v>
      </c>
      <c r="Z47" s="55"/>
      <c r="AA47" s="55"/>
      <c r="AB47" s="54">
        <v>8</v>
      </c>
      <c r="AC47" s="54">
        <v>8</v>
      </c>
      <c r="AD47" s="54">
        <v>8</v>
      </c>
      <c r="AE47" s="54">
        <v>8</v>
      </c>
      <c r="AF47" s="54">
        <v>8</v>
      </c>
      <c r="AG47" s="55"/>
      <c r="AH47" s="55"/>
      <c r="AI47" s="52"/>
      <c r="AJ47" s="52"/>
      <c r="AK47" s="36">
        <f t="shared" si="21"/>
        <v>135</v>
      </c>
    </row>
    <row r="48" spans="1:37" x14ac:dyDescent="0.3">
      <c r="A48" s="49">
        <v>14</v>
      </c>
      <c r="B48" s="33" t="str">
        <f>VLOOKUP($A48,Сотрудники!$A$3:$L$1201,2,0)</f>
        <v>Смирнова Екатерина</v>
      </c>
      <c r="C48" s="33" t="str">
        <f>VLOOKUP($A48,Сотрудники!$A$3:$L$1201,8,0)</f>
        <v>Москва</v>
      </c>
      <c r="D48" s="55"/>
      <c r="E48" s="55"/>
      <c r="F48" s="55"/>
      <c r="G48" s="35"/>
      <c r="H48" s="35"/>
      <c r="I48" s="54">
        <v>8</v>
      </c>
      <c r="J48" s="54">
        <v>8</v>
      </c>
      <c r="K48" s="54">
        <v>7</v>
      </c>
      <c r="L48" s="55"/>
      <c r="M48" s="55"/>
      <c r="N48" s="55"/>
      <c r="O48" s="54">
        <v>8</v>
      </c>
      <c r="P48" s="54">
        <v>8</v>
      </c>
      <c r="Q48" s="54">
        <v>8</v>
      </c>
      <c r="R48" s="54">
        <v>8</v>
      </c>
      <c r="S48" s="55"/>
      <c r="T48" s="55"/>
      <c r="U48" s="54">
        <v>8</v>
      </c>
      <c r="V48" s="54">
        <v>8</v>
      </c>
      <c r="W48" s="54">
        <v>8</v>
      </c>
      <c r="X48" s="54">
        <v>8</v>
      </c>
      <c r="Y48" s="54">
        <v>8</v>
      </c>
      <c r="Z48" s="55"/>
      <c r="AA48" s="55"/>
      <c r="AB48" s="54">
        <v>8</v>
      </c>
      <c r="AC48" s="54">
        <v>8</v>
      </c>
      <c r="AD48" s="54">
        <v>8</v>
      </c>
      <c r="AE48" s="54">
        <v>8</v>
      </c>
      <c r="AF48" s="54">
        <v>8</v>
      </c>
      <c r="AG48" s="55"/>
      <c r="AH48" s="55"/>
      <c r="AI48" s="52"/>
      <c r="AJ48" s="52"/>
      <c r="AK48" s="36">
        <f t="shared" si="21"/>
        <v>135</v>
      </c>
    </row>
    <row r="49" spans="1:37" x14ac:dyDescent="0.3">
      <c r="A49" s="49">
        <v>15</v>
      </c>
      <c r="B49" s="33" t="str">
        <f>VLOOKUP($A49,Сотрудники!$A$3:$L$1201,2,0)</f>
        <v>Герасимова Елизавета</v>
      </c>
      <c r="C49" s="33" t="str">
        <f>VLOOKUP($A49,Сотрудники!$A$3:$L$1201,8,0)</f>
        <v>Москва</v>
      </c>
      <c r="D49" s="55"/>
      <c r="E49" s="55"/>
      <c r="F49" s="55"/>
      <c r="G49" s="35"/>
      <c r="H49" s="35"/>
      <c r="I49" s="54">
        <v>8</v>
      </c>
      <c r="J49" s="54">
        <v>8</v>
      </c>
      <c r="K49" s="54">
        <v>7</v>
      </c>
      <c r="L49" s="55"/>
      <c r="M49" s="55"/>
      <c r="N49" s="55"/>
      <c r="O49" s="54">
        <v>8</v>
      </c>
      <c r="P49" s="54">
        <v>8</v>
      </c>
      <c r="Q49" s="54">
        <v>8</v>
      </c>
      <c r="R49" s="54">
        <v>8</v>
      </c>
      <c r="S49" s="55"/>
      <c r="T49" s="55"/>
      <c r="U49" s="54">
        <v>8</v>
      </c>
      <c r="V49" s="54">
        <v>8</v>
      </c>
      <c r="W49" s="54">
        <v>8</v>
      </c>
      <c r="X49" s="54">
        <v>8</v>
      </c>
      <c r="Y49" s="54">
        <v>8</v>
      </c>
      <c r="Z49" s="55"/>
      <c r="AA49" s="55"/>
      <c r="AB49" s="54">
        <v>8</v>
      </c>
      <c r="AC49" s="54">
        <v>8</v>
      </c>
      <c r="AD49" s="54">
        <v>8</v>
      </c>
      <c r="AE49" s="54">
        <v>8</v>
      </c>
      <c r="AF49" s="54">
        <v>8</v>
      </c>
      <c r="AG49" s="55"/>
      <c r="AH49" s="55"/>
      <c r="AI49" s="52"/>
      <c r="AJ49" s="52"/>
      <c r="AK49" s="36">
        <f t="shared" si="21"/>
        <v>135</v>
      </c>
    </row>
    <row r="50" spans="1:37" x14ac:dyDescent="0.3">
      <c r="A50" s="32">
        <v>16</v>
      </c>
      <c r="B50" s="33" t="str">
        <f>VLOOKUP($A50,Сотрудники!$A$3:$L$1201,2,0)</f>
        <v>Абдуллаева Анжелика</v>
      </c>
      <c r="C50" s="33" t="str">
        <f>VLOOKUP($A50,Сотрудники!$A$3:$L$1201,8,0)</f>
        <v>Москва</v>
      </c>
      <c r="D50" s="55"/>
      <c r="E50" s="55"/>
      <c r="F50" s="55"/>
      <c r="G50" s="35"/>
      <c r="H50" s="35"/>
      <c r="I50" s="54">
        <v>8</v>
      </c>
      <c r="J50" s="54">
        <v>8</v>
      </c>
      <c r="K50" s="54">
        <v>7</v>
      </c>
      <c r="L50" s="55"/>
      <c r="M50" s="55"/>
      <c r="N50" s="55"/>
      <c r="O50" s="54">
        <v>8</v>
      </c>
      <c r="P50" s="54">
        <v>8</v>
      </c>
      <c r="Q50" s="54">
        <v>8</v>
      </c>
      <c r="R50" s="54">
        <v>8</v>
      </c>
      <c r="S50" s="55"/>
      <c r="T50" s="55"/>
      <c r="U50" s="54">
        <v>8</v>
      </c>
      <c r="V50" s="54">
        <v>8</v>
      </c>
      <c r="W50" s="54">
        <v>8</v>
      </c>
      <c r="X50" s="54">
        <v>8</v>
      </c>
      <c r="Y50" s="54">
        <v>8</v>
      </c>
      <c r="Z50" s="55"/>
      <c r="AA50" s="55"/>
      <c r="AB50" s="54">
        <v>8</v>
      </c>
      <c r="AC50" s="54">
        <v>8</v>
      </c>
      <c r="AD50" s="54">
        <v>8</v>
      </c>
      <c r="AE50" s="54">
        <v>8</v>
      </c>
      <c r="AF50" s="54">
        <v>8</v>
      </c>
      <c r="AG50" s="55"/>
      <c r="AH50" s="55"/>
      <c r="AI50" s="52"/>
      <c r="AJ50" s="52"/>
      <c r="AK50" s="36">
        <f t="shared" si="21"/>
        <v>135</v>
      </c>
    </row>
    <row r="51" spans="1:37" x14ac:dyDescent="0.3">
      <c r="A51" s="32">
        <v>17</v>
      </c>
      <c r="B51" s="33" t="str">
        <f>VLOOKUP($A51,Сотрудники!$A$3:$L$1201,2,0)</f>
        <v>Наймушин Евгений</v>
      </c>
      <c r="C51" s="33" t="str">
        <f>VLOOKUP($A51,Сотрудники!$A$3:$L$1201,8,0)</f>
        <v>Екатеринбург</v>
      </c>
      <c r="D51" s="55"/>
      <c r="E51" s="55"/>
      <c r="F51" s="55"/>
      <c r="G51" s="35"/>
      <c r="H51" s="35"/>
      <c r="I51" s="54">
        <v>8</v>
      </c>
      <c r="J51" s="54">
        <v>8</v>
      </c>
      <c r="K51" s="54">
        <v>7</v>
      </c>
      <c r="L51" s="55"/>
      <c r="M51" s="55"/>
      <c r="N51" s="55"/>
      <c r="O51" s="54">
        <v>8</v>
      </c>
      <c r="P51" s="54">
        <v>8</v>
      </c>
      <c r="Q51" s="54">
        <v>8</v>
      </c>
      <c r="R51" s="54">
        <v>8</v>
      </c>
      <c r="S51" s="55"/>
      <c r="T51" s="55"/>
      <c r="U51" s="54">
        <v>8</v>
      </c>
      <c r="V51" s="54">
        <v>8</v>
      </c>
      <c r="W51" s="54">
        <v>8</v>
      </c>
      <c r="X51" s="54">
        <v>8</v>
      </c>
      <c r="Y51" s="54">
        <v>8</v>
      </c>
      <c r="Z51" s="55"/>
      <c r="AA51" s="55"/>
      <c r="AB51" s="54">
        <v>8</v>
      </c>
      <c r="AC51" s="54">
        <v>8</v>
      </c>
      <c r="AD51" s="54">
        <v>8</v>
      </c>
      <c r="AE51" s="54">
        <v>8</v>
      </c>
      <c r="AF51" s="54">
        <v>8</v>
      </c>
      <c r="AG51" s="55"/>
      <c r="AH51" s="55"/>
      <c r="AI51" s="52"/>
      <c r="AJ51" s="52"/>
      <c r="AK51" s="36">
        <f t="shared" si="21"/>
        <v>135</v>
      </c>
    </row>
    <row r="52" spans="1:37" x14ac:dyDescent="0.3">
      <c r="A52" s="32">
        <v>18</v>
      </c>
      <c r="B52" s="33" t="str">
        <f>VLOOKUP($A52,Сотрудники!$A$3:$L$1201,2,0)</f>
        <v>Тимиргалеев Иван</v>
      </c>
      <c r="C52" s="33" t="str">
        <f>VLOOKUP($A52,Сотрудники!$A$3:$L$1201,8,0)</f>
        <v>Екатеринбург</v>
      </c>
      <c r="D52" s="55"/>
      <c r="E52" s="55"/>
      <c r="F52" s="55"/>
      <c r="G52" s="35"/>
      <c r="H52" s="35"/>
      <c r="I52" s="54">
        <v>8</v>
      </c>
      <c r="J52" s="54">
        <v>8</v>
      </c>
      <c r="K52" s="54">
        <v>7</v>
      </c>
      <c r="L52" s="55"/>
      <c r="M52" s="55"/>
      <c r="N52" s="55"/>
      <c r="O52" s="54">
        <v>8</v>
      </c>
      <c r="P52" s="54">
        <v>8</v>
      </c>
      <c r="Q52" s="54">
        <v>8</v>
      </c>
      <c r="R52" s="54">
        <v>8</v>
      </c>
      <c r="S52" s="55"/>
      <c r="T52" s="55"/>
      <c r="U52" s="54">
        <v>8</v>
      </c>
      <c r="V52" s="54">
        <v>8</v>
      </c>
      <c r="W52" s="54">
        <v>8</v>
      </c>
      <c r="X52" s="54">
        <v>8</v>
      </c>
      <c r="Y52" s="54">
        <v>8</v>
      </c>
      <c r="Z52" s="55"/>
      <c r="AA52" s="55"/>
      <c r="AB52" s="54">
        <v>8</v>
      </c>
      <c r="AC52" s="54">
        <v>8</v>
      </c>
      <c r="AD52" s="54">
        <v>8</v>
      </c>
      <c r="AE52" s="54">
        <v>8</v>
      </c>
      <c r="AF52" s="54">
        <v>8</v>
      </c>
      <c r="AG52" s="55"/>
      <c r="AH52" s="55"/>
      <c r="AI52" s="52"/>
      <c r="AJ52" s="52"/>
      <c r="AK52" s="36">
        <f t="shared" si="21"/>
        <v>135</v>
      </c>
    </row>
    <row r="53" spans="1:37" x14ac:dyDescent="0.3">
      <c r="A53" s="32">
        <v>19</v>
      </c>
      <c r="B53" s="33" t="str">
        <f>VLOOKUP($A53,Сотрудники!$A$3:$L$1201,2,0)</f>
        <v>Лопатин Максим</v>
      </c>
      <c r="C53" s="33" t="str">
        <f>VLOOKUP($A53,Сотрудники!$A$3:$L$1201,8,0)</f>
        <v>Москва</v>
      </c>
      <c r="D53" s="55"/>
      <c r="E53" s="55"/>
      <c r="F53" s="55"/>
      <c r="G53" s="35"/>
      <c r="H53" s="35"/>
      <c r="I53" s="54">
        <v>8</v>
      </c>
      <c r="J53" s="54">
        <v>8</v>
      </c>
      <c r="K53" s="54">
        <v>7</v>
      </c>
      <c r="L53" s="55"/>
      <c r="M53" s="55"/>
      <c r="N53" s="55"/>
      <c r="O53" s="54">
        <v>8</v>
      </c>
      <c r="P53" s="54">
        <v>8</v>
      </c>
      <c r="Q53" s="54">
        <v>8</v>
      </c>
      <c r="R53" s="54">
        <v>8</v>
      </c>
      <c r="S53" s="55"/>
      <c r="T53" s="55"/>
      <c r="U53" s="54">
        <v>8</v>
      </c>
      <c r="V53" s="54">
        <v>8</v>
      </c>
      <c r="W53" s="54">
        <v>8</v>
      </c>
      <c r="X53" s="54">
        <v>8</v>
      </c>
      <c r="Y53" s="54">
        <v>8</v>
      </c>
      <c r="Z53" s="55"/>
      <c r="AA53" s="55"/>
      <c r="AB53" s="54">
        <v>8</v>
      </c>
      <c r="AC53" s="54">
        <v>8</v>
      </c>
      <c r="AD53" s="54">
        <v>8</v>
      </c>
      <c r="AE53" s="54">
        <v>8</v>
      </c>
      <c r="AF53" s="54">
        <v>8</v>
      </c>
      <c r="AG53" s="55"/>
      <c r="AH53" s="55"/>
      <c r="AI53" s="52"/>
      <c r="AJ53" s="52"/>
      <c r="AK53" s="36">
        <f t="shared" si="21"/>
        <v>135</v>
      </c>
    </row>
    <row r="54" spans="1:37" x14ac:dyDescent="0.3">
      <c r="A54" s="32">
        <v>20</v>
      </c>
      <c r="B54" s="33" t="str">
        <f>VLOOKUP($A54,Сотрудники!$A$3:$L$1201,2,0)</f>
        <v xml:space="preserve">Калмурзаев Руслан </v>
      </c>
      <c r="C54" s="33" t="str">
        <f>VLOOKUP($A54,Сотрудники!$A$3:$L$1201,8,0)</f>
        <v>Москва</v>
      </c>
      <c r="D54" s="55"/>
      <c r="E54" s="55"/>
      <c r="F54" s="55"/>
      <c r="G54" s="35"/>
      <c r="H54" s="35"/>
      <c r="I54" s="54">
        <v>8</v>
      </c>
      <c r="J54" s="54">
        <v>8</v>
      </c>
      <c r="K54" s="54">
        <v>7</v>
      </c>
      <c r="L54" s="55"/>
      <c r="M54" s="55"/>
      <c r="N54" s="55"/>
      <c r="O54" s="54">
        <v>8</v>
      </c>
      <c r="P54" s="54">
        <v>8</v>
      </c>
      <c r="Q54" s="54">
        <v>8</v>
      </c>
      <c r="R54" s="54">
        <v>8</v>
      </c>
      <c r="S54" s="55"/>
      <c r="T54" s="55"/>
      <c r="U54" s="54">
        <v>8</v>
      </c>
      <c r="V54" s="54">
        <v>8</v>
      </c>
      <c r="W54" s="54">
        <v>8</v>
      </c>
      <c r="X54" s="54">
        <v>8</v>
      </c>
      <c r="Y54" s="54">
        <v>8</v>
      </c>
      <c r="Z54" s="55"/>
      <c r="AA54" s="55"/>
      <c r="AB54" s="54">
        <v>8</v>
      </c>
      <c r="AC54" s="54">
        <v>8</v>
      </c>
      <c r="AD54" s="54">
        <v>8</v>
      </c>
      <c r="AE54" s="54">
        <v>8</v>
      </c>
      <c r="AF54" s="54">
        <v>8</v>
      </c>
      <c r="AG54" s="55"/>
      <c r="AH54" s="55"/>
      <c r="AI54" s="52"/>
      <c r="AJ54" s="52"/>
      <c r="AK54" s="36">
        <f t="shared" si="21"/>
        <v>135</v>
      </c>
    </row>
    <row r="55" spans="1:37" x14ac:dyDescent="0.3">
      <c r="A55" s="32">
        <v>21</v>
      </c>
      <c r="B55" s="33" t="str">
        <f>VLOOKUP($A55,Сотрудники!$A$3:$L$1201,2,0)</f>
        <v>Шимберев Борис</v>
      </c>
      <c r="C55" s="33" t="str">
        <f>VLOOKUP($A55,Сотрудники!$A$3:$L$1201,8,0)</f>
        <v>СПБ</v>
      </c>
      <c r="D55" s="55"/>
      <c r="E55" s="55"/>
      <c r="F55" s="55"/>
      <c r="G55" s="35"/>
      <c r="H55" s="35"/>
      <c r="I55" s="54">
        <v>8</v>
      </c>
      <c r="J55" s="54">
        <v>8</v>
      </c>
      <c r="K55" s="54">
        <v>7</v>
      </c>
      <c r="L55" s="55"/>
      <c r="M55" s="55"/>
      <c r="N55" s="55"/>
      <c r="O55" s="54">
        <v>8</v>
      </c>
      <c r="P55" s="54">
        <v>8</v>
      </c>
      <c r="Q55" s="54">
        <v>8</v>
      </c>
      <c r="R55" s="54">
        <v>8</v>
      </c>
      <c r="S55" s="55"/>
      <c r="T55" s="55"/>
      <c r="U55" s="54">
        <v>0</v>
      </c>
      <c r="V55" s="54">
        <v>0</v>
      </c>
      <c r="W55" s="54">
        <v>0</v>
      </c>
      <c r="X55" s="54">
        <v>8</v>
      </c>
      <c r="Y55" s="54">
        <v>8</v>
      </c>
      <c r="Z55" s="55"/>
      <c r="AA55" s="55"/>
      <c r="AB55" s="54">
        <v>8</v>
      </c>
      <c r="AC55" s="54">
        <v>8</v>
      </c>
      <c r="AD55" s="54">
        <v>8</v>
      </c>
      <c r="AE55" s="54">
        <v>8</v>
      </c>
      <c r="AF55" s="54">
        <v>8</v>
      </c>
      <c r="AG55" s="55"/>
      <c r="AH55" s="55"/>
      <c r="AI55" s="52"/>
      <c r="AJ55" s="52"/>
      <c r="AK55" s="36">
        <f t="shared" si="21"/>
        <v>111</v>
      </c>
    </row>
    <row r="56" spans="1:37" x14ac:dyDescent="0.3">
      <c r="A56" s="32">
        <v>22</v>
      </c>
      <c r="B56" s="33" t="str">
        <f>VLOOKUP($A56,Сотрудники!$A$3:$L$1201,2,0)</f>
        <v>Виштак Татьяна</v>
      </c>
      <c r="C56" s="33" t="str">
        <f>VLOOKUP($A56,Сотрудники!$A$3:$L$1201,8,0)</f>
        <v>Москва</v>
      </c>
      <c r="D56" s="55"/>
      <c r="E56" s="55"/>
      <c r="F56" s="55"/>
      <c r="G56" s="35"/>
      <c r="H56" s="35"/>
      <c r="I56" s="54">
        <v>8</v>
      </c>
      <c r="J56" s="54">
        <v>8</v>
      </c>
      <c r="K56" s="54">
        <v>7</v>
      </c>
      <c r="L56" s="55"/>
      <c r="M56" s="55"/>
      <c r="N56" s="55"/>
      <c r="O56" s="54">
        <v>8</v>
      </c>
      <c r="P56" s="54">
        <v>8</v>
      </c>
      <c r="Q56" s="54">
        <v>8</v>
      </c>
      <c r="R56" s="54">
        <v>8</v>
      </c>
      <c r="S56" s="55"/>
      <c r="T56" s="55"/>
      <c r="U56" s="54">
        <v>8</v>
      </c>
      <c r="V56" s="54">
        <v>8</v>
      </c>
      <c r="W56" s="54">
        <v>8</v>
      </c>
      <c r="X56" s="54">
        <v>8</v>
      </c>
      <c r="Y56" s="54">
        <v>8</v>
      </c>
      <c r="Z56" s="55"/>
      <c r="AA56" s="55"/>
      <c r="AB56" s="54">
        <v>8</v>
      </c>
      <c r="AC56" s="54">
        <v>8</v>
      </c>
      <c r="AD56" s="54">
        <v>8</v>
      </c>
      <c r="AE56" s="54">
        <v>8</v>
      </c>
      <c r="AF56" s="54">
        <v>8</v>
      </c>
      <c r="AG56" s="55"/>
      <c r="AH56" s="55"/>
      <c r="AI56" s="52"/>
      <c r="AJ56" s="52"/>
      <c r="AK56" s="36">
        <f t="shared" si="21"/>
        <v>135</v>
      </c>
    </row>
    <row r="57" spans="1:37" x14ac:dyDescent="0.3">
      <c r="A57" s="32">
        <v>23</v>
      </c>
      <c r="B57" s="33" t="str">
        <f>VLOOKUP($A57,Сотрудники!$A$3:$L$1201,2,0)</f>
        <v>Путилов Александр</v>
      </c>
      <c r="C57" s="33" t="str">
        <f>VLOOKUP($A57,Сотрудники!$A$3:$L$1201,8,0)</f>
        <v>Екатеринбург</v>
      </c>
      <c r="D57" s="55"/>
      <c r="E57" s="55"/>
      <c r="F57" s="55"/>
      <c r="G57" s="35"/>
      <c r="H57" s="35"/>
      <c r="I57" s="54">
        <v>8</v>
      </c>
      <c r="J57" s="54">
        <v>8</v>
      </c>
      <c r="K57" s="54">
        <v>7</v>
      </c>
      <c r="L57" s="55"/>
      <c r="M57" s="55"/>
      <c r="N57" s="55"/>
      <c r="O57" s="54">
        <v>8</v>
      </c>
      <c r="P57" s="54">
        <v>8</v>
      </c>
      <c r="Q57" s="54">
        <v>8</v>
      </c>
      <c r="R57" s="54">
        <v>8</v>
      </c>
      <c r="S57" s="55"/>
      <c r="T57" s="55"/>
      <c r="U57" s="54">
        <v>8</v>
      </c>
      <c r="V57" s="54">
        <v>8</v>
      </c>
      <c r="W57" s="54">
        <v>8</v>
      </c>
      <c r="X57" s="54">
        <v>8</v>
      </c>
      <c r="Y57" s="54">
        <v>8</v>
      </c>
      <c r="Z57" s="55"/>
      <c r="AA57" s="55"/>
      <c r="AB57" s="54">
        <v>8</v>
      </c>
      <c r="AC57" s="54">
        <v>8</v>
      </c>
      <c r="AD57" s="54">
        <v>8</v>
      </c>
      <c r="AE57" s="54">
        <v>8</v>
      </c>
      <c r="AF57" s="54">
        <v>8</v>
      </c>
      <c r="AG57" s="55"/>
      <c r="AH57" s="55"/>
      <c r="AI57" s="52"/>
      <c r="AJ57" s="52"/>
      <c r="AK57" s="36">
        <f t="shared" si="21"/>
        <v>135</v>
      </c>
    </row>
    <row r="58" spans="1:37" x14ac:dyDescent="0.3">
      <c r="A58" s="32">
        <v>24</v>
      </c>
      <c r="B58" s="33" t="str">
        <f>VLOOKUP($A58,Сотрудники!$A$3:$L$1201,2,0)</f>
        <v>Цыганкова Анастасия</v>
      </c>
      <c r="C58" s="33" t="str">
        <f>VLOOKUP($A58,Сотрудники!$A$3:$L$1201,8,0)</f>
        <v>Москва</v>
      </c>
      <c r="D58" s="55"/>
      <c r="E58" s="55"/>
      <c r="F58" s="55"/>
      <c r="G58" s="35"/>
      <c r="H58" s="35"/>
      <c r="I58" s="54">
        <v>8</v>
      </c>
      <c r="J58" s="54">
        <v>8</v>
      </c>
      <c r="K58" s="54">
        <v>7</v>
      </c>
      <c r="L58" s="55"/>
      <c r="M58" s="55"/>
      <c r="N58" s="55"/>
      <c r="O58" s="54">
        <v>8</v>
      </c>
      <c r="P58" s="54">
        <v>8</v>
      </c>
      <c r="Q58" s="54">
        <v>8</v>
      </c>
      <c r="R58" s="54">
        <v>8</v>
      </c>
      <c r="S58" s="55"/>
      <c r="T58" s="55"/>
      <c r="U58" s="54">
        <v>8</v>
      </c>
      <c r="V58" s="54">
        <v>8</v>
      </c>
      <c r="W58" s="54">
        <v>8</v>
      </c>
      <c r="X58" s="54">
        <v>8</v>
      </c>
      <c r="Y58" s="54">
        <v>8</v>
      </c>
      <c r="Z58" s="55"/>
      <c r="AA58" s="55"/>
      <c r="AB58" s="54">
        <v>8</v>
      </c>
      <c r="AC58" s="54">
        <v>8</v>
      </c>
      <c r="AD58" s="54">
        <v>8</v>
      </c>
      <c r="AE58" s="54">
        <v>8</v>
      </c>
      <c r="AF58" s="54">
        <v>8</v>
      </c>
      <c r="AG58" s="55"/>
      <c r="AH58" s="55"/>
      <c r="AI58" s="52"/>
      <c r="AJ58" s="52"/>
      <c r="AK58" s="36">
        <f t="shared" si="21"/>
        <v>135</v>
      </c>
    </row>
    <row r="59" spans="1:37" x14ac:dyDescent="0.3">
      <c r="A59" s="32">
        <v>25</v>
      </c>
      <c r="B59" s="33" t="str">
        <f>VLOOKUP($A59,Сотрудники!$A$3:$L$1201,2,0)</f>
        <v>Беседин Игорь</v>
      </c>
      <c r="C59" s="33" t="str">
        <f>VLOOKUP($A59,Сотрудники!$A$3:$L$1201,8,0)</f>
        <v>Нижний Новгород</v>
      </c>
      <c r="D59" s="55"/>
      <c r="E59" s="55"/>
      <c r="F59" s="55"/>
      <c r="G59" s="35"/>
      <c r="H59" s="35"/>
      <c r="I59" s="54">
        <v>8</v>
      </c>
      <c r="J59" s="54">
        <v>8</v>
      </c>
      <c r="K59" s="54">
        <v>7</v>
      </c>
      <c r="L59" s="55"/>
      <c r="M59" s="55"/>
      <c r="N59" s="55"/>
      <c r="O59" s="54">
        <v>8</v>
      </c>
      <c r="P59" s="54">
        <v>8</v>
      </c>
      <c r="Q59" s="54">
        <v>8</v>
      </c>
      <c r="R59" s="54">
        <v>8</v>
      </c>
      <c r="S59" s="55"/>
      <c r="T59" s="55"/>
      <c r="U59" s="54">
        <v>8</v>
      </c>
      <c r="V59" s="54">
        <v>8</v>
      </c>
      <c r="W59" s="54">
        <v>8</v>
      </c>
      <c r="X59" s="54">
        <v>8</v>
      </c>
      <c r="Y59" s="54">
        <v>8</v>
      </c>
      <c r="Z59" s="55"/>
      <c r="AA59" s="55"/>
      <c r="AB59" s="54">
        <v>8</v>
      </c>
      <c r="AC59" s="54">
        <v>8</v>
      </c>
      <c r="AD59" s="54">
        <v>8</v>
      </c>
      <c r="AE59" s="54">
        <v>8</v>
      </c>
      <c r="AF59" s="54">
        <v>8</v>
      </c>
      <c r="AG59" s="55"/>
      <c r="AH59" s="55"/>
      <c r="AI59" s="52"/>
      <c r="AJ59" s="52"/>
      <c r="AK59" s="36">
        <f t="shared" si="21"/>
        <v>135</v>
      </c>
    </row>
    <row r="60" spans="1:37" x14ac:dyDescent="0.3">
      <c r="A60" s="32">
        <v>26</v>
      </c>
      <c r="B60" s="33" t="str">
        <f>VLOOKUP($A60,Сотрудники!$A$3:$L$1201,2,0)</f>
        <v>Молчанов Роман</v>
      </c>
      <c r="C60" s="33" t="str">
        <f>VLOOKUP($A60,Сотрудники!$A$3:$L$1201,8,0)</f>
        <v>Москва</v>
      </c>
      <c r="D60" s="55"/>
      <c r="E60" s="55"/>
      <c r="F60" s="55"/>
      <c r="G60" s="35"/>
      <c r="H60" s="35"/>
      <c r="I60" s="54">
        <v>8</v>
      </c>
      <c r="J60" s="54">
        <v>8</v>
      </c>
      <c r="K60" s="54">
        <v>7</v>
      </c>
      <c r="L60" s="55"/>
      <c r="M60" s="55"/>
      <c r="N60" s="55"/>
      <c r="O60" s="54">
        <v>8</v>
      </c>
      <c r="P60" s="54">
        <v>8</v>
      </c>
      <c r="Q60" s="54">
        <v>8</v>
      </c>
      <c r="R60" s="54">
        <v>8</v>
      </c>
      <c r="S60" s="55"/>
      <c r="T60" s="55"/>
      <c r="U60" s="54">
        <v>8</v>
      </c>
      <c r="V60" s="54">
        <v>8</v>
      </c>
      <c r="W60" s="54">
        <v>8</v>
      </c>
      <c r="X60" s="54">
        <v>8</v>
      </c>
      <c r="Y60" s="54">
        <v>8</v>
      </c>
      <c r="Z60" s="55"/>
      <c r="AA60" s="55"/>
      <c r="AB60" s="54">
        <v>8</v>
      </c>
      <c r="AC60" s="54">
        <v>8</v>
      </c>
      <c r="AD60" s="54">
        <v>8</v>
      </c>
      <c r="AE60" s="54">
        <v>8</v>
      </c>
      <c r="AF60" s="54">
        <v>8</v>
      </c>
      <c r="AG60" s="55"/>
      <c r="AH60" s="55"/>
      <c r="AI60" s="52"/>
      <c r="AJ60" s="52"/>
      <c r="AK60" s="36">
        <f t="shared" si="21"/>
        <v>135</v>
      </c>
    </row>
    <row r="61" spans="1:37" x14ac:dyDescent="0.3">
      <c r="A61" s="32">
        <v>27</v>
      </c>
      <c r="B61" s="33" t="str">
        <f>VLOOKUP($A61,Сотрудники!$A$3:$L$1201,2,0)</f>
        <v>Пузанов Андрей</v>
      </c>
      <c r="C61" s="33" t="str">
        <f>VLOOKUP($A61,Сотрудники!$A$3:$L$1201,8,0)</f>
        <v>Москва</v>
      </c>
      <c r="D61" s="55"/>
      <c r="E61" s="55"/>
      <c r="F61" s="55"/>
      <c r="G61" s="35"/>
      <c r="H61" s="35"/>
      <c r="I61" s="54">
        <v>8</v>
      </c>
      <c r="J61" s="54">
        <v>8</v>
      </c>
      <c r="K61" s="54">
        <v>7</v>
      </c>
      <c r="L61" s="55"/>
      <c r="M61" s="55"/>
      <c r="N61" s="55"/>
      <c r="O61" s="54">
        <v>8</v>
      </c>
      <c r="P61" s="54">
        <v>8</v>
      </c>
      <c r="Q61" s="54">
        <v>8</v>
      </c>
      <c r="R61" s="54">
        <v>8</v>
      </c>
      <c r="S61" s="55"/>
      <c r="T61" s="55"/>
      <c r="U61" s="54">
        <v>8</v>
      </c>
      <c r="V61" s="54">
        <v>8</v>
      </c>
      <c r="W61" s="54">
        <v>8</v>
      </c>
      <c r="X61" s="54">
        <v>8</v>
      </c>
      <c r="Y61" s="54">
        <v>8</v>
      </c>
      <c r="Z61" s="55"/>
      <c r="AA61" s="55"/>
      <c r="AB61" s="54">
        <v>8</v>
      </c>
      <c r="AC61" s="54">
        <v>8</v>
      </c>
      <c r="AD61" s="54">
        <v>8</v>
      </c>
      <c r="AE61" s="54">
        <v>8</v>
      </c>
      <c r="AF61" s="54">
        <v>8</v>
      </c>
      <c r="AG61" s="55"/>
      <c r="AH61" s="55"/>
      <c r="AI61" s="52"/>
      <c r="AJ61" s="52"/>
      <c r="AK61" s="36">
        <f t="shared" si="21"/>
        <v>135</v>
      </c>
    </row>
    <row r="62" spans="1:37" x14ac:dyDescent="0.3">
      <c r="A62" s="32">
        <v>28</v>
      </c>
      <c r="B62" s="33" t="str">
        <f>VLOOKUP($A62,Сотрудники!$A$3:$L$1201,2,0)</f>
        <v>Хотулев Дмитрий</v>
      </c>
      <c r="C62" s="33" t="str">
        <f>VLOOKUP($A62,Сотрудники!$A$3:$L$1201,8,0)</f>
        <v>Саратов</v>
      </c>
      <c r="D62" s="55"/>
      <c r="E62" s="55"/>
      <c r="F62" s="55"/>
      <c r="G62" s="35"/>
      <c r="H62" s="35"/>
      <c r="I62" s="54">
        <v>8</v>
      </c>
      <c r="J62" s="54">
        <v>8</v>
      </c>
      <c r="K62" s="54">
        <v>7</v>
      </c>
      <c r="L62" s="55"/>
      <c r="M62" s="55"/>
      <c r="N62" s="55"/>
      <c r="O62" s="54">
        <v>8</v>
      </c>
      <c r="P62" s="54">
        <v>8</v>
      </c>
      <c r="Q62" s="54">
        <v>8</v>
      </c>
      <c r="R62" s="54">
        <v>8</v>
      </c>
      <c r="S62" s="55"/>
      <c r="T62" s="55"/>
      <c r="U62" s="54">
        <v>8</v>
      </c>
      <c r="V62" s="54">
        <v>8</v>
      </c>
      <c r="W62" s="54">
        <v>8</v>
      </c>
      <c r="X62" s="54">
        <v>8</v>
      </c>
      <c r="Y62" s="54">
        <v>8</v>
      </c>
      <c r="Z62" s="55"/>
      <c r="AA62" s="55"/>
      <c r="AB62" s="54">
        <v>8</v>
      </c>
      <c r="AC62" s="54">
        <v>8</v>
      </c>
      <c r="AD62" s="54">
        <v>8</v>
      </c>
      <c r="AE62" s="54">
        <v>8</v>
      </c>
      <c r="AF62" s="54">
        <v>8</v>
      </c>
      <c r="AG62" s="55"/>
      <c r="AH62" s="55"/>
      <c r="AI62" s="52"/>
      <c r="AJ62" s="52"/>
      <c r="AK62" s="36">
        <f t="shared" si="21"/>
        <v>135</v>
      </c>
    </row>
    <row r="63" spans="1:37" x14ac:dyDescent="0.3">
      <c r="A63" s="32">
        <v>29</v>
      </c>
      <c r="B63" s="33" t="str">
        <f>VLOOKUP($A63,Сотрудники!$A$3:$L$1201,2,0)</f>
        <v>Воронцов Григорий</v>
      </c>
      <c r="C63" s="33" t="str">
        <f>VLOOKUP($A63,Сотрудники!$A$3:$L$1201,8,0)</f>
        <v>Екатеринбург</v>
      </c>
      <c r="D63" s="55"/>
      <c r="E63" s="55"/>
      <c r="F63" s="55"/>
      <c r="G63" s="35"/>
      <c r="H63" s="35"/>
      <c r="I63" s="54">
        <v>8</v>
      </c>
      <c r="J63" s="54">
        <v>8</v>
      </c>
      <c r="K63" s="54">
        <v>7</v>
      </c>
      <c r="L63" s="55"/>
      <c r="M63" s="55"/>
      <c r="N63" s="55"/>
      <c r="O63" s="54">
        <v>8</v>
      </c>
      <c r="P63" s="54">
        <v>8</v>
      </c>
      <c r="Q63" s="54">
        <v>8</v>
      </c>
      <c r="R63" s="54">
        <v>8</v>
      </c>
      <c r="S63" s="55"/>
      <c r="T63" s="55"/>
      <c r="U63" s="54">
        <v>8</v>
      </c>
      <c r="V63" s="54">
        <v>8</v>
      </c>
      <c r="W63" s="54">
        <v>8</v>
      </c>
      <c r="X63" s="54">
        <v>8</v>
      </c>
      <c r="Y63" s="54">
        <v>8</v>
      </c>
      <c r="Z63" s="55"/>
      <c r="AA63" s="55"/>
      <c r="AB63" s="54">
        <v>8</v>
      </c>
      <c r="AC63" s="54">
        <v>8</v>
      </c>
      <c r="AD63" s="54">
        <v>8</v>
      </c>
      <c r="AE63" s="54">
        <v>8</v>
      </c>
      <c r="AF63" s="54">
        <v>8</v>
      </c>
      <c r="AG63" s="55"/>
      <c r="AH63" s="55"/>
      <c r="AI63" s="52"/>
      <c r="AJ63" s="52"/>
      <c r="AK63" s="36">
        <f t="shared" si="21"/>
        <v>135</v>
      </c>
    </row>
    <row r="64" spans="1:37" x14ac:dyDescent="0.3">
      <c r="A64" s="32">
        <v>30</v>
      </c>
      <c r="B64" s="33" t="str">
        <f>VLOOKUP($A64,Сотрудники!$A$3:$L$1201,2,0)</f>
        <v>Тарасов Алексей</v>
      </c>
      <c r="C64" s="33" t="str">
        <f>VLOOKUP($A64,Сотрудники!$A$3:$L$1201,8,0)</f>
        <v>СПБ</v>
      </c>
      <c r="D64" s="55"/>
      <c r="E64" s="55"/>
      <c r="F64" s="55"/>
      <c r="G64" s="35"/>
      <c r="H64" s="35"/>
      <c r="I64" s="54">
        <v>8</v>
      </c>
      <c r="J64" s="54">
        <v>8</v>
      </c>
      <c r="K64" s="54">
        <v>7</v>
      </c>
      <c r="L64" s="55"/>
      <c r="M64" s="55"/>
      <c r="N64" s="55"/>
      <c r="O64" s="54">
        <v>8</v>
      </c>
      <c r="P64" s="54">
        <v>8</v>
      </c>
      <c r="Q64" s="54">
        <v>8</v>
      </c>
      <c r="R64" s="54">
        <v>8</v>
      </c>
      <c r="S64" s="55"/>
      <c r="T64" s="55"/>
      <c r="U64" s="54">
        <v>8</v>
      </c>
      <c r="V64" s="54">
        <v>8</v>
      </c>
      <c r="W64" s="54">
        <v>8</v>
      </c>
      <c r="X64" s="54">
        <v>8</v>
      </c>
      <c r="Y64" s="54">
        <v>8</v>
      </c>
      <c r="Z64" s="55"/>
      <c r="AA64" s="55"/>
      <c r="AB64" s="54">
        <v>8</v>
      </c>
      <c r="AC64" s="54">
        <v>8</v>
      </c>
      <c r="AD64" s="54">
        <v>8</v>
      </c>
      <c r="AE64" s="54">
        <v>8</v>
      </c>
      <c r="AF64" s="54">
        <v>8</v>
      </c>
      <c r="AG64" s="55"/>
      <c r="AH64" s="55"/>
      <c r="AI64" s="52"/>
      <c r="AJ64" s="52"/>
      <c r="AK64" s="36">
        <f t="shared" si="21"/>
        <v>135</v>
      </c>
    </row>
    <row r="65" spans="1:37" x14ac:dyDescent="0.3">
      <c r="A65" s="32">
        <v>31</v>
      </c>
      <c r="B65" s="33" t="str">
        <f>VLOOKUP($A65,Сотрудники!$A$3:$L$1201,2,0)</f>
        <v>Саринков Андрей</v>
      </c>
      <c r="C65" s="33" t="str">
        <f>VLOOKUP($A65,Сотрудники!$A$3:$L$1201,8,0)</f>
        <v>Москва</v>
      </c>
      <c r="D65" s="55"/>
      <c r="E65" s="55"/>
      <c r="F65" s="55"/>
      <c r="G65" s="35"/>
      <c r="H65" s="35"/>
      <c r="I65" s="54">
        <v>8</v>
      </c>
      <c r="J65" s="54">
        <v>8</v>
      </c>
      <c r="K65" s="54">
        <v>7</v>
      </c>
      <c r="L65" s="55"/>
      <c r="M65" s="55"/>
      <c r="N65" s="55"/>
      <c r="O65" s="54">
        <v>8</v>
      </c>
      <c r="P65" s="54">
        <v>8</v>
      </c>
      <c r="Q65" s="54">
        <v>8</v>
      </c>
      <c r="R65" s="54">
        <v>8</v>
      </c>
      <c r="S65" s="55"/>
      <c r="T65" s="55"/>
      <c r="U65" s="54">
        <v>8</v>
      </c>
      <c r="V65" s="54">
        <v>8</v>
      </c>
      <c r="W65" s="54">
        <v>8</v>
      </c>
      <c r="X65" s="54">
        <v>8</v>
      </c>
      <c r="Y65" s="54">
        <v>8</v>
      </c>
      <c r="Z65" s="55"/>
      <c r="AA65" s="55"/>
      <c r="AB65" s="54">
        <v>8</v>
      </c>
      <c r="AC65" s="54">
        <v>8</v>
      </c>
      <c r="AD65" s="54">
        <v>8</v>
      </c>
      <c r="AE65" s="54">
        <v>8</v>
      </c>
      <c r="AF65" s="54">
        <v>8</v>
      </c>
      <c r="AG65" s="55"/>
      <c r="AH65" s="55"/>
      <c r="AI65" s="52"/>
      <c r="AJ65" s="52"/>
      <c r="AK65" s="36">
        <f t="shared" si="21"/>
        <v>135</v>
      </c>
    </row>
    <row r="66" spans="1:37" x14ac:dyDescent="0.3">
      <c r="A66" s="32">
        <v>32</v>
      </c>
      <c r="B66" s="33" t="str">
        <f>VLOOKUP($A66,Сотрудники!$A$3:$L$1201,2,0)</f>
        <v>Смердов Алексей</v>
      </c>
      <c r="C66" s="33" t="str">
        <f>VLOOKUP($A66,Сотрудники!$A$3:$L$1201,8,0)</f>
        <v>Екатеринбург</v>
      </c>
      <c r="D66" s="55"/>
      <c r="E66" s="55"/>
      <c r="F66" s="55"/>
      <c r="G66" s="35"/>
      <c r="H66" s="35"/>
      <c r="I66" s="54">
        <v>8</v>
      </c>
      <c r="J66" s="54">
        <v>8</v>
      </c>
      <c r="K66" s="54">
        <v>7</v>
      </c>
      <c r="L66" s="55"/>
      <c r="M66" s="35"/>
      <c r="N66" s="55"/>
      <c r="O66" s="54">
        <v>0</v>
      </c>
      <c r="P66" s="54">
        <v>0</v>
      </c>
      <c r="Q66" s="54">
        <v>0</v>
      </c>
      <c r="R66" s="54">
        <v>0</v>
      </c>
      <c r="S66" s="55"/>
      <c r="T66" s="55"/>
      <c r="U66" s="54">
        <v>0</v>
      </c>
      <c r="V66" s="54">
        <v>0</v>
      </c>
      <c r="W66" s="54">
        <v>0</v>
      </c>
      <c r="X66" s="54">
        <v>0</v>
      </c>
      <c r="Y66" s="54">
        <v>0</v>
      </c>
      <c r="Z66" s="55"/>
      <c r="AA66" s="55"/>
      <c r="AB66" s="54">
        <v>0</v>
      </c>
      <c r="AC66" s="54">
        <v>8</v>
      </c>
      <c r="AD66" s="54">
        <v>8</v>
      </c>
      <c r="AE66" s="54">
        <v>8</v>
      </c>
      <c r="AF66" s="54">
        <v>8</v>
      </c>
      <c r="AG66" s="55"/>
      <c r="AH66" s="55"/>
      <c r="AI66" s="52"/>
      <c r="AJ66" s="52"/>
      <c r="AK66" s="36">
        <f t="shared" si="21"/>
        <v>55</v>
      </c>
    </row>
    <row r="67" spans="1:37" x14ac:dyDescent="0.3">
      <c r="A67" s="32">
        <v>33</v>
      </c>
      <c r="B67" s="33" t="str">
        <f>VLOOKUP($A67,Сотрудники!$A$3:$L$1201,2,0)</f>
        <v>Киевский Сергей</v>
      </c>
      <c r="C67" s="33" t="str">
        <f>VLOOKUP($A67,Сотрудники!$A$3:$L$1201,8,0)</f>
        <v>Москва</v>
      </c>
      <c r="D67" s="55"/>
      <c r="E67" s="55"/>
      <c r="F67" s="55"/>
      <c r="G67" s="35"/>
      <c r="H67" s="35"/>
      <c r="I67" s="54">
        <v>8</v>
      </c>
      <c r="J67" s="54">
        <v>8</v>
      </c>
      <c r="K67" s="54">
        <v>7</v>
      </c>
      <c r="L67" s="55"/>
      <c r="M67" s="35"/>
      <c r="N67" s="55"/>
      <c r="O67" s="54">
        <v>8</v>
      </c>
      <c r="P67" s="54">
        <v>8</v>
      </c>
      <c r="Q67" s="54">
        <v>8</v>
      </c>
      <c r="R67" s="54">
        <v>8</v>
      </c>
      <c r="S67" s="55"/>
      <c r="T67" s="55"/>
      <c r="U67" s="54">
        <v>8</v>
      </c>
      <c r="V67" s="54">
        <v>8</v>
      </c>
      <c r="W67" s="54">
        <v>8</v>
      </c>
      <c r="X67" s="54">
        <v>8</v>
      </c>
      <c r="Y67" s="54">
        <v>8</v>
      </c>
      <c r="Z67" s="55"/>
      <c r="AA67" s="55"/>
      <c r="AB67" s="54">
        <v>8</v>
      </c>
      <c r="AC67" s="54">
        <v>8</v>
      </c>
      <c r="AD67" s="54">
        <v>8</v>
      </c>
      <c r="AE67" s="54">
        <v>8</v>
      </c>
      <c r="AF67" s="54">
        <v>8</v>
      </c>
      <c r="AG67" s="55"/>
      <c r="AH67" s="55"/>
      <c r="AI67" s="52"/>
      <c r="AJ67" s="52"/>
      <c r="AK67" s="36">
        <f t="shared" si="21"/>
        <v>135</v>
      </c>
    </row>
    <row r="68" spans="1:37" x14ac:dyDescent="0.3">
      <c r="A68" s="32">
        <v>34</v>
      </c>
      <c r="B68" s="33" t="str">
        <f>VLOOKUP($A68,Сотрудники!$A$3:$L$1201,2,0)</f>
        <v>Ильин Дмитрий</v>
      </c>
      <c r="C68" s="33" t="str">
        <f>VLOOKUP($A68,Сотрудники!$A$3:$L$1201,8,0)</f>
        <v>Казань</v>
      </c>
      <c r="D68" s="55"/>
      <c r="E68" s="55"/>
      <c r="F68" s="55"/>
      <c r="G68" s="35"/>
      <c r="H68" s="35"/>
      <c r="I68" s="52"/>
      <c r="J68" s="52"/>
      <c r="K68" s="52"/>
      <c r="L68" s="55"/>
      <c r="M68" s="35"/>
      <c r="N68" s="55"/>
      <c r="O68" s="54">
        <v>8</v>
      </c>
      <c r="P68" s="54">
        <v>8</v>
      </c>
      <c r="Q68" s="54">
        <v>8</v>
      </c>
      <c r="R68" s="54">
        <v>8</v>
      </c>
      <c r="S68" s="55"/>
      <c r="T68" s="55"/>
      <c r="U68" s="54">
        <v>8</v>
      </c>
      <c r="V68" s="54">
        <v>8</v>
      </c>
      <c r="W68" s="54">
        <v>8</v>
      </c>
      <c r="X68" s="54">
        <v>8</v>
      </c>
      <c r="Y68" s="54">
        <v>8</v>
      </c>
      <c r="Z68" s="55"/>
      <c r="AA68" s="55"/>
      <c r="AB68" s="54">
        <v>8</v>
      </c>
      <c r="AC68" s="54">
        <v>8</v>
      </c>
      <c r="AD68" s="54">
        <v>8</v>
      </c>
      <c r="AE68" s="54">
        <v>0</v>
      </c>
      <c r="AF68" s="54">
        <v>0</v>
      </c>
      <c r="AG68" s="55"/>
      <c r="AH68" s="55"/>
      <c r="AI68" s="52"/>
      <c r="AJ68" s="52"/>
      <c r="AK68" s="36">
        <f t="shared" si="21"/>
        <v>96</v>
      </c>
    </row>
    <row r="69" spans="1:37" x14ac:dyDescent="0.3">
      <c r="A69" s="32">
        <v>35</v>
      </c>
      <c r="B69" s="33" t="str">
        <f>VLOOKUP($A69,Сотрудники!$A$3:$L$1201,2,0)</f>
        <v>Дмитриев Николай</v>
      </c>
      <c r="C69" s="33" t="str">
        <f>VLOOKUP($A69,Сотрудники!$A$3:$L$1201,8,0)</f>
        <v>Москва</v>
      </c>
      <c r="D69" s="55"/>
      <c r="E69" s="55"/>
      <c r="F69" s="55"/>
      <c r="G69" s="35"/>
      <c r="H69" s="35"/>
      <c r="I69" s="52"/>
      <c r="J69" s="52"/>
      <c r="K69" s="52"/>
      <c r="L69" s="55"/>
      <c r="M69" s="35"/>
      <c r="N69" s="55"/>
      <c r="O69" s="54"/>
      <c r="P69" s="54">
        <v>8</v>
      </c>
      <c r="Q69" s="54">
        <v>8</v>
      </c>
      <c r="R69" s="54">
        <v>8</v>
      </c>
      <c r="S69" s="55"/>
      <c r="T69" s="55"/>
      <c r="U69" s="54">
        <v>8</v>
      </c>
      <c r="V69" s="54">
        <v>8</v>
      </c>
      <c r="W69" s="54">
        <v>8</v>
      </c>
      <c r="X69" s="54">
        <v>8</v>
      </c>
      <c r="Y69" s="54">
        <v>8</v>
      </c>
      <c r="Z69" s="55"/>
      <c r="AA69" s="55"/>
      <c r="AB69" s="54">
        <v>8</v>
      </c>
      <c r="AC69" s="54">
        <v>8</v>
      </c>
      <c r="AD69" s="54">
        <v>8</v>
      </c>
      <c r="AE69" s="54">
        <v>8</v>
      </c>
      <c r="AF69" s="54">
        <v>8</v>
      </c>
      <c r="AG69" s="55"/>
      <c r="AH69" s="55"/>
      <c r="AI69" s="52"/>
      <c r="AJ69" s="52"/>
      <c r="AK69" s="36">
        <f t="shared" si="21"/>
        <v>104</v>
      </c>
    </row>
    <row r="70" spans="1:37" x14ac:dyDescent="0.3">
      <c r="A70" s="32">
        <v>36</v>
      </c>
      <c r="B70" s="33" t="str">
        <f>VLOOKUP($A70,Сотрудники!$A$3:$L$1201,2,0)</f>
        <v>Юркин Николай</v>
      </c>
      <c r="C70" s="33" t="str">
        <f>VLOOKUP($A70,Сотрудники!$A$3:$L$1201,8,0)</f>
        <v>Москва</v>
      </c>
      <c r="D70" s="55"/>
      <c r="E70" s="55"/>
      <c r="F70" s="55"/>
      <c r="G70" s="35"/>
      <c r="H70" s="35"/>
      <c r="I70" s="52"/>
      <c r="J70" s="52"/>
      <c r="K70" s="52"/>
      <c r="L70" s="55"/>
      <c r="M70" s="35"/>
      <c r="N70" s="55"/>
      <c r="O70" s="54"/>
      <c r="P70" s="52"/>
      <c r="Q70" s="52"/>
      <c r="R70" s="52"/>
      <c r="S70" s="55"/>
      <c r="T70" s="55"/>
      <c r="U70" s="54"/>
      <c r="V70" s="54"/>
      <c r="W70" s="54"/>
      <c r="X70" s="52"/>
      <c r="Y70" s="52"/>
      <c r="Z70" s="55"/>
      <c r="AA70" s="55"/>
      <c r="AB70" s="54">
        <v>8</v>
      </c>
      <c r="AC70" s="54">
        <v>8</v>
      </c>
      <c r="AD70" s="54">
        <v>8</v>
      </c>
      <c r="AE70" s="54">
        <v>8</v>
      </c>
      <c r="AF70" s="54">
        <v>8</v>
      </c>
      <c r="AG70" s="55"/>
      <c r="AH70" s="55"/>
      <c r="AI70" s="52"/>
      <c r="AJ70" s="52"/>
      <c r="AK70" s="36">
        <f t="shared" si="21"/>
        <v>40</v>
      </c>
    </row>
    <row r="71" spans="1:37" x14ac:dyDescent="0.3">
      <c r="A71" s="32">
        <v>37</v>
      </c>
      <c r="B71" s="33" t="str">
        <f>VLOOKUP($A71,Сотрудники!$A$3:$L$1201,2,0)</f>
        <v>Ионов Евгений</v>
      </c>
      <c r="C71" s="33" t="str">
        <f>VLOOKUP($A71,Сотрудники!$A$3:$L$1201,8,0)</f>
        <v>Москва</v>
      </c>
      <c r="D71" s="55"/>
      <c r="E71" s="55"/>
      <c r="F71" s="55"/>
      <c r="G71" s="35"/>
      <c r="H71" s="35"/>
      <c r="I71" s="52"/>
      <c r="J71" s="52"/>
      <c r="K71" s="52"/>
      <c r="L71" s="55"/>
      <c r="M71" s="35"/>
      <c r="N71" s="55"/>
      <c r="O71" s="54"/>
      <c r="P71" s="52"/>
      <c r="Q71" s="52"/>
      <c r="R71" s="52"/>
      <c r="S71" s="55"/>
      <c r="T71" s="55"/>
      <c r="U71" s="54"/>
      <c r="V71" s="54"/>
      <c r="W71" s="54"/>
      <c r="X71" s="52"/>
      <c r="Y71" s="52"/>
      <c r="Z71" s="55"/>
      <c r="AA71" s="55"/>
      <c r="AB71" s="54"/>
      <c r="AC71" s="54"/>
      <c r="AD71" s="54"/>
      <c r="AE71" s="54"/>
      <c r="AF71" s="54">
        <v>8</v>
      </c>
      <c r="AG71" s="55"/>
      <c r="AH71" s="55"/>
      <c r="AI71" s="52"/>
      <c r="AJ71" s="52"/>
      <c r="AK71" s="36">
        <f t="shared" si="21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9A8-BB34-4CAB-82A9-BF3BCA0C25E0}">
  <dimension ref="A1:T18"/>
  <sheetViews>
    <sheetView zoomScale="79" zoomScaleNormal="79" workbookViewId="0">
      <selection activeCell="H15" sqref="H15"/>
    </sheetView>
  </sheetViews>
  <sheetFormatPr defaultRowHeight="15.6" x14ac:dyDescent="0.3"/>
  <cols>
    <col min="1" max="1" width="20.5" customWidth="1"/>
    <col min="2" max="2" width="13.8984375" customWidth="1"/>
    <col min="3" max="3" width="14.5" customWidth="1"/>
    <col min="4" max="4" width="10.5" customWidth="1"/>
    <col min="5" max="5" width="11.19921875" customWidth="1"/>
    <col min="6" max="6" width="9" customWidth="1"/>
    <col min="7" max="7" width="10.19921875" customWidth="1"/>
    <col min="8" max="8" width="11.3984375" bestFit="1" customWidth="1"/>
    <col min="9" max="9" width="10.5" customWidth="1"/>
    <col min="10" max="10" width="10.69921875" customWidth="1"/>
    <col min="11" max="11" width="11.3984375" bestFit="1" customWidth="1"/>
    <col min="12" max="12" width="9.3984375" customWidth="1"/>
    <col min="13" max="13" width="10.09765625" customWidth="1"/>
    <col min="14" max="14" width="11.3984375" bestFit="1" customWidth="1"/>
    <col min="15" max="15" width="9.19921875" customWidth="1"/>
    <col min="16" max="16" width="10.59765625" customWidth="1"/>
    <col min="17" max="17" width="11.3984375" bestFit="1" customWidth="1"/>
    <col min="19" max="19" width="5.09765625" customWidth="1"/>
    <col min="20" max="20" width="12.8984375" customWidth="1"/>
  </cols>
  <sheetData>
    <row r="1" spans="1:20" x14ac:dyDescent="0.3">
      <c r="A1" s="173" t="s">
        <v>84</v>
      </c>
      <c r="B1" s="173" t="s">
        <v>85</v>
      </c>
      <c r="C1" s="179" t="s">
        <v>86</v>
      </c>
      <c r="D1" s="176" t="s">
        <v>96</v>
      </c>
      <c r="E1" s="177"/>
      <c r="F1" s="178"/>
      <c r="G1" s="176" t="s">
        <v>88</v>
      </c>
      <c r="H1" s="177"/>
      <c r="I1" s="178"/>
      <c r="J1" s="176" t="s">
        <v>90</v>
      </c>
      <c r="K1" s="177"/>
      <c r="L1" s="178"/>
      <c r="M1" s="176" t="s">
        <v>91</v>
      </c>
      <c r="N1" s="177"/>
      <c r="O1" s="178"/>
      <c r="P1" s="176" t="s">
        <v>92</v>
      </c>
      <c r="Q1" s="177"/>
      <c r="R1" s="178"/>
      <c r="S1" s="174" t="s">
        <v>89</v>
      </c>
      <c r="T1" s="175"/>
    </row>
    <row r="2" spans="1:20" x14ac:dyDescent="0.3">
      <c r="A2" s="173"/>
      <c r="B2" s="173"/>
      <c r="C2" s="180"/>
      <c r="D2" s="71" t="s">
        <v>93</v>
      </c>
      <c r="E2" s="71" t="s">
        <v>89</v>
      </c>
      <c r="F2" s="77" t="s">
        <v>87</v>
      </c>
      <c r="G2" s="71" t="s">
        <v>93</v>
      </c>
      <c r="H2" s="71" t="s">
        <v>89</v>
      </c>
      <c r="I2" s="77" t="s">
        <v>87</v>
      </c>
      <c r="J2" s="71" t="s">
        <v>93</v>
      </c>
      <c r="K2" s="71" t="s">
        <v>89</v>
      </c>
      <c r="L2" s="77" t="s">
        <v>87</v>
      </c>
      <c r="M2" s="71" t="s">
        <v>93</v>
      </c>
      <c r="N2" s="71" t="s">
        <v>89</v>
      </c>
      <c r="O2" s="77" t="s">
        <v>87</v>
      </c>
      <c r="P2" s="71" t="s">
        <v>93</v>
      </c>
      <c r="Q2" s="71" t="s">
        <v>89</v>
      </c>
      <c r="R2" s="77" t="s">
        <v>87</v>
      </c>
      <c r="S2" s="174"/>
      <c r="T2" s="175"/>
    </row>
    <row r="3" spans="1:20" x14ac:dyDescent="0.3">
      <c r="A3" s="81" t="s">
        <v>30</v>
      </c>
      <c r="B3" s="44">
        <v>43700</v>
      </c>
      <c r="C3" s="72">
        <v>23000</v>
      </c>
      <c r="D3" s="70">
        <v>23</v>
      </c>
      <c r="E3" s="72">
        <f>D3*C3</f>
        <v>529000</v>
      </c>
      <c r="F3" s="76" t="s">
        <v>94</v>
      </c>
      <c r="G3" s="70">
        <v>20</v>
      </c>
      <c r="H3" s="74">
        <f>G3*C3</f>
        <v>460000</v>
      </c>
      <c r="I3" s="76" t="s">
        <v>94</v>
      </c>
      <c r="J3" s="70">
        <v>22</v>
      </c>
      <c r="K3" s="72">
        <f>J3*C3</f>
        <v>506000</v>
      </c>
      <c r="L3" s="76" t="s">
        <v>94</v>
      </c>
      <c r="M3" s="70">
        <v>17</v>
      </c>
      <c r="N3" s="72">
        <f>M3*C3</f>
        <v>391000</v>
      </c>
      <c r="O3" s="76" t="s">
        <v>95</v>
      </c>
      <c r="P3" s="70">
        <v>19</v>
      </c>
      <c r="Q3" s="73">
        <f>P3*C3</f>
        <v>437000</v>
      </c>
      <c r="R3" s="76" t="s">
        <v>95</v>
      </c>
      <c r="T3" s="72">
        <f>N3+Q3</f>
        <v>828000</v>
      </c>
    </row>
    <row r="4" spans="1:20" x14ac:dyDescent="0.3">
      <c r="A4" s="81" t="s">
        <v>49</v>
      </c>
      <c r="B4" s="44">
        <v>43724</v>
      </c>
      <c r="C4" s="72">
        <v>20150</v>
      </c>
      <c r="D4" s="70">
        <v>23</v>
      </c>
      <c r="E4" s="72">
        <f t="shared" ref="E4:E17" si="0">D4*C4</f>
        <v>463450</v>
      </c>
      <c r="F4" s="76" t="s">
        <v>94</v>
      </c>
      <c r="G4" s="70">
        <v>20</v>
      </c>
      <c r="H4" s="74">
        <f t="shared" ref="H4:H17" si="1">G4*C4</f>
        <v>403000</v>
      </c>
      <c r="I4" s="76" t="s">
        <v>94</v>
      </c>
      <c r="J4" s="70">
        <v>22</v>
      </c>
      <c r="K4" s="72">
        <f t="shared" ref="K4:K17" si="2">J4*C4</f>
        <v>443300</v>
      </c>
      <c r="L4" s="76" t="s">
        <v>94</v>
      </c>
      <c r="M4" s="70">
        <v>17</v>
      </c>
      <c r="N4" s="72">
        <f t="shared" ref="N4:N17" si="3">M4*C4</f>
        <v>342550</v>
      </c>
      <c r="O4" s="76" t="s">
        <v>95</v>
      </c>
      <c r="P4" s="70">
        <v>19</v>
      </c>
      <c r="Q4" s="75">
        <f t="shared" ref="Q4:Q17" si="4">P4*C4</f>
        <v>382850</v>
      </c>
      <c r="R4" s="76" t="s">
        <v>95</v>
      </c>
      <c r="T4" s="72">
        <f>N4+Q4</f>
        <v>725400</v>
      </c>
    </row>
    <row r="5" spans="1:20" x14ac:dyDescent="0.3">
      <c r="A5" s="81" t="s">
        <v>31</v>
      </c>
      <c r="B5" s="44">
        <v>43724</v>
      </c>
      <c r="C5" s="72">
        <v>20150</v>
      </c>
      <c r="D5" s="70">
        <v>23</v>
      </c>
      <c r="E5" s="72">
        <f t="shared" si="0"/>
        <v>463450</v>
      </c>
      <c r="F5" s="76" t="s">
        <v>94</v>
      </c>
      <c r="G5" s="70">
        <v>20</v>
      </c>
      <c r="H5" s="74">
        <f t="shared" si="1"/>
        <v>403000</v>
      </c>
      <c r="I5" s="76" t="s">
        <v>94</v>
      </c>
      <c r="J5" s="70">
        <v>22</v>
      </c>
      <c r="K5" s="72">
        <f t="shared" si="2"/>
        <v>443300</v>
      </c>
      <c r="L5" s="76" t="s">
        <v>94</v>
      </c>
      <c r="M5" s="70">
        <v>17</v>
      </c>
      <c r="N5" s="72">
        <f t="shared" si="3"/>
        <v>342550</v>
      </c>
      <c r="O5" s="76" t="s">
        <v>95</v>
      </c>
      <c r="P5" s="70">
        <v>19</v>
      </c>
      <c r="Q5" s="75">
        <f t="shared" si="4"/>
        <v>382850</v>
      </c>
      <c r="R5" s="76" t="s">
        <v>95</v>
      </c>
      <c r="T5" s="72">
        <f>N5+Q5</f>
        <v>725400</v>
      </c>
    </row>
    <row r="6" spans="1:20" x14ac:dyDescent="0.3">
      <c r="A6" s="81" t="s">
        <v>36</v>
      </c>
      <c r="B6" s="44">
        <v>43780</v>
      </c>
      <c r="C6" s="72">
        <v>18720</v>
      </c>
      <c r="D6" s="70">
        <v>0</v>
      </c>
      <c r="E6" s="72">
        <f t="shared" si="0"/>
        <v>0</v>
      </c>
      <c r="F6" s="76"/>
      <c r="G6" s="70">
        <v>15</v>
      </c>
      <c r="H6" s="74">
        <f t="shared" si="1"/>
        <v>280800</v>
      </c>
      <c r="I6" s="76" t="s">
        <v>94</v>
      </c>
      <c r="J6" s="70">
        <v>20</v>
      </c>
      <c r="K6" s="72">
        <f t="shared" si="2"/>
        <v>374400</v>
      </c>
      <c r="L6" s="76" t="s">
        <v>94</v>
      </c>
      <c r="M6" s="70">
        <v>0</v>
      </c>
      <c r="N6" s="72">
        <f t="shared" si="3"/>
        <v>0</v>
      </c>
      <c r="O6" s="76" t="s">
        <v>95</v>
      </c>
      <c r="P6" s="70">
        <v>0</v>
      </c>
      <c r="Q6" s="75">
        <f t="shared" si="4"/>
        <v>0</v>
      </c>
      <c r="R6" s="76" t="s">
        <v>95</v>
      </c>
      <c r="T6" s="72">
        <f>N6+Q6</f>
        <v>0</v>
      </c>
    </row>
    <row r="7" spans="1:20" x14ac:dyDescent="0.3">
      <c r="A7" s="81" t="s">
        <v>40</v>
      </c>
      <c r="B7" s="44">
        <v>43797</v>
      </c>
      <c r="C7" s="72">
        <v>18720</v>
      </c>
      <c r="D7" s="70">
        <v>0</v>
      </c>
      <c r="E7" s="72">
        <f t="shared" si="0"/>
        <v>0</v>
      </c>
      <c r="F7" s="76"/>
      <c r="G7" s="70">
        <v>2</v>
      </c>
      <c r="H7" s="74">
        <f t="shared" si="1"/>
        <v>37440</v>
      </c>
      <c r="I7" s="76" t="s">
        <v>94</v>
      </c>
      <c r="J7" s="70">
        <v>22</v>
      </c>
      <c r="K7" s="72">
        <f t="shared" si="2"/>
        <v>411840</v>
      </c>
      <c r="L7" s="76" t="s">
        <v>94</v>
      </c>
      <c r="M7" s="70">
        <v>15</v>
      </c>
      <c r="N7" s="72">
        <f t="shared" si="3"/>
        <v>280800</v>
      </c>
      <c r="O7" s="76" t="s">
        <v>95</v>
      </c>
      <c r="P7" s="70">
        <v>19</v>
      </c>
      <c r="Q7" s="75">
        <f t="shared" si="4"/>
        <v>355680</v>
      </c>
      <c r="R7" s="76" t="s">
        <v>95</v>
      </c>
      <c r="T7" s="72">
        <f>N7+Q7</f>
        <v>636480</v>
      </c>
    </row>
    <row r="8" spans="1:20" x14ac:dyDescent="0.3">
      <c r="A8" s="81" t="s">
        <v>44</v>
      </c>
      <c r="B8" s="44">
        <v>43774</v>
      </c>
      <c r="C8" s="72">
        <v>14976</v>
      </c>
      <c r="D8" s="70">
        <v>0</v>
      </c>
      <c r="E8" s="72">
        <f t="shared" si="0"/>
        <v>0</v>
      </c>
      <c r="F8" s="76"/>
      <c r="G8" s="70">
        <v>19</v>
      </c>
      <c r="H8" s="74">
        <f t="shared" si="1"/>
        <v>284544</v>
      </c>
      <c r="I8" s="76" t="s">
        <v>95</v>
      </c>
      <c r="J8" s="70">
        <v>22</v>
      </c>
      <c r="K8" s="72">
        <f t="shared" si="2"/>
        <v>329472</v>
      </c>
      <c r="L8" s="76" t="s">
        <v>95</v>
      </c>
      <c r="M8" s="70">
        <v>17</v>
      </c>
      <c r="N8" s="72">
        <f t="shared" si="3"/>
        <v>254592</v>
      </c>
      <c r="O8" s="76" t="s">
        <v>95</v>
      </c>
      <c r="P8" s="70">
        <v>5</v>
      </c>
      <c r="Q8" s="75">
        <f t="shared" si="4"/>
        <v>74880</v>
      </c>
      <c r="R8" s="76" t="s">
        <v>95</v>
      </c>
      <c r="T8" s="72">
        <f>H8+K8+N8+Q8</f>
        <v>943488</v>
      </c>
    </row>
    <row r="9" spans="1:20" x14ac:dyDescent="0.3">
      <c r="A9" s="82" t="s">
        <v>47</v>
      </c>
      <c r="B9" s="44">
        <v>43808</v>
      </c>
      <c r="C9" s="72">
        <v>18720</v>
      </c>
      <c r="D9" s="70">
        <v>0</v>
      </c>
      <c r="E9" s="72">
        <f t="shared" si="0"/>
        <v>0</v>
      </c>
      <c r="F9" s="76"/>
      <c r="G9" s="70">
        <v>0</v>
      </c>
      <c r="H9" s="74">
        <f t="shared" si="1"/>
        <v>0</v>
      </c>
      <c r="I9" s="76"/>
      <c r="J9" s="70">
        <v>17</v>
      </c>
      <c r="K9" s="72">
        <f t="shared" si="2"/>
        <v>318240</v>
      </c>
      <c r="L9" s="76" t="s">
        <v>95</v>
      </c>
      <c r="M9" s="70">
        <v>17</v>
      </c>
      <c r="N9" s="72">
        <f t="shared" si="3"/>
        <v>318240</v>
      </c>
      <c r="O9" s="76" t="s">
        <v>95</v>
      </c>
      <c r="P9" s="70">
        <v>19</v>
      </c>
      <c r="Q9" s="75">
        <f t="shared" si="4"/>
        <v>355680</v>
      </c>
      <c r="R9" s="76" t="s">
        <v>95</v>
      </c>
      <c r="T9" s="72">
        <f>H9+K9+N9+Q9</f>
        <v>992160</v>
      </c>
    </row>
    <row r="10" spans="1:20" x14ac:dyDescent="0.3">
      <c r="A10" t="s">
        <v>54</v>
      </c>
      <c r="B10" s="44">
        <v>43843</v>
      </c>
      <c r="C10" s="72">
        <v>12496</v>
      </c>
      <c r="D10" s="70">
        <v>0</v>
      </c>
      <c r="E10" s="72">
        <f t="shared" si="0"/>
        <v>0</v>
      </c>
      <c r="F10" s="76"/>
      <c r="G10" s="70">
        <v>0</v>
      </c>
      <c r="H10" s="74">
        <f t="shared" si="1"/>
        <v>0</v>
      </c>
      <c r="I10" s="76"/>
      <c r="J10" s="70">
        <v>0</v>
      </c>
      <c r="K10" s="72">
        <f t="shared" si="2"/>
        <v>0</v>
      </c>
      <c r="L10" s="76"/>
      <c r="M10" s="70">
        <v>15</v>
      </c>
      <c r="N10" s="72">
        <f t="shared" si="3"/>
        <v>187440</v>
      </c>
      <c r="O10" s="76" t="s">
        <v>95</v>
      </c>
      <c r="P10" s="70">
        <v>19</v>
      </c>
      <c r="Q10" s="75">
        <f t="shared" si="4"/>
        <v>237424</v>
      </c>
      <c r="R10" s="76" t="s">
        <v>95</v>
      </c>
      <c r="T10" s="72">
        <f t="shared" ref="T10:T17" si="5">H10+K10+N10+Q10</f>
        <v>424864</v>
      </c>
    </row>
    <row r="11" spans="1:20" x14ac:dyDescent="0.3">
      <c r="A11" t="s">
        <v>55</v>
      </c>
      <c r="B11" s="44">
        <v>43844</v>
      </c>
      <c r="C11" s="72">
        <v>24000</v>
      </c>
      <c r="D11" s="70">
        <v>0</v>
      </c>
      <c r="E11" s="72">
        <f t="shared" si="0"/>
        <v>0</v>
      </c>
      <c r="F11" s="76"/>
      <c r="G11" s="70">
        <v>0</v>
      </c>
      <c r="H11" s="74">
        <f t="shared" si="1"/>
        <v>0</v>
      </c>
      <c r="I11" s="76"/>
      <c r="J11" s="70">
        <v>0</v>
      </c>
      <c r="K11" s="72">
        <f t="shared" si="2"/>
        <v>0</v>
      </c>
      <c r="L11" s="76"/>
      <c r="M11" s="70">
        <v>14</v>
      </c>
      <c r="N11" s="72">
        <f t="shared" si="3"/>
        <v>336000</v>
      </c>
      <c r="O11" s="76" t="s">
        <v>95</v>
      </c>
      <c r="P11" s="70">
        <v>19</v>
      </c>
      <c r="Q11" s="75">
        <f t="shared" si="4"/>
        <v>456000</v>
      </c>
      <c r="R11" s="76" t="s">
        <v>95</v>
      </c>
      <c r="T11" s="72">
        <f t="shared" si="5"/>
        <v>792000</v>
      </c>
    </row>
    <row r="12" spans="1:20" x14ac:dyDescent="0.3">
      <c r="A12" t="s">
        <v>57</v>
      </c>
      <c r="B12" s="44">
        <v>43857</v>
      </c>
      <c r="C12" s="72">
        <v>12960</v>
      </c>
      <c r="D12" s="70">
        <v>0</v>
      </c>
      <c r="E12" s="72">
        <f t="shared" si="0"/>
        <v>0</v>
      </c>
      <c r="F12" s="76"/>
      <c r="G12" s="70">
        <v>0</v>
      </c>
      <c r="H12" s="74">
        <f t="shared" si="1"/>
        <v>0</v>
      </c>
      <c r="I12" s="76"/>
      <c r="J12" s="70">
        <v>0</v>
      </c>
      <c r="K12" s="72">
        <f t="shared" si="2"/>
        <v>0</v>
      </c>
      <c r="L12" s="76"/>
      <c r="M12" s="70">
        <v>5</v>
      </c>
      <c r="N12" s="72">
        <f t="shared" si="3"/>
        <v>64800</v>
      </c>
      <c r="O12" s="76" t="s">
        <v>95</v>
      </c>
      <c r="P12" s="70">
        <v>19</v>
      </c>
      <c r="Q12" s="75">
        <f t="shared" si="4"/>
        <v>246240</v>
      </c>
      <c r="R12" s="76" t="s">
        <v>95</v>
      </c>
      <c r="T12" s="72">
        <f t="shared" si="5"/>
        <v>311040</v>
      </c>
    </row>
    <row r="13" spans="1:20" x14ac:dyDescent="0.3">
      <c r="A13" s="81" t="s">
        <v>62</v>
      </c>
      <c r="B13" s="44">
        <v>43864</v>
      </c>
      <c r="C13" s="72">
        <v>9520</v>
      </c>
      <c r="D13" s="70">
        <v>0</v>
      </c>
      <c r="E13" s="72">
        <f t="shared" si="0"/>
        <v>0</v>
      </c>
      <c r="F13" s="76"/>
      <c r="G13" s="70">
        <v>0</v>
      </c>
      <c r="H13" s="74">
        <f t="shared" si="1"/>
        <v>0</v>
      </c>
      <c r="I13" s="76"/>
      <c r="J13" s="70">
        <v>0</v>
      </c>
      <c r="K13" s="72">
        <f t="shared" si="2"/>
        <v>0</v>
      </c>
      <c r="L13" s="76"/>
      <c r="M13" s="70">
        <v>0</v>
      </c>
      <c r="N13" s="72">
        <f t="shared" si="3"/>
        <v>0</v>
      </c>
      <c r="O13" s="76"/>
      <c r="P13" s="70">
        <v>19</v>
      </c>
      <c r="Q13" s="75">
        <f t="shared" si="4"/>
        <v>180880</v>
      </c>
      <c r="R13" s="76" t="s">
        <v>95</v>
      </c>
      <c r="T13" s="72">
        <f t="shared" si="5"/>
        <v>180880</v>
      </c>
    </row>
    <row r="14" spans="1:20" x14ac:dyDescent="0.3">
      <c r="A14" t="s">
        <v>59</v>
      </c>
      <c r="B14" s="44">
        <v>43864</v>
      </c>
      <c r="C14" s="72">
        <v>21571</v>
      </c>
      <c r="D14" s="70">
        <v>0</v>
      </c>
      <c r="E14" s="72">
        <f t="shared" si="0"/>
        <v>0</v>
      </c>
      <c r="F14" s="76"/>
      <c r="G14" s="70">
        <v>0</v>
      </c>
      <c r="H14" s="74">
        <f t="shared" si="1"/>
        <v>0</v>
      </c>
      <c r="I14" s="76"/>
      <c r="J14" s="70">
        <v>0</v>
      </c>
      <c r="K14" s="72">
        <f t="shared" si="2"/>
        <v>0</v>
      </c>
      <c r="L14" s="76"/>
      <c r="M14" s="70">
        <v>0</v>
      </c>
      <c r="N14" s="72">
        <f t="shared" si="3"/>
        <v>0</v>
      </c>
      <c r="O14" s="76"/>
      <c r="P14" s="70">
        <v>19</v>
      </c>
      <c r="Q14" s="75">
        <f t="shared" si="4"/>
        <v>409849</v>
      </c>
      <c r="R14" s="76" t="s">
        <v>95</v>
      </c>
      <c r="T14" s="72">
        <f t="shared" si="5"/>
        <v>409849</v>
      </c>
    </row>
    <row r="15" spans="1:20" x14ac:dyDescent="0.3">
      <c r="A15" s="81" t="s">
        <v>72</v>
      </c>
      <c r="B15" s="44">
        <v>43878</v>
      </c>
      <c r="C15" s="72">
        <v>9600</v>
      </c>
      <c r="D15" s="70">
        <v>0</v>
      </c>
      <c r="E15" s="72">
        <f t="shared" si="0"/>
        <v>0</v>
      </c>
      <c r="F15" s="76"/>
      <c r="G15" s="70">
        <v>0</v>
      </c>
      <c r="H15" s="74">
        <f t="shared" si="1"/>
        <v>0</v>
      </c>
      <c r="I15" s="76"/>
      <c r="J15" s="70">
        <v>0</v>
      </c>
      <c r="K15" s="72">
        <f t="shared" si="2"/>
        <v>0</v>
      </c>
      <c r="L15" s="76"/>
      <c r="M15" s="70">
        <v>0</v>
      </c>
      <c r="N15" s="72">
        <f t="shared" si="3"/>
        <v>0</v>
      </c>
      <c r="O15" s="76"/>
      <c r="P15" s="70">
        <v>9</v>
      </c>
      <c r="Q15" s="75">
        <f t="shared" si="4"/>
        <v>86400</v>
      </c>
      <c r="R15" s="76" t="s">
        <v>95</v>
      </c>
      <c r="T15" s="72">
        <f t="shared" si="5"/>
        <v>86400</v>
      </c>
    </row>
    <row r="16" spans="1:20" x14ac:dyDescent="0.3">
      <c r="A16" s="82" t="s">
        <v>74</v>
      </c>
      <c r="B16" s="44">
        <v>43881</v>
      </c>
      <c r="C16" s="72">
        <v>12496</v>
      </c>
      <c r="D16" s="70">
        <v>0</v>
      </c>
      <c r="E16" s="72">
        <f t="shared" si="0"/>
        <v>0</v>
      </c>
      <c r="F16" s="76"/>
      <c r="G16" s="70">
        <v>0</v>
      </c>
      <c r="H16" s="74">
        <f t="shared" si="1"/>
        <v>0</v>
      </c>
      <c r="I16" s="76"/>
      <c r="J16" s="70">
        <v>0</v>
      </c>
      <c r="K16" s="72">
        <f t="shared" si="2"/>
        <v>0</v>
      </c>
      <c r="L16" s="76"/>
      <c r="M16" s="70">
        <v>0</v>
      </c>
      <c r="N16" s="72">
        <f t="shared" si="3"/>
        <v>0</v>
      </c>
      <c r="O16" s="76"/>
      <c r="P16" s="70">
        <v>6</v>
      </c>
      <c r="Q16" s="75">
        <f t="shared" si="4"/>
        <v>74976</v>
      </c>
      <c r="R16" s="76" t="s">
        <v>95</v>
      </c>
      <c r="T16" s="72">
        <f t="shared" si="5"/>
        <v>74976</v>
      </c>
    </row>
    <row r="17" spans="1:20" x14ac:dyDescent="0.3">
      <c r="A17" t="s">
        <v>76</v>
      </c>
      <c r="B17" s="44">
        <v>43878</v>
      </c>
      <c r="C17" s="72"/>
      <c r="D17" s="70">
        <v>0</v>
      </c>
      <c r="E17" s="72">
        <f t="shared" si="0"/>
        <v>0</v>
      </c>
      <c r="F17" s="76"/>
      <c r="G17" s="70">
        <v>0</v>
      </c>
      <c r="H17" s="74">
        <f t="shared" si="1"/>
        <v>0</v>
      </c>
      <c r="I17" s="76"/>
      <c r="J17" s="70">
        <v>0</v>
      </c>
      <c r="K17" s="72">
        <f t="shared" si="2"/>
        <v>0</v>
      </c>
      <c r="L17" s="76"/>
      <c r="M17" s="70">
        <v>0</v>
      </c>
      <c r="N17" s="72">
        <f t="shared" si="3"/>
        <v>0</v>
      </c>
      <c r="O17" s="76"/>
      <c r="P17" s="70">
        <v>9</v>
      </c>
      <c r="Q17" s="75">
        <f t="shared" si="4"/>
        <v>0</v>
      </c>
      <c r="R17" s="76"/>
      <c r="T17" s="72">
        <f t="shared" si="5"/>
        <v>0</v>
      </c>
    </row>
    <row r="18" spans="1:20" x14ac:dyDescent="0.3">
      <c r="T18" s="72">
        <f>SUM(T3:T17)</f>
        <v>7130937</v>
      </c>
    </row>
  </sheetData>
  <mergeCells count="9">
    <mergeCell ref="A1:A2"/>
    <mergeCell ref="B1:B2"/>
    <mergeCell ref="S1:T2"/>
    <mergeCell ref="D1:F1"/>
    <mergeCell ref="C1:C2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8453-6ADD-42A1-A363-E285BCD53B76}">
  <dimension ref="A1:L38"/>
  <sheetViews>
    <sheetView topLeftCell="A6" zoomScale="85" zoomScaleNormal="85" workbookViewId="0">
      <selection activeCell="B38" sqref="B7:B38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135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Таблица2567891011[[#This Row],[Итого кол-во рабочих часов]]/8</f>
        <v>16.875</v>
      </c>
      <c r="G5" s="61"/>
      <c r="H5" s="61">
        <v>135</v>
      </c>
      <c r="I5" s="41" t="e">
        <f>VLOOKUP($A5,Сотрудники!$A$3:$L$1201,14,0)</f>
        <v>#REF!</v>
      </c>
      <c r="J5" s="43" t="e">
        <f t="shared" ref="J5:J34" si="0">I5/8</f>
        <v>#REF!</v>
      </c>
      <c r="K5" s="42" t="e">
        <f t="shared" ref="K5:K34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Таблица2567891011[[#This Row],[Итого кол-во рабочих часов]]/8</f>
        <v>16.875</v>
      </c>
      <c r="G6" s="61"/>
      <c r="H6" s="61">
        <v>135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Таблица2567891011[[#This Row],[Итого кол-во рабочих часов]]/8</f>
        <v>16.875</v>
      </c>
      <c r="G7" s="62"/>
      <c r="H7" s="61">
        <v>135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Таблица2567891011[[#This Row],[Итого кол-во рабочих часов]]/8</f>
        <v>16.875</v>
      </c>
      <c r="G8" s="62"/>
      <c r="H8" s="62">
        <v>135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16.875</v>
      </c>
      <c r="G9" s="10"/>
      <c r="H9" s="10">
        <v>135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34" si="2">H10/8</f>
        <v>16.875</v>
      </c>
      <c r="G10" s="10"/>
      <c r="H10" s="10">
        <v>135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16.875</v>
      </c>
      <c r="G11" s="10"/>
      <c r="H11" s="10">
        <v>135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16.875</v>
      </c>
      <c r="G12" s="10"/>
      <c r="H12" s="10">
        <v>135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12</v>
      </c>
      <c r="B13" s="50" t="str">
        <f>VLOOKUP($A13,Сотрудники!$A$3:$L$1201,2,0)</f>
        <v>Нурбаева Елена</v>
      </c>
      <c r="C13" s="50" t="str">
        <f>VLOOKUP($A13,Сотрудники!$A$3:$L$1201,9,0)</f>
        <v>приземление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16.875</v>
      </c>
      <c r="G13" s="10"/>
      <c r="H13" s="10">
        <v>135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13</v>
      </c>
      <c r="B14" s="50" t="str">
        <f>VLOOKUP($A14,Сотрудники!$A$3:$L$1201,2,0)</f>
        <v>Богданов Михаил</v>
      </c>
      <c r="C14" s="50" t="str">
        <f>VLOOKUP($A14,Сотрудники!$A$3:$L$1201,9,0)</f>
        <v>LM Риски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16.875</v>
      </c>
      <c r="G14" s="10"/>
      <c r="H14" s="10">
        <v>135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x14ac:dyDescent="0.3">
      <c r="A15" s="60">
        <v>14</v>
      </c>
      <c r="B15" s="50" t="str">
        <f>VLOOKUP($A15,Сотрудники!$A$3:$L$1201,2,0)</f>
        <v>Смирнова Екатерина</v>
      </c>
      <c r="C15" s="50" t="str">
        <f>VLOOKUP($A15,Сотрудники!$A$3:$L$1201,9,0)</f>
        <v>Tableau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2"/>
        <v>16.875</v>
      </c>
      <c r="G15" s="10"/>
      <c r="H15" s="10">
        <v>135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15</v>
      </c>
      <c r="B16" s="50" t="str">
        <f>VLOOKUP($A16,Сотрудники!$A$3:$L$1201,2,0)</f>
        <v>Герасимова Елизавета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0.15</v>
      </c>
      <c r="E16" s="50">
        <f>VLOOKUP($A16,Сотрудники!$A$3:$L$1201,11,0)</f>
        <v>150000</v>
      </c>
      <c r="F16" s="9">
        <f t="shared" si="2"/>
        <v>16.875</v>
      </c>
      <c r="G16" s="10"/>
      <c r="H16" s="10">
        <v>135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31.2" x14ac:dyDescent="0.3">
      <c r="A17" s="60">
        <v>16</v>
      </c>
      <c r="B17" s="50" t="str">
        <f>VLOOKUP($A17,Сотрудники!$A$3:$L$1201,2,0)</f>
        <v>Абдуллаева Анжелика</v>
      </c>
      <c r="C17" s="50" t="str">
        <f>VLOOKUP($A17,Сотрудники!$A$3:$L$1201,9,0)</f>
        <v>Ресурсное планирование</v>
      </c>
      <c r="D17" s="50">
        <f>VLOOKUP($A17,Сотрудники!$A$3:$L$1201,10,0)</f>
        <v>0</v>
      </c>
      <c r="E17" s="50">
        <f>VLOOKUP($A17,Сотрудники!$A$3:$L$1201,11,0)</f>
        <v>0</v>
      </c>
      <c r="F17" s="9">
        <f t="shared" si="2"/>
        <v>16.875</v>
      </c>
      <c r="G17" s="10"/>
      <c r="H17" s="10">
        <v>135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ht="62.4" x14ac:dyDescent="0.3">
      <c r="A18" s="60">
        <v>17</v>
      </c>
      <c r="B18" s="50" t="str">
        <f>VLOOKUP($A18,Сотрудники!$A$3:$L$1201,2,0)</f>
        <v>Наймушин Евгений</v>
      </c>
      <c r="C18" s="50" t="str">
        <f>VLOOKUP($A18,Сотрудники!$A$3:$L$1201,9,0)</f>
        <v>МАПЛ (Модуль автоматизации программ лояльности)</v>
      </c>
      <c r="D18" s="50">
        <f>VLOOKUP($A18,Сотрудники!$A$3:$L$1201,10,0)</f>
        <v>0</v>
      </c>
      <c r="E18" s="50">
        <f>VLOOKUP($A18,Сотрудники!$A$3:$L$1201,11,0)</f>
        <v>344900</v>
      </c>
      <c r="F18" s="9">
        <f t="shared" si="2"/>
        <v>16.875</v>
      </c>
      <c r="G18" s="10"/>
      <c r="H18" s="10">
        <v>135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ht="31.2" x14ac:dyDescent="0.3">
      <c r="A19" s="60">
        <v>18</v>
      </c>
      <c r="B19" s="50" t="str">
        <f>VLOOKUP($A19,Сотрудники!$A$3:$L$1201,2,0)</f>
        <v>Тимиргалеев Иван</v>
      </c>
      <c r="C19" s="50" t="str">
        <f>VLOOKUP($A19,Сотрудники!$A$3:$L$1201,9,0)</f>
        <v>Пообъектный учёт залогов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16.875</v>
      </c>
      <c r="G19" s="10"/>
      <c r="H19" s="10">
        <v>135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x14ac:dyDescent="0.3">
      <c r="A20" s="60">
        <v>19</v>
      </c>
      <c r="B20" s="50" t="str">
        <f>VLOOKUP($A20,Сотрудники!$A$3:$L$1201,2,0)</f>
        <v>Лопатин Максим</v>
      </c>
      <c r="C20" s="50">
        <f>VLOOKUP($A20,Сотрудники!$A$3:$L$1201,9,0)</f>
        <v>0</v>
      </c>
      <c r="D20" s="50">
        <f>VLOOKUP($A20,Сотрудники!$A$3:$L$1201,10,0)</f>
        <v>0</v>
      </c>
      <c r="E20" s="63">
        <f>VLOOKUP($A20,Сотрудники!$A$3:$L$1201,11,0)</f>
        <v>0</v>
      </c>
      <c r="F20" s="9">
        <f t="shared" si="2"/>
        <v>16.875</v>
      </c>
      <c r="G20" s="10"/>
      <c r="H20" s="10">
        <v>135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x14ac:dyDescent="0.3">
      <c r="A21" s="60">
        <v>20</v>
      </c>
      <c r="B21" s="50" t="str">
        <f>VLOOKUP($A21,Сотрудники!$A$3:$L$1201,2,0)</f>
        <v xml:space="preserve">Калмурзаев Руслан </v>
      </c>
      <c r="C21" s="50" t="str">
        <f>VLOOKUP($A21,Сотрудники!$A$3:$L$1201,9,0)</f>
        <v>приземление</v>
      </c>
      <c r="D21" s="50">
        <f>VLOOKUP($A21,Сотрудники!$A$3:$L$1201,10,0)</f>
        <v>0</v>
      </c>
      <c r="E21" s="50">
        <f>VLOOKUP($A21,Сотрудники!$A$3:$L$1201,11,0)</f>
        <v>90000</v>
      </c>
      <c r="F21" s="9">
        <f t="shared" si="2"/>
        <v>16.875</v>
      </c>
      <c r="G21" s="10"/>
      <c r="H21" s="10">
        <v>135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x14ac:dyDescent="0.3">
      <c r="A22" s="60">
        <v>21</v>
      </c>
      <c r="B22" s="50" t="str">
        <f>VLOOKUP($A22,Сотрудники!$A$3:$L$1201,2,0)</f>
        <v>Шимберев Борис</v>
      </c>
      <c r="C22" s="50">
        <f>VLOOKUP($A22,Сотрудники!$A$3:$L$1201,9,0)</f>
        <v>0</v>
      </c>
      <c r="D22" s="50">
        <f>VLOOKUP($A22,Сотрудники!$A$3:$L$1201,10,0)</f>
        <v>0</v>
      </c>
      <c r="E22" s="50">
        <f>VLOOKUP($A22,Сотрудники!$A$3:$L$1201,11,0)</f>
        <v>0</v>
      </c>
      <c r="F22" s="9">
        <f t="shared" si="2"/>
        <v>13.875</v>
      </c>
      <c r="G22" s="10">
        <v>3</v>
      </c>
      <c r="H22" s="10">
        <v>111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x14ac:dyDescent="0.3">
      <c r="A23" s="60">
        <v>22</v>
      </c>
      <c r="B23" s="50" t="str">
        <f>VLOOKUP($A23,Сотрудники!$A$3:$L$1201,2,0)</f>
        <v>Виштак Татьяна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 t="str">
        <f>VLOOKUP($A23,Сотрудники!$A$3:$L$1201,11,0)</f>
        <v xml:space="preserve">310 400 </v>
      </c>
      <c r="F23" s="9">
        <f t="shared" si="2"/>
        <v>16.875</v>
      </c>
      <c r="G23" s="10"/>
      <c r="H23" s="10">
        <v>135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x14ac:dyDescent="0.3">
      <c r="A24" s="60">
        <v>23</v>
      </c>
      <c r="B24" s="50" t="str">
        <f>VLOOKUP($A24,Сотрудники!$A$3:$L$1201,2,0)</f>
        <v>Путилов Александр</v>
      </c>
      <c r="C24" s="50">
        <f>VLOOKUP($A24,Сотрудники!$A$3:$L$1201,9,0)</f>
        <v>0</v>
      </c>
      <c r="D24" s="50">
        <f>VLOOKUP($A24,Сотрудники!$A$3:$L$1201,10,0)</f>
        <v>0</v>
      </c>
      <c r="E24" s="50">
        <f>VLOOKUP($A24,Сотрудники!$A$3:$L$1201,11,0)</f>
        <v>303500</v>
      </c>
      <c r="F24" s="9">
        <f t="shared" si="2"/>
        <v>16.875</v>
      </c>
      <c r="G24" s="10"/>
      <c r="H24" s="10">
        <v>135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ht="31.2" x14ac:dyDescent="0.3">
      <c r="A25" s="60">
        <v>24</v>
      </c>
      <c r="B25" s="50" t="str">
        <f>VLOOKUP($A25,Сотрудники!$A$3:$L$1201,2,0)</f>
        <v>Цыганкова Анастасия</v>
      </c>
      <c r="C25" s="50" t="str">
        <f>VLOOKUP($A25,Сотрудники!$A$3:$L$1201,9,0)</f>
        <v>Ресурсное планирование</v>
      </c>
      <c r="D25" s="50">
        <f>VLOOKUP($A25,Сотрудники!$A$3:$L$1201,10,0)</f>
        <v>0.15</v>
      </c>
      <c r="E25" s="50">
        <f>VLOOKUP($A25,Сотрудники!$A$3:$L$1201,11,0)</f>
        <v>150000</v>
      </c>
      <c r="F25" s="9">
        <f t="shared" si="2"/>
        <v>16.875</v>
      </c>
      <c r="G25" s="10"/>
      <c r="H25" s="10">
        <v>135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x14ac:dyDescent="0.3">
      <c r="A26" s="60">
        <v>25</v>
      </c>
      <c r="B26" s="50" t="str">
        <f>VLOOKUP($A26,Сотрудники!$A$3:$L$1201,2,0)</f>
        <v>Беседин Игорь</v>
      </c>
      <c r="C26" s="50" t="str">
        <f>VLOOKUP($A26,Сотрудники!$A$3:$L$1201,9,0)</f>
        <v>приземление</v>
      </c>
      <c r="D26" s="50">
        <f>VLOOKUP($A26,Сотрудники!$A$3:$L$1201,10,0)</f>
        <v>0</v>
      </c>
      <c r="E26" s="50">
        <f>VLOOKUP($A26,Сотрудники!$A$3:$L$1201,11,0)</f>
        <v>310000</v>
      </c>
      <c r="F26" s="9">
        <f t="shared" si="2"/>
        <v>16.875</v>
      </c>
      <c r="G26" s="10"/>
      <c r="H26" s="10">
        <v>135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ht="31.2" x14ac:dyDescent="0.3">
      <c r="A27" s="60">
        <v>26</v>
      </c>
      <c r="B27" s="50" t="str">
        <f>VLOOKUP($A27,Сотрудники!$A$3:$L$1201,2,0)</f>
        <v>Молчанов Роман</v>
      </c>
      <c r="C27" s="50" t="str">
        <f>VLOOKUP($A27,Сотрудники!$A$3:$L$1201,9,0)</f>
        <v xml:space="preserve">Кредиты наличными </v>
      </c>
      <c r="D27" s="50">
        <f>VLOOKUP($A27,Сотрудники!$A$3:$L$1201,10,0)</f>
        <v>0</v>
      </c>
      <c r="E27" s="50">
        <f>VLOOKUP($A27,Сотрудники!$A$3:$L$1201,11,0)</f>
        <v>300000</v>
      </c>
      <c r="F27" s="9">
        <f t="shared" si="2"/>
        <v>16.875</v>
      </c>
      <c r="G27" s="10"/>
      <c r="H27" s="10">
        <v>135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x14ac:dyDescent="0.3">
      <c r="A28" s="60">
        <v>27</v>
      </c>
      <c r="B28" s="50" t="str">
        <f>VLOOKUP($A28,Сотрудники!$A$3:$L$1201,2,0)</f>
        <v>Пузанов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16.875</v>
      </c>
      <c r="G28" s="10"/>
      <c r="H28" s="10">
        <v>135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ht="62.4" x14ac:dyDescent="0.3">
      <c r="A29" s="60">
        <v>28</v>
      </c>
      <c r="B29" s="50" t="str">
        <f>VLOOKUP($A29,Сотрудники!$A$3:$L$1201,2,0)</f>
        <v>Хотулев Дмитрий</v>
      </c>
      <c r="C29" s="50" t="str">
        <f>VLOOKUP($A29,Сотрудники!$A$3:$L$1201,9,0)</f>
        <v>Платежи юридических лиц (Малый и средний бизнес)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16.875</v>
      </c>
      <c r="G29" s="10"/>
      <c r="H29" s="10">
        <v>135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x14ac:dyDescent="0.3">
      <c r="A30" s="60">
        <v>29</v>
      </c>
      <c r="B30" s="50" t="str">
        <f>VLOOKUP($A30,Сотрудники!$A$3:$L$1201,2,0)</f>
        <v>Воронцов Григорий</v>
      </c>
      <c r="C30" s="50" t="str">
        <f>VLOOKUP($A30,Сотрудники!$A$3:$L$1201,9,0)</f>
        <v>приземление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16.875</v>
      </c>
      <c r="G30" s="10"/>
      <c r="H30" s="10">
        <v>135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x14ac:dyDescent="0.3">
      <c r="A31" s="60">
        <v>30</v>
      </c>
      <c r="B31" s="50" t="str">
        <f>VLOOKUP($A31,Сотрудники!$A$3:$L$1201,2,0)</f>
        <v>Тарасов Алексей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248000</v>
      </c>
      <c r="F31" s="9">
        <f t="shared" si="2"/>
        <v>16.875</v>
      </c>
      <c r="G31" s="10"/>
      <c r="H31" s="10">
        <v>135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x14ac:dyDescent="0.3">
      <c r="A32" s="60">
        <v>31</v>
      </c>
      <c r="B32" s="50" t="str">
        <f>VLOOKUP($A32,Сотрудники!$A$3:$L$1201,2,0)</f>
        <v>Саринков Андрей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16.875</v>
      </c>
      <c r="G32" s="10"/>
      <c r="H32" s="10">
        <v>135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x14ac:dyDescent="0.3">
      <c r="A33" s="60">
        <v>32</v>
      </c>
      <c r="B33" s="50" t="str">
        <f>VLOOKUP($A33,Сотрудники!$A$3:$L$1201,2,0)</f>
        <v>Смердов Алексей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0</v>
      </c>
      <c r="F33" s="9">
        <f t="shared" si="2"/>
        <v>6.875</v>
      </c>
      <c r="G33" s="10">
        <v>14</v>
      </c>
      <c r="H33" s="10">
        <v>55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x14ac:dyDescent="0.3">
      <c r="A34" s="60">
        <v>33</v>
      </c>
      <c r="B34" s="50" t="str">
        <f>VLOOKUP($A34,Сотрудники!$A$3:$L$1201,2,0)</f>
        <v>Киевский Сергей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16.875</v>
      </c>
      <c r="G34" s="10"/>
      <c r="H34" s="10">
        <v>135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x14ac:dyDescent="0.3">
      <c r="A35" s="60">
        <v>34</v>
      </c>
      <c r="B35" s="50" t="str">
        <f>VLOOKUP($A35,Сотрудники!$A$3:$L$1201,2,0)</f>
        <v>Ильин Дмитрий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ref="F35:F38" si="3">H35/8</f>
        <v>12</v>
      </c>
      <c r="G35" s="10"/>
      <c r="H35" s="10">
        <v>96</v>
      </c>
      <c r="I35" s="41" t="e">
        <f>VLOOKUP($A35,Сотрудники!$A$3:$L$1201,14,0)</f>
        <v>#REF!</v>
      </c>
      <c r="J35" s="43" t="e">
        <f t="shared" ref="J35:J38" si="4">I35/8</f>
        <v>#REF!</v>
      </c>
      <c r="K35" s="51" t="e">
        <f t="shared" ref="K35:K38" si="5">+H35*J35</f>
        <v>#REF!</v>
      </c>
    </row>
    <row r="36" spans="1:11" x14ac:dyDescent="0.3">
      <c r="A36" s="60">
        <v>35</v>
      </c>
      <c r="B36" s="50" t="str">
        <f>VLOOKUP($A36,Сотрудники!$A$3:$L$1201,2,0)</f>
        <v>Дмитриев Николай</v>
      </c>
      <c r="C36" s="50">
        <f>VLOOKUP($A36,Сотрудники!$A$3:$L$1201,9,0)</f>
        <v>0</v>
      </c>
      <c r="D36" s="50">
        <f>VLOOKUP($A36,Сотрудники!$A$3:$L$1201,10,0)</f>
        <v>0</v>
      </c>
      <c r="E36" s="50">
        <f>VLOOKUP($A36,Сотрудники!$A$3:$L$1201,11,0)</f>
        <v>0</v>
      </c>
      <c r="F36" s="9">
        <f t="shared" si="3"/>
        <v>13</v>
      </c>
      <c r="G36" s="10"/>
      <c r="H36" s="10">
        <v>104</v>
      </c>
      <c r="I36" s="41" t="e">
        <f>VLOOKUP($A36,Сотрудники!$A$3:$L$1201,14,0)</f>
        <v>#REF!</v>
      </c>
      <c r="J36" s="43" t="e">
        <f t="shared" si="4"/>
        <v>#REF!</v>
      </c>
      <c r="K36" s="51" t="e">
        <f t="shared" si="5"/>
        <v>#REF!</v>
      </c>
    </row>
    <row r="37" spans="1:11" x14ac:dyDescent="0.3">
      <c r="A37" s="60">
        <v>36</v>
      </c>
      <c r="B37" s="50" t="str">
        <f>VLOOKUP($A37,Сотрудники!$A$3:$L$1201,2,0)</f>
        <v>Юркин Николай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3"/>
        <v>5</v>
      </c>
      <c r="G37" s="10"/>
      <c r="H37" s="10">
        <v>40</v>
      </c>
      <c r="I37" s="41" t="e">
        <f>VLOOKUP($A37,Сотрудники!$A$3:$L$1201,14,0)</f>
        <v>#REF!</v>
      </c>
      <c r="J37" s="43" t="e">
        <f t="shared" si="4"/>
        <v>#REF!</v>
      </c>
      <c r="K37" s="51" t="e">
        <f t="shared" si="5"/>
        <v>#REF!</v>
      </c>
    </row>
    <row r="38" spans="1:11" x14ac:dyDescent="0.3">
      <c r="A38" s="60">
        <v>37</v>
      </c>
      <c r="B38" s="50" t="str">
        <f>VLOOKUP($A38,Сотрудники!$A$3:$L$1201,2,0)</f>
        <v>Ионов Евгений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0</v>
      </c>
      <c r="F38" s="9">
        <f t="shared" si="3"/>
        <v>1</v>
      </c>
      <c r="G38" s="10"/>
      <c r="H38" s="10">
        <v>8</v>
      </c>
      <c r="I38" s="41" t="e">
        <f>VLOOKUP($A38,Сотрудники!$A$3:$L$1201,14,0)</f>
        <v>#REF!</v>
      </c>
      <c r="J38" s="43" t="e">
        <f t="shared" si="4"/>
        <v>#REF!</v>
      </c>
      <c r="K38" s="51" t="e">
        <f t="shared" si="5"/>
        <v>#REF!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5DC6-3EAD-4440-81D6-396FE484A8BD}">
  <dimension ref="A1:AK77"/>
  <sheetViews>
    <sheetView zoomScale="69" zoomScaleNormal="69" workbookViewId="0">
      <pane xSplit="2" ySplit="2" topLeftCell="O42" activePane="bottomRight" state="frozen"/>
      <selection activeCell="G26" sqref="G26"/>
      <selection pane="topRight" activeCell="G26" sqref="G26"/>
      <selection pane="bottomLeft" activeCell="G26" sqref="G26"/>
      <selection pane="bottomRight" activeCell="A65" sqref="A65:XFD6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43983</v>
      </c>
      <c r="E2" s="53">
        <f>D2+1</f>
        <v>43984</v>
      </c>
      <c r="F2" s="53">
        <f t="shared" ref="F2:G2" si="0">E2+1</f>
        <v>43985</v>
      </c>
      <c r="G2" s="53">
        <f t="shared" si="0"/>
        <v>43986</v>
      </c>
      <c r="H2" s="53">
        <f>G2+1</f>
        <v>43987</v>
      </c>
      <c r="I2" s="31">
        <f t="shared" ref="I2:AF2" si="1">H2+1</f>
        <v>43988</v>
      </c>
      <c r="J2" s="31">
        <f t="shared" si="1"/>
        <v>43989</v>
      </c>
      <c r="K2" s="53">
        <f t="shared" si="1"/>
        <v>43990</v>
      </c>
      <c r="L2" s="53">
        <f t="shared" si="1"/>
        <v>43991</v>
      </c>
      <c r="M2" s="53">
        <f t="shared" si="1"/>
        <v>43992</v>
      </c>
      <c r="N2" s="53">
        <f t="shared" si="1"/>
        <v>43993</v>
      </c>
      <c r="O2" s="31">
        <f t="shared" si="1"/>
        <v>43994</v>
      </c>
      <c r="P2" s="31">
        <f t="shared" si="1"/>
        <v>43995</v>
      </c>
      <c r="Q2" s="31">
        <f t="shared" si="1"/>
        <v>43996</v>
      </c>
      <c r="R2" s="53">
        <f t="shared" si="1"/>
        <v>43997</v>
      </c>
      <c r="S2" s="53">
        <f t="shared" si="1"/>
        <v>43998</v>
      </c>
      <c r="T2" s="53">
        <f t="shared" si="1"/>
        <v>43999</v>
      </c>
      <c r="U2" s="53">
        <f t="shared" si="1"/>
        <v>44000</v>
      </c>
      <c r="V2" s="53">
        <f t="shared" si="1"/>
        <v>44001</v>
      </c>
      <c r="W2" s="31">
        <f t="shared" si="1"/>
        <v>44002</v>
      </c>
      <c r="X2" s="31">
        <f t="shared" si="1"/>
        <v>44003</v>
      </c>
      <c r="Y2" s="53">
        <f t="shared" si="1"/>
        <v>44004</v>
      </c>
      <c r="Z2" s="53">
        <f t="shared" si="1"/>
        <v>44005</v>
      </c>
      <c r="AA2" s="31">
        <f t="shared" si="1"/>
        <v>44006</v>
      </c>
      <c r="AB2" s="53">
        <f t="shared" si="1"/>
        <v>44007</v>
      </c>
      <c r="AC2" s="53">
        <f t="shared" si="1"/>
        <v>44008</v>
      </c>
      <c r="AD2" s="31">
        <f t="shared" si="1"/>
        <v>44009</v>
      </c>
      <c r="AE2" s="31">
        <f t="shared" si="1"/>
        <v>44010</v>
      </c>
      <c r="AF2" s="53">
        <f t="shared" si="1"/>
        <v>44011</v>
      </c>
      <c r="AG2" s="53">
        <f>+AF2+1</f>
        <v>44012</v>
      </c>
      <c r="AH2" s="53">
        <f>+AG2+1</f>
        <v>44013</v>
      </c>
      <c r="AI2" s="53">
        <f>+AH2+1</f>
        <v>44014</v>
      </c>
      <c r="AJ2" s="53">
        <f>+AI2+1</f>
        <v>44015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0" si="2">IF(ISBLANK(D42),"",IF(D42=0,"Выходной",IF(D42&lt;&gt;0,"Работал","")))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52" t="str">
        <f t="shared" si="2"/>
        <v>Работал</v>
      </c>
      <c r="H3" s="52" t="str">
        <f t="shared" si="2"/>
        <v>Работал</v>
      </c>
      <c r="I3" s="55" t="str">
        <f t="shared" si="2"/>
        <v/>
      </c>
      <c r="J3" s="55" t="str">
        <f t="shared" si="2"/>
        <v/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5" t="str">
        <f t="shared" si="2"/>
        <v/>
      </c>
      <c r="P3" s="55" t="str">
        <f t="shared" si="2"/>
        <v/>
      </c>
      <c r="Q3" s="55" t="str">
        <f t="shared" si="2"/>
        <v/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5" t="str">
        <f t="shared" si="2"/>
        <v/>
      </c>
      <c r="X3" s="55" t="str">
        <f t="shared" si="2"/>
        <v/>
      </c>
      <c r="Y3" s="54" t="str">
        <f t="shared" si="2"/>
        <v>Работал</v>
      </c>
      <c r="Z3" s="54" t="str">
        <f t="shared" si="2"/>
        <v>Работал</v>
      </c>
      <c r="AA3" s="55" t="str">
        <f t="shared" si="2"/>
        <v/>
      </c>
      <c r="AB3" s="54" t="str">
        <f t="shared" si="2"/>
        <v>Работал</v>
      </c>
      <c r="AC3" s="54" t="str">
        <f t="shared" si="2"/>
        <v>Работал</v>
      </c>
      <c r="AD3" s="55" t="str">
        <f t="shared" si="2"/>
        <v/>
      </c>
      <c r="AE3" s="55" t="str">
        <f t="shared" si="2"/>
        <v/>
      </c>
      <c r="AF3" s="54" t="str">
        <f t="shared" si="2"/>
        <v>Выходной</v>
      </c>
      <c r="AG3" s="54" t="str">
        <f t="shared" si="2"/>
        <v>Выходной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5" t="str">
        <f t="shared" si="2"/>
        <v/>
      </c>
      <c r="J4" s="55" t="str">
        <f t="shared" si="2"/>
        <v/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5" t="str">
        <f t="shared" si="2"/>
        <v/>
      </c>
      <c r="P4" s="55" t="str">
        <f t="shared" si="2"/>
        <v/>
      </c>
      <c r="Q4" s="55" t="str">
        <f t="shared" si="2"/>
        <v/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5" t="str">
        <f t="shared" si="2"/>
        <v/>
      </c>
      <c r="X4" s="55" t="str">
        <f t="shared" si="2"/>
        <v/>
      </c>
      <c r="Y4" s="54" t="str">
        <f t="shared" si="2"/>
        <v>Работал</v>
      </c>
      <c r="Z4" s="54" t="str">
        <f t="shared" si="2"/>
        <v>Работал</v>
      </c>
      <c r="AA4" s="55" t="str">
        <f t="shared" si="2"/>
        <v/>
      </c>
      <c r="AB4" s="54" t="str">
        <f t="shared" si="2"/>
        <v>Работал</v>
      </c>
      <c r="AC4" s="54" t="str">
        <f t="shared" si="2"/>
        <v>Работал</v>
      </c>
      <c r="AD4" s="55" t="str">
        <f t="shared" si="2"/>
        <v/>
      </c>
      <c r="AE4" s="55" t="str">
        <f t="shared" si="2"/>
        <v/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si="2"/>
        <v>Работал</v>
      </c>
      <c r="E5" s="54" t="str">
        <f t="shared" si="2"/>
        <v>Работал</v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5" t="str">
        <f t="shared" si="2"/>
        <v/>
      </c>
      <c r="J5" s="55" t="str">
        <f t="shared" si="2"/>
        <v/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5" t="str">
        <f t="shared" si="2"/>
        <v/>
      </c>
      <c r="P5" s="55" t="str">
        <f t="shared" si="2"/>
        <v/>
      </c>
      <c r="Q5" s="55" t="str">
        <f t="shared" si="2"/>
        <v/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5" t="str">
        <f t="shared" si="2"/>
        <v/>
      </c>
      <c r="X5" s="55" t="str">
        <f t="shared" si="2"/>
        <v/>
      </c>
      <c r="Y5" s="54" t="str">
        <f t="shared" si="2"/>
        <v>Работал</v>
      </c>
      <c r="Z5" s="54" t="str">
        <f t="shared" si="2"/>
        <v>Работал</v>
      </c>
      <c r="AA5" s="55" t="str">
        <f t="shared" si="2"/>
        <v/>
      </c>
      <c r="AB5" s="54" t="str">
        <f t="shared" si="2"/>
        <v>Работал</v>
      </c>
      <c r="AC5" s="54" t="str">
        <f t="shared" si="2"/>
        <v>Работал</v>
      </c>
      <c r="AD5" s="55" t="str">
        <f t="shared" si="2"/>
        <v/>
      </c>
      <c r="AE5" s="55" t="str">
        <f t="shared" si="2"/>
        <v/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si="2"/>
        <v>Работал</v>
      </c>
      <c r="E6" s="54" t="str">
        <f t="shared" si="2"/>
        <v>Работал</v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5" t="str">
        <f t="shared" si="2"/>
        <v/>
      </c>
      <c r="J6" s="55" t="str">
        <f t="shared" si="2"/>
        <v/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5" t="str">
        <f t="shared" si="2"/>
        <v/>
      </c>
      <c r="P6" s="55" t="str">
        <f t="shared" si="2"/>
        <v/>
      </c>
      <c r="Q6" s="55" t="str">
        <f t="shared" si="2"/>
        <v/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5" t="str">
        <f t="shared" si="2"/>
        <v/>
      </c>
      <c r="X6" s="55" t="str">
        <f t="shared" si="2"/>
        <v/>
      </c>
      <c r="Y6" s="54" t="str">
        <f t="shared" si="2"/>
        <v>Работал</v>
      </c>
      <c r="Z6" s="54" t="str">
        <f t="shared" si="2"/>
        <v>Работал</v>
      </c>
      <c r="AA6" s="55" t="str">
        <f t="shared" si="2"/>
        <v/>
      </c>
      <c r="AB6" s="54" t="str">
        <f t="shared" si="2"/>
        <v>Работал</v>
      </c>
      <c r="AC6" s="54" t="str">
        <f t="shared" si="2"/>
        <v>Работал</v>
      </c>
      <c r="AD6" s="55" t="str">
        <f t="shared" si="2"/>
        <v/>
      </c>
      <c r="AE6" s="55" t="str">
        <f t="shared" si="2"/>
        <v/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si="2"/>
        <v>Работал</v>
      </c>
      <c r="E7" s="54" t="str">
        <f t="shared" si="2"/>
        <v>Работал</v>
      </c>
      <c r="F7" s="54" t="str">
        <f t="shared" si="2"/>
        <v>Работал</v>
      </c>
      <c r="G7" s="54" t="str">
        <f t="shared" si="2"/>
        <v>Работал</v>
      </c>
      <c r="H7" s="54" t="str">
        <f t="shared" si="2"/>
        <v>Работал</v>
      </c>
      <c r="I7" s="55" t="str">
        <f t="shared" si="2"/>
        <v/>
      </c>
      <c r="J7" s="55" t="str">
        <f t="shared" si="2"/>
        <v/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5" t="str">
        <f t="shared" si="2"/>
        <v/>
      </c>
      <c r="P7" s="55" t="str">
        <f t="shared" si="2"/>
        <v/>
      </c>
      <c r="Q7" s="55" t="str">
        <f t="shared" si="2"/>
        <v/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5" t="str">
        <f t="shared" si="2"/>
        <v/>
      </c>
      <c r="X7" s="55" t="str">
        <f t="shared" si="2"/>
        <v/>
      </c>
      <c r="Y7" s="54" t="str">
        <f t="shared" si="2"/>
        <v>Работал</v>
      </c>
      <c r="Z7" s="54" t="str">
        <f t="shared" si="2"/>
        <v>Работал</v>
      </c>
      <c r="AA7" s="55" t="str">
        <f t="shared" si="2"/>
        <v/>
      </c>
      <c r="AB7" s="54" t="str">
        <f t="shared" si="2"/>
        <v>Работал</v>
      </c>
      <c r="AC7" s="54" t="str">
        <f t="shared" si="2"/>
        <v>Работал</v>
      </c>
      <c r="AD7" s="55" t="str">
        <f t="shared" si="2"/>
        <v/>
      </c>
      <c r="AE7" s="55" t="str">
        <f t="shared" si="2"/>
        <v/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si="2"/>
        <v>Работал</v>
      </c>
      <c r="E8" s="54" t="str">
        <f t="shared" si="2"/>
        <v>Работал</v>
      </c>
      <c r="F8" s="54" t="str">
        <f t="shared" si="2"/>
        <v>Работал</v>
      </c>
      <c r="G8" s="54" t="str">
        <f t="shared" si="2"/>
        <v>Работал</v>
      </c>
      <c r="H8" s="54" t="str">
        <f t="shared" si="2"/>
        <v>Работал</v>
      </c>
      <c r="I8" s="55" t="str">
        <f t="shared" si="2"/>
        <v/>
      </c>
      <c r="J8" s="55" t="str">
        <f t="shared" si="2"/>
        <v/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5" t="str">
        <f t="shared" si="2"/>
        <v/>
      </c>
      <c r="P8" s="55" t="str">
        <f t="shared" si="2"/>
        <v/>
      </c>
      <c r="Q8" s="55" t="str">
        <f t="shared" si="2"/>
        <v/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4" t="str">
        <f t="shared" si="2"/>
        <v>Работал</v>
      </c>
      <c r="W8" s="55" t="str">
        <f t="shared" si="2"/>
        <v/>
      </c>
      <c r="X8" s="55" t="str">
        <f t="shared" si="2"/>
        <v/>
      </c>
      <c r="Y8" s="54" t="str">
        <f t="shared" si="2"/>
        <v>Работал</v>
      </c>
      <c r="Z8" s="54" t="str">
        <f t="shared" si="2"/>
        <v>Работал</v>
      </c>
      <c r="AA8" s="55" t="str">
        <f t="shared" si="2"/>
        <v/>
      </c>
      <c r="AB8" s="54" t="str">
        <f t="shared" si="2"/>
        <v>Работал</v>
      </c>
      <c r="AC8" s="54" t="str">
        <f t="shared" si="2"/>
        <v>Работал</v>
      </c>
      <c r="AD8" s="55" t="str">
        <f t="shared" si="2"/>
        <v/>
      </c>
      <c r="AE8" s="55" t="str">
        <f t="shared" si="2"/>
        <v/>
      </c>
      <c r="AF8" s="54" t="str">
        <f t="shared" si="2"/>
        <v>Работал</v>
      </c>
      <c r="AG8" s="54" t="str">
        <f t="shared" si="2"/>
        <v>Работал</v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si="2"/>
        <v>Работал</v>
      </c>
      <c r="E9" s="54" t="str">
        <f t="shared" si="2"/>
        <v>Работал</v>
      </c>
      <c r="F9" s="54" t="str">
        <f t="shared" si="2"/>
        <v>Работал</v>
      </c>
      <c r="G9" s="54" t="str">
        <f t="shared" si="2"/>
        <v>Работал</v>
      </c>
      <c r="H9" s="54" t="str">
        <f t="shared" si="2"/>
        <v>Работал</v>
      </c>
      <c r="I9" s="55" t="str">
        <f t="shared" si="2"/>
        <v/>
      </c>
      <c r="J9" s="55" t="str">
        <f t="shared" si="2"/>
        <v/>
      </c>
      <c r="K9" s="54" t="str">
        <f t="shared" si="2"/>
        <v>Работал</v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5" t="str">
        <f t="shared" si="2"/>
        <v/>
      </c>
      <c r="P9" s="55" t="str">
        <f t="shared" si="2"/>
        <v/>
      </c>
      <c r="Q9" s="55" t="str">
        <f t="shared" si="2"/>
        <v/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5" t="str">
        <f t="shared" si="2"/>
        <v/>
      </c>
      <c r="X9" s="55" t="str">
        <f t="shared" si="2"/>
        <v/>
      </c>
      <c r="Y9" s="54" t="str">
        <f t="shared" si="2"/>
        <v>Работал</v>
      </c>
      <c r="Z9" s="54" t="str">
        <f t="shared" si="2"/>
        <v>Работал</v>
      </c>
      <c r="AA9" s="55" t="str">
        <f t="shared" si="2"/>
        <v/>
      </c>
      <c r="AB9" s="54" t="str">
        <f t="shared" si="2"/>
        <v>Работал</v>
      </c>
      <c r="AC9" s="54" t="str">
        <f t="shared" si="2"/>
        <v>Работал</v>
      </c>
      <c r="AD9" s="55" t="str">
        <f t="shared" si="2"/>
        <v/>
      </c>
      <c r="AE9" s="55" t="str">
        <f t="shared" si="2"/>
        <v/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si="2"/>
        <v>Работал</v>
      </c>
      <c r="E10" s="54" t="str">
        <f t="shared" si="2"/>
        <v>Работал</v>
      </c>
      <c r="F10" s="54" t="str">
        <f t="shared" si="2"/>
        <v>Работал</v>
      </c>
      <c r="G10" s="54" t="str">
        <f t="shared" si="2"/>
        <v>Работал</v>
      </c>
      <c r="H10" s="54" t="str">
        <f t="shared" si="2"/>
        <v>Работал</v>
      </c>
      <c r="I10" s="55" t="str">
        <f t="shared" si="2"/>
        <v/>
      </c>
      <c r="J10" s="55" t="str">
        <f t="shared" si="2"/>
        <v/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5" t="str">
        <f t="shared" si="2"/>
        <v/>
      </c>
      <c r="P10" s="55" t="str">
        <f t="shared" si="2"/>
        <v/>
      </c>
      <c r="Q10" s="55" t="str">
        <f t="shared" si="2"/>
        <v/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5" t="str">
        <f t="shared" si="2"/>
        <v/>
      </c>
      <c r="X10" s="55" t="str">
        <f t="shared" si="2"/>
        <v/>
      </c>
      <c r="Y10" s="54" t="str">
        <f t="shared" si="2"/>
        <v>Работал</v>
      </c>
      <c r="Z10" s="54" t="str">
        <f t="shared" si="2"/>
        <v>Работал</v>
      </c>
      <c r="AA10" s="55" t="str">
        <f t="shared" si="2"/>
        <v/>
      </c>
      <c r="AB10" s="54" t="str">
        <f t="shared" ref="AB10:AJ10" si="3">IF(ISBLANK(AB49),"",IF(AB49=0,"Выходной",IF(AB49&lt;&gt;0,"Работал","")))</f>
        <v>Работал</v>
      </c>
      <c r="AC10" s="54" t="str">
        <f t="shared" si="3"/>
        <v>Работал</v>
      </c>
      <c r="AD10" s="55" t="str">
        <f t="shared" si="3"/>
        <v/>
      </c>
      <c r="AE10" s="55" t="str">
        <f t="shared" si="3"/>
        <v/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4" t="str">
        <f t="shared" ref="D11:AJ18" si="4">IF(ISBLANK(D50),"",IF(D50=0,"Выходной",IF(D50&lt;&gt;0,"Работал","")))</f>
        <v>Работал</v>
      </c>
      <c r="E11" s="54" t="str">
        <f t="shared" si="4"/>
        <v>Работал</v>
      </c>
      <c r="F11" s="54" t="str">
        <f t="shared" si="4"/>
        <v>Работал</v>
      </c>
      <c r="G11" s="54" t="str">
        <f t="shared" si="4"/>
        <v>Работал</v>
      </c>
      <c r="H11" s="54" t="str">
        <f t="shared" si="4"/>
        <v>Работал</v>
      </c>
      <c r="I11" s="55" t="str">
        <f t="shared" si="4"/>
        <v/>
      </c>
      <c r="J11" s="55" t="str">
        <f t="shared" si="4"/>
        <v/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5" t="str">
        <f t="shared" si="4"/>
        <v/>
      </c>
      <c r="P11" s="55" t="str">
        <f t="shared" si="4"/>
        <v/>
      </c>
      <c r="Q11" s="55" t="str">
        <f t="shared" si="4"/>
        <v/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4" t="str">
        <f t="shared" si="4"/>
        <v>Работал</v>
      </c>
      <c r="W11" s="55" t="str">
        <f t="shared" si="4"/>
        <v/>
      </c>
      <c r="X11" s="55" t="str">
        <f t="shared" si="4"/>
        <v/>
      </c>
      <c r="Y11" s="54" t="str">
        <f t="shared" si="4"/>
        <v>Работал</v>
      </c>
      <c r="Z11" s="54" t="str">
        <f t="shared" si="4"/>
        <v>Работал</v>
      </c>
      <c r="AA11" s="55" t="str">
        <f t="shared" si="4"/>
        <v/>
      </c>
      <c r="AB11" s="54" t="str">
        <f t="shared" si="4"/>
        <v>Работал</v>
      </c>
      <c r="AC11" s="54" t="str">
        <f t="shared" si="4"/>
        <v>Работал</v>
      </c>
      <c r="AD11" s="55" t="str">
        <f t="shared" si="4"/>
        <v/>
      </c>
      <c r="AE11" s="55" t="str">
        <f t="shared" si="4"/>
        <v/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4" t="str">
        <f t="shared" si="4"/>
        <v>Работал</v>
      </c>
      <c r="E12" s="54" t="str">
        <f t="shared" si="4"/>
        <v>Работал</v>
      </c>
      <c r="F12" s="54" t="str">
        <f t="shared" si="4"/>
        <v>Работал</v>
      </c>
      <c r="G12" s="54" t="str">
        <f t="shared" si="4"/>
        <v>Работал</v>
      </c>
      <c r="H12" s="54" t="str">
        <f t="shared" si="4"/>
        <v>Работал</v>
      </c>
      <c r="I12" s="55" t="str">
        <f t="shared" si="4"/>
        <v/>
      </c>
      <c r="J12" s="55" t="str">
        <f t="shared" si="4"/>
        <v/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5" t="str">
        <f t="shared" si="4"/>
        <v/>
      </c>
      <c r="P12" s="55" t="str">
        <f t="shared" si="4"/>
        <v/>
      </c>
      <c r="Q12" s="55" t="str">
        <f t="shared" si="4"/>
        <v/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4" t="str">
        <f t="shared" si="4"/>
        <v>Работал</v>
      </c>
      <c r="W12" s="55" t="str">
        <f t="shared" si="4"/>
        <v/>
      </c>
      <c r="X12" s="55" t="str">
        <f t="shared" si="4"/>
        <v/>
      </c>
      <c r="Y12" s="54" t="str">
        <f t="shared" si="4"/>
        <v>Работал</v>
      </c>
      <c r="Z12" s="54" t="str">
        <f t="shared" si="4"/>
        <v>Работал</v>
      </c>
      <c r="AA12" s="55" t="str">
        <f t="shared" si="4"/>
        <v/>
      </c>
      <c r="AB12" s="54" t="str">
        <f t="shared" si="4"/>
        <v>Работал</v>
      </c>
      <c r="AC12" s="54" t="str">
        <f t="shared" si="4"/>
        <v>Работал</v>
      </c>
      <c r="AD12" s="55" t="str">
        <f t="shared" si="4"/>
        <v/>
      </c>
      <c r="AE12" s="55" t="str">
        <f t="shared" si="4"/>
        <v/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4" t="str">
        <f t="shared" si="4"/>
        <v>Работал</v>
      </c>
      <c r="E13" s="54" t="str">
        <f t="shared" si="4"/>
        <v>Работал</v>
      </c>
      <c r="F13" s="54" t="str">
        <f t="shared" si="4"/>
        <v>Работал</v>
      </c>
      <c r="G13" s="54" t="str">
        <f t="shared" si="4"/>
        <v>Работал</v>
      </c>
      <c r="H13" s="54" t="str">
        <f t="shared" si="4"/>
        <v>Работал</v>
      </c>
      <c r="I13" s="55" t="str">
        <f t="shared" si="4"/>
        <v/>
      </c>
      <c r="J13" s="55" t="str">
        <f t="shared" si="4"/>
        <v/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5" t="str">
        <f t="shared" si="4"/>
        <v/>
      </c>
      <c r="P13" s="55" t="str">
        <f t="shared" si="4"/>
        <v/>
      </c>
      <c r="Q13" s="55" t="str">
        <f t="shared" si="4"/>
        <v/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4" t="str">
        <f t="shared" si="4"/>
        <v>Работал</v>
      </c>
      <c r="W13" s="55" t="str">
        <f t="shared" si="4"/>
        <v/>
      </c>
      <c r="X13" s="55" t="str">
        <f t="shared" si="4"/>
        <v/>
      </c>
      <c r="Y13" s="54" t="str">
        <f t="shared" si="4"/>
        <v>Работал</v>
      </c>
      <c r="Z13" s="54" t="str">
        <f t="shared" si="4"/>
        <v>Работал</v>
      </c>
      <c r="AA13" s="55" t="str">
        <f t="shared" si="4"/>
        <v/>
      </c>
      <c r="AB13" s="54" t="str">
        <f t="shared" si="4"/>
        <v>Работал</v>
      </c>
      <c r="AC13" s="54" t="str">
        <f t="shared" si="4"/>
        <v>Работал</v>
      </c>
      <c r="AD13" s="55" t="str">
        <f t="shared" si="4"/>
        <v/>
      </c>
      <c r="AE13" s="55" t="str">
        <f t="shared" si="4"/>
        <v/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4" t="str">
        <f t="shared" si="4"/>
        <v>Работал</v>
      </c>
      <c r="E14" s="54" t="str">
        <f t="shared" si="4"/>
        <v>Работал</v>
      </c>
      <c r="F14" s="54" t="str">
        <f t="shared" si="4"/>
        <v>Работал</v>
      </c>
      <c r="G14" s="54" t="str">
        <f t="shared" si="4"/>
        <v>Работал</v>
      </c>
      <c r="H14" s="54" t="str">
        <f t="shared" si="4"/>
        <v>Работал</v>
      </c>
      <c r="I14" s="55" t="str">
        <f t="shared" si="4"/>
        <v/>
      </c>
      <c r="J14" s="55" t="str">
        <f t="shared" si="4"/>
        <v/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5" t="str">
        <f t="shared" si="4"/>
        <v/>
      </c>
      <c r="P14" s="55" t="str">
        <f t="shared" si="4"/>
        <v/>
      </c>
      <c r="Q14" s="55" t="str">
        <f t="shared" si="4"/>
        <v/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4" t="str">
        <f t="shared" si="4"/>
        <v>Работал</v>
      </c>
      <c r="W14" s="55" t="str">
        <f t="shared" si="4"/>
        <v/>
      </c>
      <c r="X14" s="55" t="str">
        <f t="shared" si="4"/>
        <v/>
      </c>
      <c r="Y14" s="54" t="str">
        <f t="shared" si="4"/>
        <v>Работал</v>
      </c>
      <c r="Z14" s="54" t="str">
        <f t="shared" si="4"/>
        <v>Работал</v>
      </c>
      <c r="AA14" s="55" t="str">
        <f t="shared" si="4"/>
        <v/>
      </c>
      <c r="AB14" s="54" t="str">
        <f t="shared" si="4"/>
        <v>Работал</v>
      </c>
      <c r="AC14" s="54" t="str">
        <f t="shared" si="4"/>
        <v>Работал</v>
      </c>
      <c r="AD14" s="55" t="str">
        <f t="shared" si="4"/>
        <v/>
      </c>
      <c r="AE14" s="55" t="str">
        <f t="shared" si="4"/>
        <v/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4" t="str">
        <f t="shared" si="4"/>
        <v>Работал</v>
      </c>
      <c r="E15" s="54" t="str">
        <f t="shared" si="4"/>
        <v>Работал</v>
      </c>
      <c r="F15" s="54" t="str">
        <f t="shared" si="4"/>
        <v>Работал</v>
      </c>
      <c r="G15" s="54" t="str">
        <f t="shared" si="4"/>
        <v>Работал</v>
      </c>
      <c r="H15" s="54" t="str">
        <f t="shared" si="4"/>
        <v>Работал</v>
      </c>
      <c r="I15" s="55" t="str">
        <f t="shared" si="4"/>
        <v/>
      </c>
      <c r="J15" s="55" t="str">
        <f t="shared" si="4"/>
        <v/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5" t="str">
        <f t="shared" si="4"/>
        <v/>
      </c>
      <c r="P15" s="55" t="str">
        <f t="shared" si="4"/>
        <v/>
      </c>
      <c r="Q15" s="55" t="str">
        <f t="shared" si="4"/>
        <v/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4" t="str">
        <f t="shared" si="4"/>
        <v>Работал</v>
      </c>
      <c r="W15" s="55" t="str">
        <f t="shared" si="4"/>
        <v/>
      </c>
      <c r="X15" s="55" t="str">
        <f t="shared" si="4"/>
        <v/>
      </c>
      <c r="Y15" s="54" t="str">
        <f t="shared" si="4"/>
        <v>Работал</v>
      </c>
      <c r="Z15" s="54" t="str">
        <f t="shared" si="4"/>
        <v>Работал</v>
      </c>
      <c r="AA15" s="55" t="str">
        <f t="shared" si="4"/>
        <v/>
      </c>
      <c r="AB15" s="54" t="str">
        <f t="shared" si="4"/>
        <v>Работал</v>
      </c>
      <c r="AC15" s="54" t="str">
        <f t="shared" si="4"/>
        <v>Работал</v>
      </c>
      <c r="AD15" s="55" t="str">
        <f t="shared" si="4"/>
        <v/>
      </c>
      <c r="AE15" s="55" t="str">
        <f t="shared" si="4"/>
        <v/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18</v>
      </c>
      <c r="B16" s="33" t="str">
        <f>VLOOKUP($A16,Сотрудники!$A$3:$L$1201,2,0)</f>
        <v>Тимиргалеев Иван</v>
      </c>
      <c r="C16" s="33" t="str">
        <f>VLOOKUP($A16,Сотрудники!$A$3:$L$1201,8,0)</f>
        <v>Екатеринбург</v>
      </c>
      <c r="D16" s="54" t="str">
        <f t="shared" si="4"/>
        <v>Работал</v>
      </c>
      <c r="E16" s="54" t="str">
        <f t="shared" si="4"/>
        <v>Работал</v>
      </c>
      <c r="F16" s="54" t="str">
        <f t="shared" si="4"/>
        <v>Работал</v>
      </c>
      <c r="G16" s="54" t="str">
        <f t="shared" si="4"/>
        <v>Работал</v>
      </c>
      <c r="H16" s="54" t="str">
        <f t="shared" si="4"/>
        <v>Работал</v>
      </c>
      <c r="I16" s="55" t="str">
        <f t="shared" si="4"/>
        <v/>
      </c>
      <c r="J16" s="55" t="str">
        <f t="shared" si="4"/>
        <v/>
      </c>
      <c r="K16" s="54" t="str">
        <f t="shared" si="4"/>
        <v>Работал</v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5" t="str">
        <f t="shared" si="4"/>
        <v/>
      </c>
      <c r="P16" s="55" t="str">
        <f t="shared" si="4"/>
        <v/>
      </c>
      <c r="Q16" s="55" t="str">
        <f t="shared" si="4"/>
        <v/>
      </c>
      <c r="R16" s="54" t="str">
        <f t="shared" si="4"/>
        <v>Работал</v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4" t="str">
        <f t="shared" si="4"/>
        <v>Работал</v>
      </c>
      <c r="W16" s="55" t="str">
        <f t="shared" si="4"/>
        <v/>
      </c>
      <c r="X16" s="55" t="str">
        <f t="shared" si="4"/>
        <v/>
      </c>
      <c r="Y16" s="54" t="str">
        <f t="shared" si="4"/>
        <v>Работал</v>
      </c>
      <c r="Z16" s="54" t="str">
        <f t="shared" si="4"/>
        <v>Работал</v>
      </c>
      <c r="AA16" s="55" t="str">
        <f t="shared" si="4"/>
        <v/>
      </c>
      <c r="AB16" s="54" t="str">
        <f t="shared" si="4"/>
        <v>Работал</v>
      </c>
      <c r="AC16" s="54" t="str">
        <f t="shared" si="4"/>
        <v>Работал</v>
      </c>
      <c r="AD16" s="55" t="str">
        <f t="shared" si="4"/>
        <v/>
      </c>
      <c r="AE16" s="55" t="str">
        <f t="shared" si="4"/>
        <v/>
      </c>
      <c r="AF16" s="54" t="str">
        <f t="shared" si="4"/>
        <v>Работал</v>
      </c>
      <c r="AG16" s="54" t="str">
        <f t="shared" si="4"/>
        <v>Работал</v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19</v>
      </c>
      <c r="B17" s="33" t="str">
        <f>VLOOKUP($A17,Сотрудники!$A$3:$L$1201,2,0)</f>
        <v>Лопатин Максим</v>
      </c>
      <c r="C17" s="33" t="str">
        <f>VLOOKUP($A17,Сотрудники!$A$3:$L$1201,8,0)</f>
        <v>Москва</v>
      </c>
      <c r="D17" s="54" t="str">
        <f t="shared" si="4"/>
        <v>Работал</v>
      </c>
      <c r="E17" s="54" t="str">
        <f t="shared" si="4"/>
        <v>Работал</v>
      </c>
      <c r="F17" s="54" t="str">
        <f t="shared" si="4"/>
        <v>Работал</v>
      </c>
      <c r="G17" s="54" t="str">
        <f t="shared" si="4"/>
        <v>Работал</v>
      </c>
      <c r="H17" s="54" t="str">
        <f t="shared" si="4"/>
        <v>Работал</v>
      </c>
      <c r="I17" s="55" t="str">
        <f t="shared" si="4"/>
        <v/>
      </c>
      <c r="J17" s="55" t="str">
        <f t="shared" si="4"/>
        <v/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5" t="str">
        <f t="shared" si="4"/>
        <v/>
      </c>
      <c r="P17" s="55" t="str">
        <f t="shared" si="4"/>
        <v/>
      </c>
      <c r="Q17" s="55" t="str">
        <f t="shared" si="4"/>
        <v/>
      </c>
      <c r="R17" s="54" t="str">
        <f t="shared" si="4"/>
        <v>Работал</v>
      </c>
      <c r="S17" s="54" t="str">
        <f t="shared" si="4"/>
        <v>Работал</v>
      </c>
      <c r="T17" s="54" t="str">
        <f t="shared" si="4"/>
        <v>Работал</v>
      </c>
      <c r="U17" s="54" t="str">
        <f t="shared" si="4"/>
        <v>Работал</v>
      </c>
      <c r="V17" s="54" t="str">
        <f t="shared" si="4"/>
        <v>Работал</v>
      </c>
      <c r="W17" s="55" t="str">
        <f t="shared" si="4"/>
        <v/>
      </c>
      <c r="X17" s="55" t="str">
        <f t="shared" si="4"/>
        <v/>
      </c>
      <c r="Y17" s="54" t="str">
        <f t="shared" si="4"/>
        <v>Работал</v>
      </c>
      <c r="Z17" s="54" t="str">
        <f t="shared" si="4"/>
        <v>Работал</v>
      </c>
      <c r="AA17" s="55" t="str">
        <f t="shared" si="4"/>
        <v/>
      </c>
      <c r="AB17" s="54" t="str">
        <f t="shared" si="4"/>
        <v>Работал</v>
      </c>
      <c r="AC17" s="54" t="str">
        <f t="shared" si="4"/>
        <v>Работал</v>
      </c>
      <c r="AD17" s="55" t="str">
        <f t="shared" si="4"/>
        <v/>
      </c>
      <c r="AE17" s="55" t="str">
        <f t="shared" si="4"/>
        <v/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20</v>
      </c>
      <c r="B18" s="33" t="str">
        <f>VLOOKUP($A18,Сотрудники!$A$3:$L$1201,2,0)</f>
        <v xml:space="preserve">Калмурзаев Руслан </v>
      </c>
      <c r="C18" s="33" t="str">
        <f>VLOOKUP($A18,Сотрудники!$A$3:$L$1201,8,0)</f>
        <v>Москва</v>
      </c>
      <c r="D18" s="54" t="str">
        <f t="shared" si="4"/>
        <v>Работал</v>
      </c>
      <c r="E18" s="54" t="str">
        <f t="shared" si="4"/>
        <v>Работал</v>
      </c>
      <c r="F18" s="54" t="str">
        <f t="shared" si="4"/>
        <v>Работал</v>
      </c>
      <c r="G18" s="54" t="str">
        <f t="shared" si="4"/>
        <v>Работал</v>
      </c>
      <c r="H18" s="54" t="str">
        <f t="shared" si="4"/>
        <v>Работал</v>
      </c>
      <c r="I18" s="55" t="str">
        <f t="shared" si="4"/>
        <v/>
      </c>
      <c r="J18" s="55" t="str">
        <f t="shared" si="4"/>
        <v/>
      </c>
      <c r="K18" s="54" t="str">
        <f t="shared" si="4"/>
        <v>Работал</v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5" t="str">
        <f t="shared" si="4"/>
        <v/>
      </c>
      <c r="P18" s="55" t="str">
        <f t="shared" si="4"/>
        <v/>
      </c>
      <c r="Q18" s="55" t="str">
        <f t="shared" si="4"/>
        <v/>
      </c>
      <c r="R18" s="54" t="str">
        <f t="shared" si="4"/>
        <v>Работал</v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4" t="str">
        <f t="shared" si="4"/>
        <v>Работал</v>
      </c>
      <c r="W18" s="55" t="str">
        <f t="shared" si="4"/>
        <v/>
      </c>
      <c r="X18" s="55" t="str">
        <f t="shared" si="4"/>
        <v/>
      </c>
      <c r="Y18" s="54" t="str">
        <f t="shared" si="4"/>
        <v/>
      </c>
      <c r="Z18" s="54" t="str">
        <f t="shared" si="4"/>
        <v/>
      </c>
      <c r="AA18" s="55" t="str">
        <f t="shared" si="4"/>
        <v/>
      </c>
      <c r="AB18" s="54" t="str">
        <f t="shared" ref="AB18:AJ18" si="5">IF(ISBLANK(AB57),"",IF(AB57=0,"Выходной",IF(AB57&lt;&gt;0,"Работал","")))</f>
        <v/>
      </c>
      <c r="AC18" s="54" t="str">
        <f t="shared" si="5"/>
        <v/>
      </c>
      <c r="AD18" s="55" t="str">
        <f t="shared" si="5"/>
        <v/>
      </c>
      <c r="AE18" s="55" t="str">
        <f t="shared" si="5"/>
        <v/>
      </c>
      <c r="AF18" s="54" t="str">
        <f t="shared" si="5"/>
        <v/>
      </c>
      <c r="AG18" s="54" t="str">
        <f t="shared" si="5"/>
        <v/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21</v>
      </c>
      <c r="B19" s="33" t="str">
        <f>VLOOKUP($A19,Сотрудники!$A$3:$L$1201,2,0)</f>
        <v>Шимберев Борис</v>
      </c>
      <c r="C19" s="33" t="str">
        <f>VLOOKUP($A19,Сотрудники!$A$3:$L$1201,8,0)</f>
        <v>СПБ</v>
      </c>
      <c r="D19" s="54" t="str">
        <f t="shared" ref="D19:AJ26" si="6">IF(ISBLANK(D58),"",IF(D58=0,"Выходной",IF(D58&lt;&gt;0,"Работал","")))</f>
        <v>Работал</v>
      </c>
      <c r="E19" s="54" t="str">
        <f t="shared" si="6"/>
        <v>Работал</v>
      </c>
      <c r="F19" s="54" t="str">
        <f t="shared" si="6"/>
        <v>Работал</v>
      </c>
      <c r="G19" s="54" t="str">
        <f t="shared" si="6"/>
        <v>Работал</v>
      </c>
      <c r="H19" s="54" t="str">
        <f t="shared" si="6"/>
        <v>Работал</v>
      </c>
      <c r="I19" s="55" t="str">
        <f t="shared" si="6"/>
        <v/>
      </c>
      <c r="J19" s="55" t="str">
        <f t="shared" si="6"/>
        <v/>
      </c>
      <c r="K19" s="54" t="str">
        <f t="shared" si="6"/>
        <v>Работал</v>
      </c>
      <c r="L19" s="54" t="str">
        <f t="shared" si="6"/>
        <v>Работал</v>
      </c>
      <c r="M19" s="54" t="str">
        <f t="shared" si="6"/>
        <v>Работал</v>
      </c>
      <c r="N19" s="54" t="str">
        <f t="shared" si="6"/>
        <v>Работал</v>
      </c>
      <c r="O19" s="55" t="str">
        <f t="shared" si="6"/>
        <v/>
      </c>
      <c r="P19" s="55" t="str">
        <f t="shared" si="6"/>
        <v/>
      </c>
      <c r="Q19" s="55" t="str">
        <f t="shared" si="6"/>
        <v/>
      </c>
      <c r="R19" s="54" t="str">
        <f t="shared" si="6"/>
        <v>Выходной</v>
      </c>
      <c r="S19" s="54" t="str">
        <f t="shared" si="6"/>
        <v>Выходной</v>
      </c>
      <c r="T19" s="54" t="str">
        <f t="shared" si="6"/>
        <v>Выходной</v>
      </c>
      <c r="U19" s="54" t="str">
        <f t="shared" si="6"/>
        <v>Работал</v>
      </c>
      <c r="V19" s="54" t="str">
        <f t="shared" si="6"/>
        <v>Работал</v>
      </c>
      <c r="W19" s="55" t="str">
        <f t="shared" si="6"/>
        <v/>
      </c>
      <c r="X19" s="55" t="str">
        <f t="shared" si="6"/>
        <v/>
      </c>
      <c r="Y19" s="54" t="str">
        <f t="shared" si="6"/>
        <v>Работал</v>
      </c>
      <c r="Z19" s="54" t="str">
        <f t="shared" si="6"/>
        <v>Работал</v>
      </c>
      <c r="AA19" s="55" t="str">
        <f t="shared" si="6"/>
        <v/>
      </c>
      <c r="AB19" s="54" t="str">
        <f t="shared" si="6"/>
        <v>Работал</v>
      </c>
      <c r="AC19" s="54" t="str">
        <f t="shared" si="6"/>
        <v>Работал</v>
      </c>
      <c r="AD19" s="55" t="str">
        <f t="shared" si="6"/>
        <v/>
      </c>
      <c r="AE19" s="55" t="str">
        <f t="shared" si="6"/>
        <v/>
      </c>
      <c r="AF19" s="54" t="str">
        <f t="shared" si="6"/>
        <v>Работал</v>
      </c>
      <c r="AG19" s="54" t="str">
        <f t="shared" si="6"/>
        <v>Работал</v>
      </c>
      <c r="AH19" s="54" t="str">
        <f t="shared" si="6"/>
        <v/>
      </c>
      <c r="AI19" s="54" t="str">
        <f t="shared" si="6"/>
        <v/>
      </c>
      <c r="AJ19" s="54" t="str">
        <f t="shared" si="6"/>
        <v/>
      </c>
    </row>
    <row r="20" spans="1:36" x14ac:dyDescent="0.3">
      <c r="A20" s="49">
        <v>22</v>
      </c>
      <c r="B20" s="33" t="str">
        <f>VLOOKUP($A20,Сотрудники!$A$3:$L$1201,2,0)</f>
        <v>Виштак Татьяна</v>
      </c>
      <c r="C20" s="33" t="str">
        <f>VLOOKUP($A20,Сотрудники!$A$3:$L$1201,8,0)</f>
        <v>Москва</v>
      </c>
      <c r="D20" s="54" t="str">
        <f t="shared" si="6"/>
        <v>Работал</v>
      </c>
      <c r="E20" s="54" t="str">
        <f t="shared" si="6"/>
        <v>Работал</v>
      </c>
      <c r="F20" s="54" t="str">
        <f t="shared" si="6"/>
        <v>Работал</v>
      </c>
      <c r="G20" s="54" t="str">
        <f t="shared" si="6"/>
        <v>Работал</v>
      </c>
      <c r="H20" s="54" t="str">
        <f t="shared" si="6"/>
        <v>Работал</v>
      </c>
      <c r="I20" s="55" t="str">
        <f t="shared" si="6"/>
        <v/>
      </c>
      <c r="J20" s="55" t="str">
        <f t="shared" si="6"/>
        <v/>
      </c>
      <c r="K20" s="54" t="str">
        <f t="shared" si="6"/>
        <v>Работал</v>
      </c>
      <c r="L20" s="54" t="str">
        <f t="shared" si="6"/>
        <v>Работал</v>
      </c>
      <c r="M20" s="54" t="str">
        <f t="shared" si="6"/>
        <v>Работал</v>
      </c>
      <c r="N20" s="54" t="str">
        <f t="shared" si="6"/>
        <v>Работал</v>
      </c>
      <c r="O20" s="55" t="str">
        <f t="shared" si="6"/>
        <v/>
      </c>
      <c r="P20" s="55" t="str">
        <f t="shared" si="6"/>
        <v/>
      </c>
      <c r="Q20" s="55" t="str">
        <f t="shared" si="6"/>
        <v/>
      </c>
      <c r="R20" s="54" t="str">
        <f t="shared" si="6"/>
        <v>Работал</v>
      </c>
      <c r="S20" s="54" t="str">
        <f t="shared" si="6"/>
        <v>Работал</v>
      </c>
      <c r="T20" s="54" t="str">
        <f t="shared" si="6"/>
        <v>Работал</v>
      </c>
      <c r="U20" s="54" t="str">
        <f t="shared" si="6"/>
        <v>Работал</v>
      </c>
      <c r="V20" s="54" t="str">
        <f t="shared" si="6"/>
        <v>Работал</v>
      </c>
      <c r="W20" s="55" t="str">
        <f t="shared" si="6"/>
        <v/>
      </c>
      <c r="X20" s="55" t="str">
        <f t="shared" si="6"/>
        <v/>
      </c>
      <c r="Y20" s="54" t="str">
        <f t="shared" si="6"/>
        <v>Работал</v>
      </c>
      <c r="Z20" s="54" t="str">
        <f t="shared" si="6"/>
        <v>Работал</v>
      </c>
      <c r="AA20" s="55" t="str">
        <f t="shared" si="6"/>
        <v/>
      </c>
      <c r="AB20" s="54" t="str">
        <f t="shared" si="6"/>
        <v>Работал</v>
      </c>
      <c r="AC20" s="54" t="str">
        <f t="shared" si="6"/>
        <v>Работал</v>
      </c>
      <c r="AD20" s="55" t="str">
        <f t="shared" si="6"/>
        <v/>
      </c>
      <c r="AE20" s="55" t="str">
        <f t="shared" si="6"/>
        <v/>
      </c>
      <c r="AF20" s="54" t="str">
        <f t="shared" si="6"/>
        <v>Работал</v>
      </c>
      <c r="AG20" s="54" t="str">
        <f t="shared" si="6"/>
        <v>Работал</v>
      </c>
      <c r="AH20" s="54" t="str">
        <f t="shared" si="6"/>
        <v/>
      </c>
      <c r="AI20" s="54" t="str">
        <f t="shared" si="6"/>
        <v/>
      </c>
      <c r="AJ20" s="54" t="str">
        <f t="shared" si="6"/>
        <v/>
      </c>
    </row>
    <row r="21" spans="1:36" x14ac:dyDescent="0.3">
      <c r="A21" s="49">
        <v>23</v>
      </c>
      <c r="B21" s="33" t="str">
        <f>VLOOKUP($A21,Сотрудники!$A$3:$L$1201,2,0)</f>
        <v>Путилов Александр</v>
      </c>
      <c r="C21" s="33" t="str">
        <f>VLOOKUP($A21,Сотрудники!$A$3:$L$1201,8,0)</f>
        <v>Екатеринбург</v>
      </c>
      <c r="D21" s="54" t="str">
        <f t="shared" si="6"/>
        <v>Работал</v>
      </c>
      <c r="E21" s="54" t="str">
        <f t="shared" si="6"/>
        <v>Работал</v>
      </c>
      <c r="F21" s="54" t="str">
        <f t="shared" si="6"/>
        <v>Работал</v>
      </c>
      <c r="G21" s="54" t="str">
        <f t="shared" si="6"/>
        <v>Работал</v>
      </c>
      <c r="H21" s="54" t="str">
        <f t="shared" si="6"/>
        <v>Работал</v>
      </c>
      <c r="I21" s="55" t="str">
        <f t="shared" si="6"/>
        <v/>
      </c>
      <c r="J21" s="55" t="str">
        <f t="shared" si="6"/>
        <v/>
      </c>
      <c r="K21" s="54" t="str">
        <f t="shared" si="6"/>
        <v>Работал</v>
      </c>
      <c r="L21" s="54" t="str">
        <f t="shared" si="6"/>
        <v>Работал</v>
      </c>
      <c r="M21" s="54" t="str">
        <f t="shared" si="6"/>
        <v>Работал</v>
      </c>
      <c r="N21" s="54" t="str">
        <f t="shared" si="6"/>
        <v>Работал</v>
      </c>
      <c r="O21" s="55" t="str">
        <f t="shared" si="6"/>
        <v/>
      </c>
      <c r="P21" s="55" t="str">
        <f t="shared" si="6"/>
        <v/>
      </c>
      <c r="Q21" s="55" t="str">
        <f t="shared" si="6"/>
        <v/>
      </c>
      <c r="R21" s="54" t="str">
        <f t="shared" si="6"/>
        <v>Работал</v>
      </c>
      <c r="S21" s="54" t="str">
        <f t="shared" si="6"/>
        <v>Работал</v>
      </c>
      <c r="T21" s="54" t="str">
        <f t="shared" si="6"/>
        <v>Работал</v>
      </c>
      <c r="U21" s="54" t="str">
        <f t="shared" si="6"/>
        <v>Работал</v>
      </c>
      <c r="V21" s="54" t="str">
        <f t="shared" si="6"/>
        <v>Работал</v>
      </c>
      <c r="W21" s="55" t="str">
        <f t="shared" si="6"/>
        <v/>
      </c>
      <c r="X21" s="55" t="str">
        <f t="shared" si="6"/>
        <v/>
      </c>
      <c r="Y21" s="54" t="str">
        <f t="shared" si="6"/>
        <v>Работал</v>
      </c>
      <c r="Z21" s="54" t="str">
        <f t="shared" si="6"/>
        <v>Работал</v>
      </c>
      <c r="AA21" s="55" t="str">
        <f t="shared" si="6"/>
        <v/>
      </c>
      <c r="AB21" s="54" t="str">
        <f t="shared" si="6"/>
        <v>Работал</v>
      </c>
      <c r="AC21" s="54" t="str">
        <f t="shared" si="6"/>
        <v>Работал</v>
      </c>
      <c r="AD21" s="55" t="str">
        <f t="shared" si="6"/>
        <v/>
      </c>
      <c r="AE21" s="55" t="str">
        <f t="shared" si="6"/>
        <v/>
      </c>
      <c r="AF21" s="54" t="str">
        <f t="shared" si="6"/>
        <v>Работал</v>
      </c>
      <c r="AG21" s="54" t="str">
        <f t="shared" si="6"/>
        <v>Работал</v>
      </c>
      <c r="AH21" s="54" t="str">
        <f t="shared" si="6"/>
        <v/>
      </c>
      <c r="AI21" s="54" t="str">
        <f t="shared" si="6"/>
        <v/>
      </c>
      <c r="AJ21" s="54" t="str">
        <f t="shared" si="6"/>
        <v/>
      </c>
    </row>
    <row r="22" spans="1:36" x14ac:dyDescent="0.3">
      <c r="A22" s="49">
        <v>24</v>
      </c>
      <c r="B22" s="33" t="str">
        <f>VLOOKUP($A22,Сотрудники!$A$3:$L$1201,2,0)</f>
        <v>Цыганкова Анастасия</v>
      </c>
      <c r="C22" s="33" t="str">
        <f>VLOOKUP($A22,Сотрудники!$A$3:$L$1201,8,0)</f>
        <v>Москва</v>
      </c>
      <c r="D22" s="54" t="str">
        <f t="shared" si="6"/>
        <v>Работал</v>
      </c>
      <c r="E22" s="54" t="str">
        <f t="shared" si="6"/>
        <v>Работал</v>
      </c>
      <c r="F22" s="54" t="str">
        <f t="shared" si="6"/>
        <v>Работал</v>
      </c>
      <c r="G22" s="54" t="str">
        <f t="shared" si="6"/>
        <v>Работал</v>
      </c>
      <c r="H22" s="54" t="str">
        <f t="shared" si="6"/>
        <v>Работал</v>
      </c>
      <c r="I22" s="55" t="str">
        <f t="shared" si="6"/>
        <v/>
      </c>
      <c r="J22" s="55" t="str">
        <f t="shared" si="6"/>
        <v/>
      </c>
      <c r="K22" s="54" t="str">
        <f t="shared" si="6"/>
        <v>Работал</v>
      </c>
      <c r="L22" s="54" t="str">
        <f t="shared" si="6"/>
        <v>Работал</v>
      </c>
      <c r="M22" s="54" t="str">
        <f t="shared" si="6"/>
        <v>Работал</v>
      </c>
      <c r="N22" s="54" t="str">
        <f t="shared" si="6"/>
        <v>Работал</v>
      </c>
      <c r="O22" s="55" t="str">
        <f t="shared" si="6"/>
        <v/>
      </c>
      <c r="P22" s="55" t="str">
        <f t="shared" si="6"/>
        <v/>
      </c>
      <c r="Q22" s="55" t="str">
        <f t="shared" si="6"/>
        <v/>
      </c>
      <c r="R22" s="54" t="str">
        <f t="shared" si="6"/>
        <v>Работал</v>
      </c>
      <c r="S22" s="54" t="str">
        <f t="shared" si="6"/>
        <v>Работал</v>
      </c>
      <c r="T22" s="54" t="str">
        <f t="shared" si="6"/>
        <v>Работал</v>
      </c>
      <c r="U22" s="54" t="str">
        <f t="shared" si="6"/>
        <v>Работал</v>
      </c>
      <c r="V22" s="54" t="str">
        <f t="shared" si="6"/>
        <v>Работал</v>
      </c>
      <c r="W22" s="55" t="str">
        <f t="shared" si="6"/>
        <v/>
      </c>
      <c r="X22" s="55" t="str">
        <f t="shared" si="6"/>
        <v/>
      </c>
      <c r="Y22" s="54" t="str">
        <f t="shared" si="6"/>
        <v>Работал</v>
      </c>
      <c r="Z22" s="54" t="str">
        <f t="shared" si="6"/>
        <v>Работал</v>
      </c>
      <c r="AA22" s="55" t="str">
        <f t="shared" si="6"/>
        <v/>
      </c>
      <c r="AB22" s="54" t="str">
        <f t="shared" si="6"/>
        <v>Работал</v>
      </c>
      <c r="AC22" s="54" t="str">
        <f t="shared" si="6"/>
        <v>Работал</v>
      </c>
      <c r="AD22" s="55" t="str">
        <f t="shared" si="6"/>
        <v/>
      </c>
      <c r="AE22" s="55" t="str">
        <f t="shared" si="6"/>
        <v/>
      </c>
      <c r="AF22" s="54" t="str">
        <f t="shared" si="6"/>
        <v>Работал</v>
      </c>
      <c r="AG22" s="54" t="str">
        <f t="shared" si="6"/>
        <v>Работал</v>
      </c>
      <c r="AH22" s="54" t="str">
        <f t="shared" si="6"/>
        <v/>
      </c>
      <c r="AI22" s="54" t="str">
        <f t="shared" si="6"/>
        <v/>
      </c>
      <c r="AJ22" s="54" t="str">
        <f t="shared" si="6"/>
        <v/>
      </c>
    </row>
    <row r="23" spans="1:36" x14ac:dyDescent="0.3">
      <c r="A23" s="49">
        <v>25</v>
      </c>
      <c r="B23" s="33" t="str">
        <f>VLOOKUP($A23,Сотрудники!$A$3:$L$1201,2,0)</f>
        <v>Беседин Игорь</v>
      </c>
      <c r="C23" s="33" t="str">
        <f>VLOOKUP($A23,Сотрудники!$A$3:$L$1201,8,0)</f>
        <v>Нижний Новгород</v>
      </c>
      <c r="D23" s="54" t="str">
        <f t="shared" si="6"/>
        <v>Работал</v>
      </c>
      <c r="E23" s="54" t="str">
        <f t="shared" si="6"/>
        <v>Работал</v>
      </c>
      <c r="F23" s="54" t="str">
        <f t="shared" si="6"/>
        <v>Работал</v>
      </c>
      <c r="G23" s="54" t="str">
        <f t="shared" si="6"/>
        <v>Работал</v>
      </c>
      <c r="H23" s="54" t="str">
        <f t="shared" si="6"/>
        <v>Работал</v>
      </c>
      <c r="I23" s="55" t="str">
        <f t="shared" si="6"/>
        <v/>
      </c>
      <c r="J23" s="55" t="str">
        <f t="shared" si="6"/>
        <v/>
      </c>
      <c r="K23" s="54" t="str">
        <f t="shared" si="6"/>
        <v>Работал</v>
      </c>
      <c r="L23" s="54" t="str">
        <f t="shared" si="6"/>
        <v>Работал</v>
      </c>
      <c r="M23" s="54" t="str">
        <f t="shared" si="6"/>
        <v>Работал</v>
      </c>
      <c r="N23" s="54" t="str">
        <f t="shared" si="6"/>
        <v>Работал</v>
      </c>
      <c r="O23" s="55" t="str">
        <f t="shared" si="6"/>
        <v/>
      </c>
      <c r="P23" s="55" t="str">
        <f t="shared" si="6"/>
        <v/>
      </c>
      <c r="Q23" s="55" t="str">
        <f t="shared" si="6"/>
        <v/>
      </c>
      <c r="R23" s="54" t="str">
        <f t="shared" si="6"/>
        <v>Работал</v>
      </c>
      <c r="S23" s="54" t="str">
        <f t="shared" si="6"/>
        <v>Работал</v>
      </c>
      <c r="T23" s="54" t="str">
        <f t="shared" si="6"/>
        <v>Работал</v>
      </c>
      <c r="U23" s="54" t="str">
        <f t="shared" si="6"/>
        <v>Работал</v>
      </c>
      <c r="V23" s="54" t="str">
        <f t="shared" si="6"/>
        <v>Работал</v>
      </c>
      <c r="W23" s="55" t="str">
        <f t="shared" si="6"/>
        <v/>
      </c>
      <c r="X23" s="55" t="str">
        <f t="shared" si="6"/>
        <v/>
      </c>
      <c r="Y23" s="54" t="str">
        <f t="shared" si="6"/>
        <v>Работал</v>
      </c>
      <c r="Z23" s="54" t="str">
        <f t="shared" si="6"/>
        <v>Работал</v>
      </c>
      <c r="AA23" s="55" t="str">
        <f t="shared" si="6"/>
        <v/>
      </c>
      <c r="AB23" s="54" t="str">
        <f t="shared" si="6"/>
        <v>Работал</v>
      </c>
      <c r="AC23" s="54" t="str">
        <f t="shared" si="6"/>
        <v>Работал</v>
      </c>
      <c r="AD23" s="55" t="str">
        <f t="shared" si="6"/>
        <v/>
      </c>
      <c r="AE23" s="55" t="str">
        <f t="shared" si="6"/>
        <v/>
      </c>
      <c r="AF23" s="54" t="str">
        <f t="shared" si="6"/>
        <v>Работал</v>
      </c>
      <c r="AG23" s="54" t="str">
        <f t="shared" si="6"/>
        <v>Работал</v>
      </c>
      <c r="AH23" s="54" t="str">
        <f t="shared" si="6"/>
        <v/>
      </c>
      <c r="AI23" s="54" t="str">
        <f t="shared" si="6"/>
        <v/>
      </c>
      <c r="AJ23" s="54" t="str">
        <f t="shared" si="6"/>
        <v/>
      </c>
    </row>
    <row r="24" spans="1:36" x14ac:dyDescent="0.3">
      <c r="A24" s="49">
        <v>26</v>
      </c>
      <c r="B24" s="33" t="str">
        <f>VLOOKUP($A24,Сотрудники!$A$3:$L$1201,2,0)</f>
        <v>Молчанов Роман</v>
      </c>
      <c r="C24" s="33" t="str">
        <f>VLOOKUP($A24,Сотрудники!$A$3:$L$1201,8,0)</f>
        <v>Москва</v>
      </c>
      <c r="D24" s="54" t="str">
        <f t="shared" si="6"/>
        <v>Работал</v>
      </c>
      <c r="E24" s="54" t="str">
        <f t="shared" si="6"/>
        <v>Работал</v>
      </c>
      <c r="F24" s="54" t="str">
        <f t="shared" si="6"/>
        <v>Работал</v>
      </c>
      <c r="G24" s="54" t="str">
        <f t="shared" si="6"/>
        <v>Работал</v>
      </c>
      <c r="H24" s="54" t="str">
        <f t="shared" si="6"/>
        <v>Работал</v>
      </c>
      <c r="I24" s="55" t="str">
        <f t="shared" si="6"/>
        <v/>
      </c>
      <c r="J24" s="55" t="str">
        <f t="shared" si="6"/>
        <v/>
      </c>
      <c r="K24" s="54" t="str">
        <f t="shared" si="6"/>
        <v>Работал</v>
      </c>
      <c r="L24" s="54" t="str">
        <f t="shared" si="6"/>
        <v>Работал</v>
      </c>
      <c r="M24" s="54" t="str">
        <f t="shared" si="6"/>
        <v>Работал</v>
      </c>
      <c r="N24" s="54" t="str">
        <f t="shared" si="6"/>
        <v>Работал</v>
      </c>
      <c r="O24" s="55" t="str">
        <f t="shared" si="6"/>
        <v/>
      </c>
      <c r="P24" s="55" t="str">
        <f t="shared" si="6"/>
        <v/>
      </c>
      <c r="Q24" s="55" t="str">
        <f t="shared" si="6"/>
        <v/>
      </c>
      <c r="R24" s="54" t="str">
        <f t="shared" si="6"/>
        <v>Работал</v>
      </c>
      <c r="S24" s="54" t="str">
        <f t="shared" si="6"/>
        <v>Работал</v>
      </c>
      <c r="T24" s="54" t="str">
        <f t="shared" si="6"/>
        <v>Работал</v>
      </c>
      <c r="U24" s="54" t="str">
        <f t="shared" si="6"/>
        <v>Работал</v>
      </c>
      <c r="V24" s="54" t="str">
        <f t="shared" si="6"/>
        <v>Работал</v>
      </c>
      <c r="W24" s="55" t="str">
        <f t="shared" si="6"/>
        <v/>
      </c>
      <c r="X24" s="55" t="str">
        <f t="shared" si="6"/>
        <v/>
      </c>
      <c r="Y24" s="54" t="str">
        <f t="shared" si="6"/>
        <v>Работал</v>
      </c>
      <c r="Z24" s="54" t="str">
        <f t="shared" si="6"/>
        <v>Работал</v>
      </c>
      <c r="AA24" s="55" t="str">
        <f t="shared" si="6"/>
        <v/>
      </c>
      <c r="AB24" s="54" t="str">
        <f t="shared" si="6"/>
        <v>Работал</v>
      </c>
      <c r="AC24" s="54" t="str">
        <f t="shared" si="6"/>
        <v>Работал</v>
      </c>
      <c r="AD24" s="55" t="str">
        <f t="shared" si="6"/>
        <v/>
      </c>
      <c r="AE24" s="55" t="str">
        <f t="shared" si="6"/>
        <v/>
      </c>
      <c r="AF24" s="54" t="str">
        <f t="shared" si="6"/>
        <v>Работал</v>
      </c>
      <c r="AG24" s="54" t="str">
        <f t="shared" si="6"/>
        <v>Работал</v>
      </c>
      <c r="AH24" s="54" t="str">
        <f t="shared" si="6"/>
        <v/>
      </c>
      <c r="AI24" s="54" t="str">
        <f t="shared" si="6"/>
        <v/>
      </c>
      <c r="AJ24" s="54" t="str">
        <f t="shared" si="6"/>
        <v/>
      </c>
    </row>
    <row r="25" spans="1:36" x14ac:dyDescent="0.3">
      <c r="A25" s="49">
        <v>27</v>
      </c>
      <c r="B25" s="33" t="str">
        <f>VLOOKUP($A25,Сотрудники!$A$3:$L$1201,2,0)</f>
        <v>Пузанов Андрей</v>
      </c>
      <c r="C25" s="33" t="str">
        <f>VLOOKUP($A25,Сотрудники!$A$3:$L$1201,8,0)</f>
        <v>Москва</v>
      </c>
      <c r="D25" s="54" t="str">
        <f t="shared" si="6"/>
        <v>Работал</v>
      </c>
      <c r="E25" s="54" t="str">
        <f t="shared" si="6"/>
        <v>Работал</v>
      </c>
      <c r="F25" s="54" t="str">
        <f t="shared" si="6"/>
        <v>Работал</v>
      </c>
      <c r="G25" s="54" t="str">
        <f t="shared" si="6"/>
        <v>Работал</v>
      </c>
      <c r="H25" s="54" t="str">
        <f t="shared" si="6"/>
        <v>Работал</v>
      </c>
      <c r="I25" s="55" t="str">
        <f t="shared" si="6"/>
        <v/>
      </c>
      <c r="J25" s="55" t="str">
        <f t="shared" si="6"/>
        <v/>
      </c>
      <c r="K25" s="54" t="str">
        <f t="shared" si="6"/>
        <v>Работал</v>
      </c>
      <c r="L25" s="54" t="str">
        <f t="shared" si="6"/>
        <v>Работал</v>
      </c>
      <c r="M25" s="54" t="str">
        <f t="shared" si="6"/>
        <v>Работал</v>
      </c>
      <c r="N25" s="54" t="str">
        <f t="shared" si="6"/>
        <v>Работал</v>
      </c>
      <c r="O25" s="55" t="str">
        <f t="shared" si="6"/>
        <v/>
      </c>
      <c r="P25" s="55" t="str">
        <f t="shared" si="6"/>
        <v/>
      </c>
      <c r="Q25" s="55" t="str">
        <f t="shared" si="6"/>
        <v/>
      </c>
      <c r="R25" s="54" t="str">
        <f t="shared" si="6"/>
        <v>Работал</v>
      </c>
      <c r="S25" s="54" t="str">
        <f t="shared" si="6"/>
        <v>Работал</v>
      </c>
      <c r="T25" s="54" t="str">
        <f t="shared" si="6"/>
        <v>Работал</v>
      </c>
      <c r="U25" s="54" t="str">
        <f t="shared" si="6"/>
        <v>Работал</v>
      </c>
      <c r="V25" s="54" t="str">
        <f t="shared" si="6"/>
        <v>Работал</v>
      </c>
      <c r="W25" s="55" t="str">
        <f t="shared" si="6"/>
        <v/>
      </c>
      <c r="X25" s="55" t="str">
        <f t="shared" si="6"/>
        <v/>
      </c>
      <c r="Y25" s="54" t="str">
        <f t="shared" si="6"/>
        <v>Работал</v>
      </c>
      <c r="Z25" s="54" t="str">
        <f t="shared" si="6"/>
        <v>Работал</v>
      </c>
      <c r="AA25" s="55" t="str">
        <f t="shared" si="6"/>
        <v/>
      </c>
      <c r="AB25" s="54" t="str">
        <f t="shared" si="6"/>
        <v>Работал</v>
      </c>
      <c r="AC25" s="54" t="str">
        <f t="shared" si="6"/>
        <v>Работал</v>
      </c>
      <c r="AD25" s="55" t="str">
        <f t="shared" si="6"/>
        <v/>
      </c>
      <c r="AE25" s="55" t="str">
        <f t="shared" si="6"/>
        <v/>
      </c>
      <c r="AF25" s="54" t="str">
        <f t="shared" si="6"/>
        <v>Работал</v>
      </c>
      <c r="AG25" s="54" t="str">
        <f t="shared" si="6"/>
        <v>Работал</v>
      </c>
      <c r="AH25" s="54" t="str">
        <f t="shared" si="6"/>
        <v/>
      </c>
      <c r="AI25" s="54" t="str">
        <f t="shared" si="6"/>
        <v/>
      </c>
      <c r="AJ25" s="54" t="str">
        <f t="shared" si="6"/>
        <v/>
      </c>
    </row>
    <row r="26" spans="1:36" x14ac:dyDescent="0.3">
      <c r="A26" s="49">
        <v>28</v>
      </c>
      <c r="B26" s="33" t="str">
        <f>VLOOKUP($A26,Сотрудники!$A$3:$L$1201,2,0)</f>
        <v>Хотулев Дмитрий</v>
      </c>
      <c r="C26" s="33" t="str">
        <f>VLOOKUP($A26,Сотрудники!$A$3:$L$1201,8,0)</f>
        <v>Саратов</v>
      </c>
      <c r="D26" s="54" t="str">
        <f t="shared" si="6"/>
        <v>Работал</v>
      </c>
      <c r="E26" s="54" t="str">
        <f t="shared" si="6"/>
        <v>Работал</v>
      </c>
      <c r="F26" s="54" t="str">
        <f t="shared" si="6"/>
        <v>Работал</v>
      </c>
      <c r="G26" s="54" t="str">
        <f t="shared" si="6"/>
        <v>Работал</v>
      </c>
      <c r="H26" s="54" t="str">
        <f t="shared" si="6"/>
        <v>Работал</v>
      </c>
      <c r="I26" s="55" t="str">
        <f t="shared" si="6"/>
        <v/>
      </c>
      <c r="J26" s="55" t="str">
        <f t="shared" si="6"/>
        <v/>
      </c>
      <c r="K26" s="54" t="str">
        <f t="shared" si="6"/>
        <v>Работал</v>
      </c>
      <c r="L26" s="54" t="str">
        <f t="shared" si="6"/>
        <v>Работал</v>
      </c>
      <c r="M26" s="54" t="str">
        <f t="shared" si="6"/>
        <v>Работал</v>
      </c>
      <c r="N26" s="54" t="str">
        <f t="shared" si="6"/>
        <v>Работал</v>
      </c>
      <c r="O26" s="55" t="str">
        <f t="shared" si="6"/>
        <v/>
      </c>
      <c r="P26" s="55" t="str">
        <f t="shared" si="6"/>
        <v/>
      </c>
      <c r="Q26" s="55" t="str">
        <f t="shared" si="6"/>
        <v/>
      </c>
      <c r="R26" s="54" t="str">
        <f t="shared" si="6"/>
        <v>Работал</v>
      </c>
      <c r="S26" s="54" t="str">
        <f t="shared" si="6"/>
        <v>Работал</v>
      </c>
      <c r="T26" s="54" t="str">
        <f t="shared" si="6"/>
        <v>Работал</v>
      </c>
      <c r="U26" s="54" t="str">
        <f t="shared" si="6"/>
        <v>Работал</v>
      </c>
      <c r="V26" s="54" t="str">
        <f t="shared" si="6"/>
        <v>Работал</v>
      </c>
      <c r="W26" s="55" t="str">
        <f t="shared" si="6"/>
        <v/>
      </c>
      <c r="X26" s="55" t="str">
        <f t="shared" si="6"/>
        <v/>
      </c>
      <c r="Y26" s="54" t="str">
        <f t="shared" si="6"/>
        <v>Работал</v>
      </c>
      <c r="Z26" s="54" t="str">
        <f t="shared" si="6"/>
        <v>Работал</v>
      </c>
      <c r="AA26" s="55" t="str">
        <f t="shared" si="6"/>
        <v/>
      </c>
      <c r="AB26" s="54" t="str">
        <f t="shared" ref="AB26:AJ26" si="7">IF(ISBLANK(AB65),"",IF(AB65=0,"Выходной",IF(AB65&lt;&gt;0,"Работал","")))</f>
        <v>Работал</v>
      </c>
      <c r="AC26" s="54" t="str">
        <f t="shared" si="7"/>
        <v>Работал</v>
      </c>
      <c r="AD26" s="55" t="str">
        <f t="shared" si="7"/>
        <v/>
      </c>
      <c r="AE26" s="55" t="str">
        <f t="shared" si="7"/>
        <v/>
      </c>
      <c r="AF26" s="54" t="str">
        <f t="shared" si="7"/>
        <v>Работал</v>
      </c>
      <c r="AG26" s="54" t="str">
        <f t="shared" si="7"/>
        <v>Работал</v>
      </c>
      <c r="AH26" s="54" t="str">
        <f t="shared" si="7"/>
        <v/>
      </c>
      <c r="AI26" s="54" t="str">
        <f t="shared" si="7"/>
        <v/>
      </c>
      <c r="AJ26" s="54" t="str">
        <f t="shared" si="7"/>
        <v/>
      </c>
    </row>
    <row r="27" spans="1:36" x14ac:dyDescent="0.3">
      <c r="A27" s="49">
        <v>29</v>
      </c>
      <c r="B27" s="33" t="str">
        <f>VLOOKUP($A27,Сотрудники!$A$3:$L$1201,2,0)</f>
        <v>Воронцов Григорий</v>
      </c>
      <c r="C27" s="33" t="str">
        <f>VLOOKUP($A27,Сотрудники!$A$3:$L$1201,8,0)</f>
        <v>Екатеринбург</v>
      </c>
      <c r="D27" s="54" t="str">
        <f t="shared" ref="D27:AA27" si="8">IF(ISBLANK(D66),"",IF(D66=0,"Выходной",IF(D66&lt;&gt;0,"Работал","")))</f>
        <v>Работал</v>
      </c>
      <c r="E27" s="54" t="str">
        <f t="shared" si="8"/>
        <v>Работал</v>
      </c>
      <c r="F27" s="54" t="str">
        <f t="shared" si="8"/>
        <v>Работал</v>
      </c>
      <c r="G27" s="54" t="str">
        <f t="shared" si="8"/>
        <v>Работал</v>
      </c>
      <c r="H27" s="54" t="str">
        <f t="shared" si="8"/>
        <v>Работал</v>
      </c>
      <c r="I27" s="55" t="str">
        <f t="shared" si="8"/>
        <v/>
      </c>
      <c r="J27" s="55" t="str">
        <f t="shared" si="8"/>
        <v/>
      </c>
      <c r="K27" s="54" t="str">
        <f t="shared" si="8"/>
        <v>Работал</v>
      </c>
      <c r="L27" s="54" t="str">
        <f t="shared" si="8"/>
        <v>Работал</v>
      </c>
      <c r="M27" s="54" t="str">
        <f t="shared" si="8"/>
        <v>Работал</v>
      </c>
      <c r="N27" s="54" t="str">
        <f t="shared" si="8"/>
        <v>Работал</v>
      </c>
      <c r="O27" s="55" t="str">
        <f t="shared" si="8"/>
        <v/>
      </c>
      <c r="P27" s="55" t="str">
        <f t="shared" si="8"/>
        <v/>
      </c>
      <c r="Q27" s="55" t="str">
        <f t="shared" si="8"/>
        <v/>
      </c>
      <c r="R27" s="54" t="str">
        <f t="shared" si="8"/>
        <v>Работал</v>
      </c>
      <c r="S27" s="54" t="str">
        <f t="shared" si="8"/>
        <v>Работал</v>
      </c>
      <c r="T27" s="54" t="str">
        <f t="shared" si="8"/>
        <v>Работал</v>
      </c>
      <c r="U27" s="54" t="str">
        <f t="shared" si="8"/>
        <v>Работал</v>
      </c>
      <c r="V27" s="54" t="str">
        <f t="shared" si="8"/>
        <v>Работал</v>
      </c>
      <c r="W27" s="55" t="str">
        <f t="shared" si="8"/>
        <v/>
      </c>
      <c r="X27" s="55" t="str">
        <f t="shared" si="8"/>
        <v/>
      </c>
      <c r="Y27" s="54" t="str">
        <f t="shared" si="8"/>
        <v>Работал</v>
      </c>
      <c r="Z27" s="54" t="str">
        <f t="shared" si="8"/>
        <v>Работал</v>
      </c>
      <c r="AA27" s="55" t="str">
        <f t="shared" si="8"/>
        <v/>
      </c>
      <c r="AB27" s="54" t="str">
        <f t="shared" ref="AB27:AJ27" si="9">IF(ISBLANK(AB66),"",IF(AB66=0,"Выходной",IF(AB66&lt;&gt;0,"Работал","")))</f>
        <v>Работал</v>
      </c>
      <c r="AC27" s="54" t="str">
        <f t="shared" si="9"/>
        <v>Работал</v>
      </c>
      <c r="AD27" s="55" t="str">
        <f t="shared" si="9"/>
        <v/>
      </c>
      <c r="AE27" s="55" t="str">
        <f t="shared" si="9"/>
        <v/>
      </c>
      <c r="AF27" s="54" t="str">
        <f t="shared" si="9"/>
        <v>Работал</v>
      </c>
      <c r="AG27" s="54" t="str">
        <f t="shared" si="9"/>
        <v>Работал</v>
      </c>
      <c r="AH27" s="54" t="str">
        <f t="shared" si="9"/>
        <v/>
      </c>
      <c r="AI27" s="54" t="str">
        <f t="shared" si="9"/>
        <v/>
      </c>
      <c r="AJ27" s="54" t="str">
        <f t="shared" si="9"/>
        <v/>
      </c>
    </row>
    <row r="28" spans="1:36" x14ac:dyDescent="0.3">
      <c r="A28" s="49">
        <v>30</v>
      </c>
      <c r="B28" s="33" t="str">
        <f>VLOOKUP($A28,Сотрудники!$A$3:$L$1201,2,0)</f>
        <v>Тарасов Алексей</v>
      </c>
      <c r="C28" s="33" t="str">
        <f>VLOOKUP($A28,Сотрудники!$A$3:$L$1201,8,0)</f>
        <v>СПБ</v>
      </c>
      <c r="D28" s="54" t="str">
        <f t="shared" ref="D28:AA28" si="10">IF(ISBLANK(D67),"",IF(D67=0,"Выходной",IF(D67&lt;&gt;0,"Работал","")))</f>
        <v>Работал</v>
      </c>
      <c r="E28" s="54" t="str">
        <f t="shared" si="10"/>
        <v>Работал</v>
      </c>
      <c r="F28" s="54" t="str">
        <f t="shared" si="10"/>
        <v>Работал</v>
      </c>
      <c r="G28" s="54" t="str">
        <f t="shared" si="10"/>
        <v>Работал</v>
      </c>
      <c r="H28" s="54" t="str">
        <f t="shared" si="10"/>
        <v>Работал</v>
      </c>
      <c r="I28" s="55" t="str">
        <f t="shared" si="10"/>
        <v/>
      </c>
      <c r="J28" s="55" t="str">
        <f t="shared" si="10"/>
        <v/>
      </c>
      <c r="K28" s="54" t="str">
        <f t="shared" si="10"/>
        <v>Работал</v>
      </c>
      <c r="L28" s="54" t="str">
        <f t="shared" si="10"/>
        <v>Работал</v>
      </c>
      <c r="M28" s="54" t="str">
        <f t="shared" si="10"/>
        <v>Работал</v>
      </c>
      <c r="N28" s="54" t="str">
        <f t="shared" si="10"/>
        <v>Работал</v>
      </c>
      <c r="O28" s="55" t="str">
        <f t="shared" si="10"/>
        <v/>
      </c>
      <c r="P28" s="55" t="str">
        <f t="shared" si="10"/>
        <v/>
      </c>
      <c r="Q28" s="55" t="str">
        <f t="shared" si="10"/>
        <v/>
      </c>
      <c r="R28" s="54" t="str">
        <f t="shared" si="10"/>
        <v>Работал</v>
      </c>
      <c r="S28" s="54" t="str">
        <f t="shared" si="10"/>
        <v>Работал</v>
      </c>
      <c r="T28" s="54" t="str">
        <f t="shared" si="10"/>
        <v>Работал</v>
      </c>
      <c r="U28" s="54" t="str">
        <f t="shared" si="10"/>
        <v>Работал</v>
      </c>
      <c r="V28" s="54" t="str">
        <f t="shared" si="10"/>
        <v>Работал</v>
      </c>
      <c r="W28" s="55" t="str">
        <f t="shared" si="10"/>
        <v/>
      </c>
      <c r="X28" s="55" t="str">
        <f t="shared" si="10"/>
        <v/>
      </c>
      <c r="Y28" s="54" t="str">
        <f t="shared" si="10"/>
        <v>Работал</v>
      </c>
      <c r="Z28" s="54" t="str">
        <f t="shared" si="10"/>
        <v>Работал</v>
      </c>
      <c r="AA28" s="55" t="str">
        <f t="shared" si="10"/>
        <v/>
      </c>
      <c r="AB28" s="54" t="str">
        <f t="shared" ref="AB28:AJ28" si="11">IF(ISBLANK(AB67),"",IF(AB67=0,"Выходной",IF(AB67&lt;&gt;0,"Работал","")))</f>
        <v>Работал</v>
      </c>
      <c r="AC28" s="54" t="str">
        <f t="shared" si="11"/>
        <v>Работал</v>
      </c>
      <c r="AD28" s="55" t="str">
        <f t="shared" si="11"/>
        <v/>
      </c>
      <c r="AE28" s="55" t="str">
        <f t="shared" si="11"/>
        <v/>
      </c>
      <c r="AF28" s="54" t="str">
        <f t="shared" si="11"/>
        <v>Работал</v>
      </c>
      <c r="AG28" s="54" t="str">
        <f t="shared" si="11"/>
        <v>Работал</v>
      </c>
      <c r="AH28" s="54" t="str">
        <f t="shared" si="11"/>
        <v/>
      </c>
      <c r="AI28" s="54" t="str">
        <f t="shared" si="11"/>
        <v/>
      </c>
      <c r="AJ28" s="54" t="str">
        <f t="shared" si="11"/>
        <v/>
      </c>
    </row>
    <row r="29" spans="1:36" x14ac:dyDescent="0.3">
      <c r="A29" s="49">
        <v>31</v>
      </c>
      <c r="B29" s="33" t="str">
        <f>VLOOKUP($A29,Сотрудники!$A$3:$L$1201,2,0)</f>
        <v>Саринков Андрей</v>
      </c>
      <c r="C29" s="33" t="str">
        <f>VLOOKUP($A29,Сотрудники!$A$3:$L$1201,8,0)</f>
        <v>Москва</v>
      </c>
      <c r="D29" s="54" t="str">
        <f t="shared" ref="D29:AA29" si="12">IF(ISBLANK(D68),"",IF(D68=0,"Выходной",IF(D68&lt;&gt;0,"Работал","")))</f>
        <v>Работал</v>
      </c>
      <c r="E29" s="54" t="str">
        <f t="shared" si="12"/>
        <v>Работал</v>
      </c>
      <c r="F29" s="54" t="str">
        <f t="shared" si="12"/>
        <v>Работал</v>
      </c>
      <c r="G29" s="54" t="str">
        <f t="shared" si="12"/>
        <v>Работал</v>
      </c>
      <c r="H29" s="54" t="str">
        <f t="shared" si="12"/>
        <v>Работал</v>
      </c>
      <c r="I29" s="55" t="str">
        <f t="shared" si="12"/>
        <v/>
      </c>
      <c r="J29" s="55" t="str">
        <f t="shared" si="12"/>
        <v/>
      </c>
      <c r="K29" s="54" t="str">
        <f t="shared" si="12"/>
        <v>Работал</v>
      </c>
      <c r="L29" s="54" t="str">
        <f t="shared" si="12"/>
        <v>Работал</v>
      </c>
      <c r="M29" s="54" t="str">
        <f t="shared" si="12"/>
        <v>Работал</v>
      </c>
      <c r="N29" s="54" t="str">
        <f t="shared" si="12"/>
        <v>Работал</v>
      </c>
      <c r="O29" s="55" t="str">
        <f t="shared" si="12"/>
        <v/>
      </c>
      <c r="P29" s="55" t="str">
        <f t="shared" si="12"/>
        <v/>
      </c>
      <c r="Q29" s="55" t="str">
        <f t="shared" si="12"/>
        <v/>
      </c>
      <c r="R29" s="54" t="str">
        <f t="shared" si="12"/>
        <v>Работал</v>
      </c>
      <c r="S29" s="54" t="str">
        <f t="shared" si="12"/>
        <v>Работал</v>
      </c>
      <c r="T29" s="54" t="str">
        <f t="shared" si="12"/>
        <v>Работал</v>
      </c>
      <c r="U29" s="54" t="str">
        <f t="shared" si="12"/>
        <v>Работал</v>
      </c>
      <c r="V29" s="54" t="str">
        <f t="shared" si="12"/>
        <v>Работал</v>
      </c>
      <c r="W29" s="55" t="str">
        <f t="shared" si="12"/>
        <v/>
      </c>
      <c r="X29" s="55" t="str">
        <f t="shared" si="12"/>
        <v/>
      </c>
      <c r="Y29" s="54" t="str">
        <f t="shared" si="12"/>
        <v>Работал</v>
      </c>
      <c r="Z29" s="54" t="str">
        <f t="shared" si="12"/>
        <v>Работал</v>
      </c>
      <c r="AA29" s="55" t="str">
        <f t="shared" si="12"/>
        <v/>
      </c>
      <c r="AB29" s="54" t="str">
        <f t="shared" ref="AB29:AJ29" si="13">IF(ISBLANK(AB68),"",IF(AB68=0,"Выходной",IF(AB68&lt;&gt;0,"Работал","")))</f>
        <v>Работал</v>
      </c>
      <c r="AC29" s="54" t="str">
        <f t="shared" si="13"/>
        <v>Работал</v>
      </c>
      <c r="AD29" s="55" t="str">
        <f t="shared" si="13"/>
        <v/>
      </c>
      <c r="AE29" s="55" t="str">
        <f t="shared" si="13"/>
        <v/>
      </c>
      <c r="AF29" s="54" t="str">
        <f t="shared" si="13"/>
        <v>Работал</v>
      </c>
      <c r="AG29" s="54" t="str">
        <f t="shared" si="13"/>
        <v>Работал</v>
      </c>
      <c r="AH29" s="54" t="str">
        <f t="shared" si="13"/>
        <v/>
      </c>
      <c r="AI29" s="54" t="str">
        <f t="shared" si="13"/>
        <v/>
      </c>
      <c r="AJ29" s="54" t="str">
        <f t="shared" si="13"/>
        <v/>
      </c>
    </row>
    <row r="30" spans="1:36" x14ac:dyDescent="0.3">
      <c r="A30" s="49">
        <v>32</v>
      </c>
      <c r="B30" s="33" t="str">
        <f>VLOOKUP($A30,Сотрудники!$A$3:$L$1201,2,0)</f>
        <v>Смердов Алексей</v>
      </c>
      <c r="C30" s="33" t="str">
        <f>VLOOKUP($A30,Сотрудники!$A$3:$L$1201,8,0)</f>
        <v>Екатеринбург</v>
      </c>
      <c r="D30" s="54" t="str">
        <f t="shared" ref="D30:AA30" si="14">IF(ISBLANK(D69),"",IF(D69=0,"Выходной",IF(D69&lt;&gt;0,"Работал","")))</f>
        <v>Работал</v>
      </c>
      <c r="E30" s="54" t="str">
        <f t="shared" si="14"/>
        <v>Работал</v>
      </c>
      <c r="F30" s="54" t="str">
        <f t="shared" si="14"/>
        <v/>
      </c>
      <c r="G30" s="54" t="str">
        <f t="shared" si="14"/>
        <v/>
      </c>
      <c r="H30" s="54" t="str">
        <f t="shared" si="14"/>
        <v/>
      </c>
      <c r="I30" s="55" t="str">
        <f t="shared" si="14"/>
        <v/>
      </c>
      <c r="J30" s="55" t="str">
        <f t="shared" si="14"/>
        <v/>
      </c>
      <c r="K30" s="54" t="str">
        <f t="shared" si="14"/>
        <v/>
      </c>
      <c r="L30" s="54" t="str">
        <f t="shared" si="14"/>
        <v/>
      </c>
      <c r="M30" s="54" t="str">
        <f t="shared" si="14"/>
        <v/>
      </c>
      <c r="N30" s="54" t="str">
        <f t="shared" si="14"/>
        <v/>
      </c>
      <c r="O30" s="55" t="str">
        <f t="shared" si="14"/>
        <v/>
      </c>
      <c r="P30" s="55" t="str">
        <f t="shared" si="14"/>
        <v/>
      </c>
      <c r="Q30" s="55" t="str">
        <f t="shared" si="14"/>
        <v/>
      </c>
      <c r="R30" s="54" t="str">
        <f t="shared" si="14"/>
        <v/>
      </c>
      <c r="S30" s="54" t="str">
        <f t="shared" si="14"/>
        <v/>
      </c>
      <c r="T30" s="54" t="str">
        <f t="shared" si="14"/>
        <v/>
      </c>
      <c r="U30" s="54" t="str">
        <f t="shared" si="14"/>
        <v/>
      </c>
      <c r="V30" s="54" t="str">
        <f t="shared" si="14"/>
        <v/>
      </c>
      <c r="W30" s="55" t="str">
        <f t="shared" si="14"/>
        <v/>
      </c>
      <c r="X30" s="55" t="str">
        <f t="shared" si="14"/>
        <v/>
      </c>
      <c r="Y30" s="54" t="str">
        <f t="shared" si="14"/>
        <v/>
      </c>
      <c r="Z30" s="54" t="str">
        <f t="shared" si="14"/>
        <v/>
      </c>
      <c r="AA30" s="55" t="str">
        <f t="shared" si="14"/>
        <v/>
      </c>
      <c r="AB30" s="54" t="str">
        <f t="shared" ref="AB30:AJ30" si="15">IF(ISBLANK(AB69),"",IF(AB69=0,"Выходной",IF(AB69&lt;&gt;0,"Работал","")))</f>
        <v/>
      </c>
      <c r="AC30" s="54" t="str">
        <f t="shared" si="15"/>
        <v/>
      </c>
      <c r="AD30" s="55" t="str">
        <f t="shared" si="15"/>
        <v/>
      </c>
      <c r="AE30" s="55" t="str">
        <f t="shared" si="15"/>
        <v/>
      </c>
      <c r="AF30" s="54" t="str">
        <f t="shared" si="15"/>
        <v/>
      </c>
      <c r="AG30" s="54" t="str">
        <f t="shared" si="15"/>
        <v/>
      </c>
      <c r="AH30" s="54" t="str">
        <f t="shared" si="15"/>
        <v/>
      </c>
      <c r="AI30" s="54" t="str">
        <f t="shared" si="15"/>
        <v/>
      </c>
      <c r="AJ30" s="54" t="str">
        <f t="shared" si="15"/>
        <v/>
      </c>
    </row>
    <row r="31" spans="1:36" x14ac:dyDescent="0.3">
      <c r="A31" s="49">
        <v>33</v>
      </c>
      <c r="B31" s="33" t="str">
        <f>VLOOKUP($A31,Сотрудники!$A$3:$L$1201,2,0)</f>
        <v>Киевский Сергей</v>
      </c>
      <c r="C31" s="33" t="str">
        <f>VLOOKUP($A31,Сотрудники!$A$3:$L$1201,8,0)</f>
        <v>Москва</v>
      </c>
      <c r="D31" s="54" t="str">
        <f t="shared" ref="D31:AA31" si="16">IF(ISBLANK(D70),"",IF(D70=0,"Выходной",IF(D70&lt;&gt;0,"Работал","")))</f>
        <v>Работал</v>
      </c>
      <c r="E31" s="54" t="str">
        <f t="shared" si="16"/>
        <v>Работал</v>
      </c>
      <c r="F31" s="54" t="str">
        <f t="shared" si="16"/>
        <v>Работал</v>
      </c>
      <c r="G31" s="54" t="str">
        <f t="shared" si="16"/>
        <v>Работал</v>
      </c>
      <c r="H31" s="54" t="str">
        <f t="shared" si="16"/>
        <v>Работал</v>
      </c>
      <c r="I31" s="55" t="str">
        <f t="shared" si="16"/>
        <v/>
      </c>
      <c r="J31" s="55" t="str">
        <f t="shared" si="16"/>
        <v/>
      </c>
      <c r="K31" s="54" t="str">
        <f t="shared" si="16"/>
        <v>Работал</v>
      </c>
      <c r="L31" s="54" t="str">
        <f t="shared" si="16"/>
        <v>Работал</v>
      </c>
      <c r="M31" s="54" t="str">
        <f t="shared" si="16"/>
        <v>Работал</v>
      </c>
      <c r="N31" s="54" t="str">
        <f t="shared" si="16"/>
        <v>Работал</v>
      </c>
      <c r="O31" s="55" t="str">
        <f t="shared" si="16"/>
        <v/>
      </c>
      <c r="P31" s="55" t="str">
        <f t="shared" si="16"/>
        <v/>
      </c>
      <c r="Q31" s="55" t="str">
        <f t="shared" si="16"/>
        <v/>
      </c>
      <c r="R31" s="54" t="str">
        <f t="shared" si="16"/>
        <v>Работал</v>
      </c>
      <c r="S31" s="54" t="str">
        <f t="shared" si="16"/>
        <v>Работал</v>
      </c>
      <c r="T31" s="54" t="str">
        <f t="shared" si="16"/>
        <v>Работал</v>
      </c>
      <c r="U31" s="54" t="str">
        <f t="shared" si="16"/>
        <v>Работал</v>
      </c>
      <c r="V31" s="54" t="str">
        <f t="shared" si="16"/>
        <v>Работал</v>
      </c>
      <c r="W31" s="55" t="str">
        <f t="shared" si="16"/>
        <v/>
      </c>
      <c r="X31" s="55" t="str">
        <f t="shared" si="16"/>
        <v/>
      </c>
      <c r="Y31" s="54" t="str">
        <f t="shared" si="16"/>
        <v>Работал</v>
      </c>
      <c r="Z31" s="54" t="str">
        <f t="shared" si="16"/>
        <v>Работал</v>
      </c>
      <c r="AA31" s="55" t="str">
        <f t="shared" si="16"/>
        <v/>
      </c>
      <c r="AB31" s="54" t="str">
        <f t="shared" ref="AB31:AJ31" si="17">IF(ISBLANK(AB70),"",IF(AB70=0,"Выходной",IF(AB70&lt;&gt;0,"Работал","")))</f>
        <v>Работал</v>
      </c>
      <c r="AC31" s="54" t="str">
        <f t="shared" si="17"/>
        <v>Работал</v>
      </c>
      <c r="AD31" s="55" t="str">
        <f t="shared" si="17"/>
        <v/>
      </c>
      <c r="AE31" s="55" t="str">
        <f t="shared" si="17"/>
        <v/>
      </c>
      <c r="AF31" s="54" t="str">
        <f t="shared" si="17"/>
        <v>Работал</v>
      </c>
      <c r="AG31" s="54" t="str">
        <f t="shared" si="17"/>
        <v>Работал</v>
      </c>
      <c r="AH31" s="54" t="str">
        <f t="shared" si="17"/>
        <v/>
      </c>
      <c r="AI31" s="54" t="str">
        <f t="shared" si="17"/>
        <v/>
      </c>
      <c r="AJ31" s="54" t="str">
        <f t="shared" si="17"/>
        <v/>
      </c>
    </row>
    <row r="32" spans="1:36" x14ac:dyDescent="0.3">
      <c r="A32" s="49">
        <v>35</v>
      </c>
      <c r="B32" s="33" t="str">
        <f>VLOOKUP($A32,Сотрудники!$A$3:$L$1201,2,0)</f>
        <v>Дмитриев Николай</v>
      </c>
      <c r="C32" s="33" t="str">
        <f>VLOOKUP($A32,Сотрудники!$A$3:$L$1201,8,0)</f>
        <v>Москва</v>
      </c>
      <c r="D32" s="54" t="str">
        <f t="shared" ref="D32:AA32" si="18">IF(ISBLANK(D71),"",IF(D71=0,"Выходной",IF(D71&lt;&gt;0,"Работал","")))</f>
        <v>Работал</v>
      </c>
      <c r="E32" s="54" t="str">
        <f t="shared" si="18"/>
        <v>Работал</v>
      </c>
      <c r="F32" s="54" t="str">
        <f t="shared" si="18"/>
        <v>Работал</v>
      </c>
      <c r="G32" s="54" t="str">
        <f t="shared" si="18"/>
        <v>Работал</v>
      </c>
      <c r="H32" s="54" t="str">
        <f t="shared" si="18"/>
        <v>Работал</v>
      </c>
      <c r="I32" s="55" t="str">
        <f t="shared" si="18"/>
        <v/>
      </c>
      <c r="J32" s="55" t="str">
        <f t="shared" si="18"/>
        <v/>
      </c>
      <c r="K32" s="54" t="str">
        <f t="shared" si="18"/>
        <v>Работал</v>
      </c>
      <c r="L32" s="54" t="str">
        <f t="shared" si="18"/>
        <v>Работал</v>
      </c>
      <c r="M32" s="54" t="str">
        <f t="shared" si="18"/>
        <v>Работал</v>
      </c>
      <c r="N32" s="54" t="str">
        <f t="shared" si="18"/>
        <v>Работал</v>
      </c>
      <c r="O32" s="55" t="str">
        <f t="shared" si="18"/>
        <v/>
      </c>
      <c r="P32" s="55" t="str">
        <f t="shared" si="18"/>
        <v/>
      </c>
      <c r="Q32" s="55" t="str">
        <f t="shared" si="18"/>
        <v/>
      </c>
      <c r="R32" s="54" t="str">
        <f t="shared" si="18"/>
        <v>Работал</v>
      </c>
      <c r="S32" s="54" t="str">
        <f t="shared" si="18"/>
        <v>Работал</v>
      </c>
      <c r="T32" s="54" t="str">
        <f t="shared" si="18"/>
        <v>Работал</v>
      </c>
      <c r="U32" s="54" t="str">
        <f t="shared" si="18"/>
        <v>Работал</v>
      </c>
      <c r="V32" s="54" t="str">
        <f t="shared" si="18"/>
        <v>Работал</v>
      </c>
      <c r="W32" s="55" t="str">
        <f t="shared" si="18"/>
        <v/>
      </c>
      <c r="X32" s="55" t="str">
        <f t="shared" si="18"/>
        <v/>
      </c>
      <c r="Y32" s="54" t="str">
        <f t="shared" si="18"/>
        <v>Работал</v>
      </c>
      <c r="Z32" s="54" t="str">
        <f t="shared" si="18"/>
        <v>Работал</v>
      </c>
      <c r="AA32" s="55" t="str">
        <f t="shared" si="18"/>
        <v/>
      </c>
      <c r="AB32" s="54" t="str">
        <f t="shared" ref="AB32:AJ32" si="19">IF(ISBLANK(AB71),"",IF(AB71=0,"Выходной",IF(AB71&lt;&gt;0,"Работал","")))</f>
        <v>Работал</v>
      </c>
      <c r="AC32" s="54" t="str">
        <f t="shared" si="19"/>
        <v>Работал</v>
      </c>
      <c r="AD32" s="55" t="str">
        <f t="shared" si="19"/>
        <v/>
      </c>
      <c r="AE32" s="55" t="str">
        <f t="shared" si="19"/>
        <v/>
      </c>
      <c r="AF32" s="54" t="str">
        <f t="shared" si="19"/>
        <v>Работал</v>
      </c>
      <c r="AG32" s="54" t="str">
        <f t="shared" si="19"/>
        <v>Работал</v>
      </c>
      <c r="AH32" s="54" t="str">
        <f t="shared" si="19"/>
        <v/>
      </c>
      <c r="AI32" s="54" t="str">
        <f t="shared" si="19"/>
        <v/>
      </c>
      <c r="AJ32" s="54" t="str">
        <f t="shared" si="19"/>
        <v/>
      </c>
    </row>
    <row r="33" spans="1:37" x14ac:dyDescent="0.3">
      <c r="A33" s="49">
        <v>36</v>
      </c>
      <c r="B33" s="33" t="str">
        <f>VLOOKUP($A33,Сотрудники!$A$3:$L$1201,2,0)</f>
        <v>Юркин Николай</v>
      </c>
      <c r="C33" s="33" t="str">
        <f>VLOOKUP($A33,Сотрудники!$A$3:$L$1201,8,0)</f>
        <v>Москва</v>
      </c>
      <c r="D33" s="54" t="str">
        <f t="shared" ref="D33:AA33" si="20">IF(ISBLANK(D72),"",IF(D72=0,"Выходной",IF(D72&lt;&gt;0,"Работал","")))</f>
        <v>Работал</v>
      </c>
      <c r="E33" s="54" t="str">
        <f t="shared" si="20"/>
        <v>Работал</v>
      </c>
      <c r="F33" s="54" t="str">
        <f t="shared" si="20"/>
        <v>Работал</v>
      </c>
      <c r="G33" s="54" t="str">
        <f t="shared" si="20"/>
        <v>Работал</v>
      </c>
      <c r="H33" s="54" t="str">
        <f t="shared" si="20"/>
        <v>Работал</v>
      </c>
      <c r="I33" s="55" t="str">
        <f t="shared" si="20"/>
        <v/>
      </c>
      <c r="J33" s="55" t="str">
        <f t="shared" si="20"/>
        <v/>
      </c>
      <c r="K33" s="54" t="str">
        <f t="shared" si="20"/>
        <v>Работал</v>
      </c>
      <c r="L33" s="54" t="str">
        <f t="shared" si="20"/>
        <v>Работал</v>
      </c>
      <c r="M33" s="54" t="str">
        <f t="shared" si="20"/>
        <v>Работал</v>
      </c>
      <c r="N33" s="54" t="str">
        <f t="shared" si="20"/>
        <v>Работал</v>
      </c>
      <c r="O33" s="55" t="str">
        <f t="shared" si="20"/>
        <v/>
      </c>
      <c r="P33" s="55" t="str">
        <f t="shared" si="20"/>
        <v/>
      </c>
      <c r="Q33" s="55" t="str">
        <f t="shared" si="20"/>
        <v/>
      </c>
      <c r="R33" s="54" t="str">
        <f t="shared" si="20"/>
        <v>Работал</v>
      </c>
      <c r="S33" s="54" t="str">
        <f t="shared" si="20"/>
        <v>Работал</v>
      </c>
      <c r="T33" s="54" t="str">
        <f t="shared" si="20"/>
        <v>Работал</v>
      </c>
      <c r="U33" s="54" t="str">
        <f t="shared" si="20"/>
        <v>Работал</v>
      </c>
      <c r="V33" s="54" t="str">
        <f t="shared" si="20"/>
        <v>Работал</v>
      </c>
      <c r="W33" s="55" t="str">
        <f t="shared" si="20"/>
        <v/>
      </c>
      <c r="X33" s="55" t="str">
        <f t="shared" si="20"/>
        <v/>
      </c>
      <c r="Y33" s="54" t="str">
        <f t="shared" si="20"/>
        <v>Работал</v>
      </c>
      <c r="Z33" s="54" t="str">
        <f t="shared" si="20"/>
        <v>Работал</v>
      </c>
      <c r="AA33" s="55" t="str">
        <f t="shared" si="20"/>
        <v/>
      </c>
      <c r="AB33" s="54" t="str">
        <f t="shared" ref="AB33:AJ33" si="21">IF(ISBLANK(AB72),"",IF(AB72=0,"Выходной",IF(AB72&lt;&gt;0,"Работал","")))</f>
        <v>Работал</v>
      </c>
      <c r="AC33" s="54" t="str">
        <f t="shared" si="21"/>
        <v>Работал</v>
      </c>
      <c r="AD33" s="55" t="str">
        <f t="shared" si="21"/>
        <v/>
      </c>
      <c r="AE33" s="55" t="str">
        <f t="shared" si="21"/>
        <v/>
      </c>
      <c r="AF33" s="54" t="str">
        <f t="shared" si="21"/>
        <v>Работал</v>
      </c>
      <c r="AG33" s="54" t="str">
        <f t="shared" si="21"/>
        <v>Работал</v>
      </c>
      <c r="AH33" s="54" t="str">
        <f t="shared" si="21"/>
        <v/>
      </c>
      <c r="AI33" s="54" t="str">
        <f t="shared" si="21"/>
        <v/>
      </c>
      <c r="AJ33" s="54" t="str">
        <f t="shared" si="21"/>
        <v/>
      </c>
    </row>
    <row r="34" spans="1:37" x14ac:dyDescent="0.3">
      <c r="A34" s="49">
        <v>37</v>
      </c>
      <c r="B34" s="33" t="str">
        <f>VLOOKUP($A34,Сотрудники!$A$3:$L$1201,2,0)</f>
        <v>Ионов Евгений</v>
      </c>
      <c r="C34" s="33" t="str">
        <f>VLOOKUP($A34,Сотрудники!$A$3:$L$1201,8,0)</f>
        <v>Москва</v>
      </c>
      <c r="D34" s="54" t="str">
        <f t="shared" ref="D34:AA34" si="22">IF(ISBLANK(D73),"",IF(D73=0,"Выходной",IF(D73&lt;&gt;0,"Работал","")))</f>
        <v>Работал</v>
      </c>
      <c r="E34" s="54" t="str">
        <f t="shared" si="22"/>
        <v>Работал</v>
      </c>
      <c r="F34" s="54" t="str">
        <f t="shared" si="22"/>
        <v>Работал</v>
      </c>
      <c r="G34" s="54" t="str">
        <f t="shared" si="22"/>
        <v>Работал</v>
      </c>
      <c r="H34" s="54" t="str">
        <f t="shared" si="22"/>
        <v>Работал</v>
      </c>
      <c r="I34" s="55" t="str">
        <f t="shared" si="22"/>
        <v/>
      </c>
      <c r="J34" s="55" t="str">
        <f t="shared" si="22"/>
        <v/>
      </c>
      <c r="K34" s="54" t="str">
        <f t="shared" si="22"/>
        <v>Работал</v>
      </c>
      <c r="L34" s="54" t="str">
        <f t="shared" si="22"/>
        <v>Работал</v>
      </c>
      <c r="M34" s="54" t="str">
        <f t="shared" si="22"/>
        <v>Работал</v>
      </c>
      <c r="N34" s="54" t="str">
        <f t="shared" si="22"/>
        <v>Работал</v>
      </c>
      <c r="O34" s="55" t="str">
        <f t="shared" si="22"/>
        <v/>
      </c>
      <c r="P34" s="55" t="str">
        <f t="shared" si="22"/>
        <v/>
      </c>
      <c r="Q34" s="55" t="str">
        <f t="shared" si="22"/>
        <v/>
      </c>
      <c r="R34" s="54" t="str">
        <f t="shared" si="22"/>
        <v>Работал</v>
      </c>
      <c r="S34" s="54" t="str">
        <f t="shared" si="22"/>
        <v>Работал</v>
      </c>
      <c r="T34" s="54" t="str">
        <f t="shared" si="22"/>
        <v>Работал</v>
      </c>
      <c r="U34" s="54" t="str">
        <f t="shared" si="22"/>
        <v>Работал</v>
      </c>
      <c r="V34" s="54" t="str">
        <f t="shared" si="22"/>
        <v>Работал</v>
      </c>
      <c r="W34" s="55" t="str">
        <f t="shared" si="22"/>
        <v/>
      </c>
      <c r="X34" s="55" t="str">
        <f t="shared" si="22"/>
        <v/>
      </c>
      <c r="Y34" s="54" t="str">
        <f t="shared" si="22"/>
        <v>Работал</v>
      </c>
      <c r="Z34" s="54" t="str">
        <f t="shared" si="22"/>
        <v>Работал</v>
      </c>
      <c r="AA34" s="55" t="str">
        <f t="shared" si="22"/>
        <v/>
      </c>
      <c r="AB34" s="54" t="str">
        <f t="shared" ref="AB34:AJ34" si="23">IF(ISBLANK(AB73),"",IF(AB73=0,"Выходной",IF(AB73&lt;&gt;0,"Работал","")))</f>
        <v>Работал</v>
      </c>
      <c r="AC34" s="54" t="str">
        <f t="shared" si="23"/>
        <v>Работал</v>
      </c>
      <c r="AD34" s="55" t="str">
        <f t="shared" si="23"/>
        <v/>
      </c>
      <c r="AE34" s="55" t="str">
        <f t="shared" si="23"/>
        <v/>
      </c>
      <c r="AF34" s="54" t="str">
        <f t="shared" si="23"/>
        <v>Работал</v>
      </c>
      <c r="AG34" s="54" t="str">
        <f t="shared" si="23"/>
        <v>Работал</v>
      </c>
      <c r="AH34" s="54" t="str">
        <f t="shared" si="23"/>
        <v/>
      </c>
      <c r="AI34" s="54" t="str">
        <f t="shared" si="23"/>
        <v/>
      </c>
      <c r="AJ34" s="54" t="str">
        <f t="shared" si="23"/>
        <v/>
      </c>
    </row>
    <row r="35" spans="1:37" x14ac:dyDescent="0.3">
      <c r="A35" s="49">
        <v>38</v>
      </c>
      <c r="B35" s="33" t="s">
        <v>130</v>
      </c>
      <c r="C35" s="33" t="str">
        <f>VLOOKUP($A35,Сотрудники!$A$3:$L$1201,8,0)</f>
        <v>Москва</v>
      </c>
      <c r="D35" s="54" t="str">
        <f t="shared" ref="D35:AJ35" si="24">IF(ISBLANK(D74),"",IF(D74=0,"Выходной",IF(D74&lt;&gt;0,"Работал","")))</f>
        <v>Работал</v>
      </c>
      <c r="E35" s="54" t="str">
        <f t="shared" si="24"/>
        <v>Работал</v>
      </c>
      <c r="F35" s="54" t="str">
        <f t="shared" si="24"/>
        <v>Работал</v>
      </c>
      <c r="G35" s="54" t="str">
        <f t="shared" si="24"/>
        <v>Работал</v>
      </c>
      <c r="H35" s="54" t="str">
        <f t="shared" si="24"/>
        <v>Работал</v>
      </c>
      <c r="I35" s="55" t="str">
        <f t="shared" si="24"/>
        <v/>
      </c>
      <c r="J35" s="55" t="str">
        <f t="shared" si="24"/>
        <v/>
      </c>
      <c r="K35" s="54" t="str">
        <f t="shared" si="24"/>
        <v>Работал</v>
      </c>
      <c r="L35" s="54" t="str">
        <f t="shared" si="24"/>
        <v>Работал</v>
      </c>
      <c r="M35" s="54" t="str">
        <f t="shared" si="24"/>
        <v>Работал</v>
      </c>
      <c r="N35" s="54" t="str">
        <f t="shared" si="24"/>
        <v>Работал</v>
      </c>
      <c r="O35" s="55" t="str">
        <f t="shared" si="24"/>
        <v/>
      </c>
      <c r="P35" s="55" t="str">
        <f t="shared" si="24"/>
        <v/>
      </c>
      <c r="Q35" s="55" t="str">
        <f t="shared" si="24"/>
        <v/>
      </c>
      <c r="R35" s="54" t="str">
        <f t="shared" si="24"/>
        <v>Работал</v>
      </c>
      <c r="S35" s="54" t="str">
        <f t="shared" si="24"/>
        <v>Работал</v>
      </c>
      <c r="T35" s="54" t="str">
        <f t="shared" si="24"/>
        <v>Работал</v>
      </c>
      <c r="U35" s="54" t="str">
        <f t="shared" si="24"/>
        <v>Работал</v>
      </c>
      <c r="V35" s="54" t="str">
        <f t="shared" si="24"/>
        <v>Работал</v>
      </c>
      <c r="W35" s="55" t="str">
        <f t="shared" si="24"/>
        <v/>
      </c>
      <c r="X35" s="55" t="str">
        <f t="shared" si="24"/>
        <v/>
      </c>
      <c r="Y35" s="54" t="str">
        <f t="shared" si="24"/>
        <v>Работал</v>
      </c>
      <c r="Z35" s="54" t="str">
        <f t="shared" si="24"/>
        <v>Работал</v>
      </c>
      <c r="AA35" s="55" t="str">
        <f t="shared" si="24"/>
        <v/>
      </c>
      <c r="AB35" s="54" t="str">
        <f t="shared" si="24"/>
        <v>Работал</v>
      </c>
      <c r="AC35" s="54" t="str">
        <f t="shared" si="24"/>
        <v>Работал</v>
      </c>
      <c r="AD35" s="55" t="str">
        <f t="shared" si="24"/>
        <v/>
      </c>
      <c r="AE35" s="55" t="str">
        <f t="shared" si="24"/>
        <v/>
      </c>
      <c r="AF35" s="54" t="str">
        <f t="shared" si="24"/>
        <v>Работал</v>
      </c>
      <c r="AG35" s="54" t="str">
        <f t="shared" si="24"/>
        <v>Работал</v>
      </c>
      <c r="AH35" s="54" t="str">
        <f t="shared" si="24"/>
        <v/>
      </c>
      <c r="AI35" s="54" t="str">
        <f t="shared" si="24"/>
        <v/>
      </c>
      <c r="AJ35" s="54" t="str">
        <f t="shared" si="24"/>
        <v/>
      </c>
    </row>
    <row r="36" spans="1:37" x14ac:dyDescent="0.3">
      <c r="A36" s="49">
        <v>39</v>
      </c>
      <c r="B36" s="33" t="s">
        <v>131</v>
      </c>
      <c r="C36" s="33" t="str">
        <f>VLOOKUP($A36,Сотрудники!$A$3:$L$1201,8,0)</f>
        <v>Москва</v>
      </c>
      <c r="D36" s="54" t="str">
        <f t="shared" ref="D36:AJ36" si="25">IF(ISBLANK(D75),"",IF(D75=0,"Выходной",IF(D75&lt;&gt;0,"Работал","")))</f>
        <v>Работал</v>
      </c>
      <c r="E36" s="54" t="str">
        <f t="shared" si="25"/>
        <v>Работал</v>
      </c>
      <c r="F36" s="54" t="str">
        <f t="shared" si="25"/>
        <v>Работал</v>
      </c>
      <c r="G36" s="54" t="str">
        <f t="shared" si="25"/>
        <v>Работал</v>
      </c>
      <c r="H36" s="54" t="str">
        <f t="shared" si="25"/>
        <v>Работал</v>
      </c>
      <c r="I36" s="55" t="str">
        <f t="shared" si="25"/>
        <v/>
      </c>
      <c r="J36" s="55" t="str">
        <f t="shared" si="25"/>
        <v/>
      </c>
      <c r="K36" s="54" t="str">
        <f t="shared" si="25"/>
        <v>Работал</v>
      </c>
      <c r="L36" s="54" t="str">
        <f t="shared" si="25"/>
        <v>Работал</v>
      </c>
      <c r="M36" s="54" t="str">
        <f t="shared" si="25"/>
        <v>Работал</v>
      </c>
      <c r="N36" s="54" t="str">
        <f t="shared" si="25"/>
        <v>Работал</v>
      </c>
      <c r="O36" s="55" t="str">
        <f t="shared" si="25"/>
        <v/>
      </c>
      <c r="P36" s="55" t="str">
        <f t="shared" si="25"/>
        <v/>
      </c>
      <c r="Q36" s="55" t="str">
        <f t="shared" si="25"/>
        <v/>
      </c>
      <c r="R36" s="54" t="str">
        <f t="shared" si="25"/>
        <v>Работал</v>
      </c>
      <c r="S36" s="54" t="str">
        <f t="shared" si="25"/>
        <v>Работал</v>
      </c>
      <c r="T36" s="54" t="str">
        <f t="shared" si="25"/>
        <v>Работал</v>
      </c>
      <c r="U36" s="54" t="str">
        <f t="shared" si="25"/>
        <v>Работал</v>
      </c>
      <c r="V36" s="54" t="str">
        <f t="shared" si="25"/>
        <v>Работал</v>
      </c>
      <c r="W36" s="55" t="str">
        <f t="shared" si="25"/>
        <v/>
      </c>
      <c r="X36" s="55" t="str">
        <f t="shared" si="25"/>
        <v/>
      </c>
      <c r="Y36" s="54" t="str">
        <f t="shared" si="25"/>
        <v>Выходной</v>
      </c>
      <c r="Z36" s="54" t="str">
        <f t="shared" si="25"/>
        <v>Выходной</v>
      </c>
      <c r="AA36" s="55" t="str">
        <f t="shared" si="25"/>
        <v>Выходной</v>
      </c>
      <c r="AB36" s="54" t="str">
        <f t="shared" si="25"/>
        <v>Выходной</v>
      </c>
      <c r="AC36" s="54" t="str">
        <f t="shared" si="25"/>
        <v>Выходной</v>
      </c>
      <c r="AD36" s="55" t="str">
        <f t="shared" si="25"/>
        <v>Выходной</v>
      </c>
      <c r="AE36" s="55" t="str">
        <f t="shared" si="25"/>
        <v>Выходной</v>
      </c>
      <c r="AF36" s="54" t="str">
        <f t="shared" si="25"/>
        <v>Выходной</v>
      </c>
      <c r="AG36" s="54" t="str">
        <f t="shared" si="25"/>
        <v>Выходной</v>
      </c>
      <c r="AH36" s="54" t="str">
        <f t="shared" si="25"/>
        <v/>
      </c>
      <c r="AI36" s="54" t="str">
        <f t="shared" si="25"/>
        <v/>
      </c>
      <c r="AJ36" s="54" t="str">
        <f t="shared" si="25"/>
        <v/>
      </c>
    </row>
    <row r="37" spans="1:37" x14ac:dyDescent="0.3">
      <c r="A37" s="49">
        <v>40</v>
      </c>
      <c r="B37" s="33" t="s">
        <v>134</v>
      </c>
      <c r="C37" s="33" t="str">
        <f>VLOOKUP($A37,Сотрудники!$A$3:$L$1201,8,0)</f>
        <v>Москва</v>
      </c>
      <c r="D37" s="54" t="str">
        <f t="shared" ref="D37:AJ37" si="26">IF(ISBLANK(D76),"",IF(D76=0,"Выходной",IF(D76&lt;&gt;0,"Работал","")))</f>
        <v/>
      </c>
      <c r="E37" s="54" t="str">
        <f t="shared" si="26"/>
        <v/>
      </c>
      <c r="F37" s="54" t="str">
        <f t="shared" si="26"/>
        <v/>
      </c>
      <c r="G37" s="52" t="str">
        <f t="shared" si="26"/>
        <v/>
      </c>
      <c r="H37" s="52" t="str">
        <f t="shared" si="26"/>
        <v/>
      </c>
      <c r="I37" s="55" t="str">
        <f t="shared" si="26"/>
        <v/>
      </c>
      <c r="J37" s="55" t="str">
        <f t="shared" si="26"/>
        <v/>
      </c>
      <c r="K37" s="54" t="str">
        <f t="shared" si="26"/>
        <v>Работал</v>
      </c>
      <c r="L37" s="54" t="str">
        <f t="shared" si="26"/>
        <v>Работал</v>
      </c>
      <c r="M37" s="54" t="str">
        <f t="shared" si="26"/>
        <v>Работал</v>
      </c>
      <c r="N37" s="54" t="str">
        <f t="shared" si="26"/>
        <v>Работал</v>
      </c>
      <c r="O37" s="55" t="str">
        <f t="shared" si="26"/>
        <v/>
      </c>
      <c r="P37" s="55" t="str">
        <f t="shared" si="26"/>
        <v/>
      </c>
      <c r="Q37" s="55" t="str">
        <f t="shared" si="26"/>
        <v/>
      </c>
      <c r="R37" s="54" t="str">
        <f t="shared" si="26"/>
        <v>Работал</v>
      </c>
      <c r="S37" s="54" t="str">
        <f t="shared" si="26"/>
        <v>Работал</v>
      </c>
      <c r="T37" s="54" t="str">
        <f t="shared" si="26"/>
        <v>Работал</v>
      </c>
      <c r="U37" s="54" t="str">
        <f t="shared" si="26"/>
        <v>Работал</v>
      </c>
      <c r="V37" s="54" t="str">
        <f t="shared" si="26"/>
        <v>Работал</v>
      </c>
      <c r="W37" s="55" t="str">
        <f t="shared" si="26"/>
        <v/>
      </c>
      <c r="X37" s="55" t="str">
        <f t="shared" si="26"/>
        <v/>
      </c>
      <c r="Y37" s="54" t="str">
        <f t="shared" si="26"/>
        <v>Работал</v>
      </c>
      <c r="Z37" s="54" t="str">
        <f t="shared" si="26"/>
        <v>Работал</v>
      </c>
      <c r="AA37" s="55" t="str">
        <f t="shared" si="26"/>
        <v/>
      </c>
      <c r="AB37" s="54" t="str">
        <f t="shared" si="26"/>
        <v>Работал</v>
      </c>
      <c r="AC37" s="54" t="str">
        <f t="shared" si="26"/>
        <v>Работал</v>
      </c>
      <c r="AD37" s="55" t="str">
        <f t="shared" si="26"/>
        <v/>
      </c>
      <c r="AE37" s="55" t="str">
        <f t="shared" si="26"/>
        <v/>
      </c>
      <c r="AF37" s="54" t="str">
        <f t="shared" si="26"/>
        <v>Работал</v>
      </c>
      <c r="AG37" s="54" t="str">
        <f t="shared" si="26"/>
        <v>Работал</v>
      </c>
      <c r="AH37" s="54" t="str">
        <f t="shared" si="26"/>
        <v/>
      </c>
      <c r="AI37" s="54" t="str">
        <f t="shared" si="26"/>
        <v/>
      </c>
      <c r="AJ37" s="54" t="str">
        <f t="shared" si="26"/>
        <v/>
      </c>
    </row>
    <row r="38" spans="1:37" x14ac:dyDescent="0.3">
      <c r="A38" s="49">
        <v>41</v>
      </c>
      <c r="B38" s="33" t="s">
        <v>142</v>
      </c>
      <c r="C38" s="33" t="str">
        <f>VLOOKUP($A38,Сотрудники!$A$3:$L$1201,8,0)</f>
        <v>Москва</v>
      </c>
      <c r="D38" s="54" t="str">
        <f t="shared" ref="D38:AJ38" si="27">IF(ISBLANK(D77),"",IF(D77=0,"Выходной",IF(D77&lt;&gt;0,"Работал","")))</f>
        <v/>
      </c>
      <c r="E38" s="54" t="str">
        <f t="shared" si="27"/>
        <v/>
      </c>
      <c r="F38" s="54" t="str">
        <f t="shared" si="27"/>
        <v/>
      </c>
      <c r="G38" s="52" t="str">
        <f t="shared" si="27"/>
        <v/>
      </c>
      <c r="H38" s="52" t="str">
        <f t="shared" si="27"/>
        <v/>
      </c>
      <c r="I38" s="55" t="str">
        <f t="shared" si="27"/>
        <v/>
      </c>
      <c r="J38" s="55" t="str">
        <f t="shared" si="27"/>
        <v/>
      </c>
      <c r="K38" s="54" t="str">
        <f t="shared" si="27"/>
        <v/>
      </c>
      <c r="L38" s="54" t="str">
        <f t="shared" si="27"/>
        <v/>
      </c>
      <c r="M38" s="54" t="str">
        <f t="shared" si="27"/>
        <v/>
      </c>
      <c r="N38" s="54" t="str">
        <f t="shared" si="27"/>
        <v/>
      </c>
      <c r="O38" s="55" t="str">
        <f t="shared" si="27"/>
        <v/>
      </c>
      <c r="P38" s="55" t="str">
        <f t="shared" si="27"/>
        <v/>
      </c>
      <c r="Q38" s="55" t="str">
        <f t="shared" si="27"/>
        <v/>
      </c>
      <c r="R38" s="54" t="str">
        <f t="shared" si="27"/>
        <v/>
      </c>
      <c r="S38" s="54" t="str">
        <f t="shared" si="27"/>
        <v/>
      </c>
      <c r="T38" s="54" t="str">
        <f t="shared" si="27"/>
        <v/>
      </c>
      <c r="U38" s="54" t="str">
        <f t="shared" si="27"/>
        <v/>
      </c>
      <c r="V38" s="54" t="str">
        <f t="shared" si="27"/>
        <v/>
      </c>
      <c r="W38" s="55" t="str">
        <f t="shared" si="27"/>
        <v/>
      </c>
      <c r="X38" s="55" t="str">
        <f t="shared" si="27"/>
        <v/>
      </c>
      <c r="Y38" s="54" t="str">
        <f t="shared" si="27"/>
        <v/>
      </c>
      <c r="Z38" s="54" t="str">
        <f t="shared" si="27"/>
        <v/>
      </c>
      <c r="AA38" s="55" t="str">
        <f t="shared" si="27"/>
        <v/>
      </c>
      <c r="AB38" s="54" t="str">
        <f t="shared" si="27"/>
        <v>Работал</v>
      </c>
      <c r="AC38" s="54" t="str">
        <f t="shared" si="27"/>
        <v>Работал</v>
      </c>
      <c r="AD38" s="55" t="str">
        <f t="shared" si="27"/>
        <v/>
      </c>
      <c r="AE38" s="55" t="str">
        <f t="shared" si="27"/>
        <v/>
      </c>
      <c r="AF38" s="54" t="str">
        <f t="shared" si="27"/>
        <v>Работал</v>
      </c>
      <c r="AG38" s="54" t="str">
        <f t="shared" si="27"/>
        <v>Работал</v>
      </c>
      <c r="AH38" s="54" t="str">
        <f t="shared" si="27"/>
        <v/>
      </c>
      <c r="AI38" s="54" t="str">
        <f t="shared" si="27"/>
        <v/>
      </c>
      <c r="AJ38" s="54" t="str">
        <f t="shared" si="27"/>
        <v/>
      </c>
    </row>
    <row r="39" spans="1:37" x14ac:dyDescent="0.3">
      <c r="B39" s="36" t="s">
        <v>27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</row>
    <row r="40" spans="1:37" x14ac:dyDescent="0.3">
      <c r="B40" s="38" t="s">
        <v>23</v>
      </c>
      <c r="C40" s="38" t="s">
        <v>24</v>
      </c>
      <c r="D40" s="38" t="s">
        <v>25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</row>
    <row r="41" spans="1:37" x14ac:dyDescent="0.3">
      <c r="B41" s="36"/>
      <c r="C41" s="37" t="s">
        <v>21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K41" s="36" t="s">
        <v>20</v>
      </c>
    </row>
    <row r="42" spans="1:37" x14ac:dyDescent="0.3">
      <c r="A42" s="33">
        <v>1</v>
      </c>
      <c r="B42" s="33" t="str">
        <f>VLOOKUP($A42,Сотрудники!$A$3:$L$1201,2,0)</f>
        <v>Кузьмин Антон</v>
      </c>
      <c r="C42" s="33" t="str">
        <f>VLOOKUP($A42,Сотрудники!$A$3:$L$1201,8,0)</f>
        <v>Москва</v>
      </c>
      <c r="D42" s="54">
        <v>8</v>
      </c>
      <c r="E42" s="54">
        <v>8</v>
      </c>
      <c r="F42" s="54">
        <v>8</v>
      </c>
      <c r="G42" s="54">
        <v>8</v>
      </c>
      <c r="H42" s="54">
        <v>8</v>
      </c>
      <c r="I42" s="55"/>
      <c r="J42" s="55"/>
      <c r="K42" s="54">
        <v>8</v>
      </c>
      <c r="L42" s="54">
        <v>8</v>
      </c>
      <c r="M42" s="54">
        <v>8</v>
      </c>
      <c r="N42" s="54">
        <v>7</v>
      </c>
      <c r="O42" s="55"/>
      <c r="P42" s="55"/>
      <c r="Q42" s="55"/>
      <c r="R42" s="54">
        <v>8</v>
      </c>
      <c r="S42" s="54">
        <v>8</v>
      </c>
      <c r="T42" s="54">
        <v>8</v>
      </c>
      <c r="U42" s="54">
        <v>8</v>
      </c>
      <c r="V42" s="54">
        <v>8</v>
      </c>
      <c r="W42" s="55"/>
      <c r="X42" s="55"/>
      <c r="Y42" s="54">
        <v>8</v>
      </c>
      <c r="Z42" s="54">
        <v>8</v>
      </c>
      <c r="AA42" s="55"/>
      <c r="AB42" s="54">
        <v>8</v>
      </c>
      <c r="AC42" s="54">
        <v>8</v>
      </c>
      <c r="AD42" s="55"/>
      <c r="AE42" s="55"/>
      <c r="AF42" s="54">
        <v>0</v>
      </c>
      <c r="AG42" s="54">
        <v>0</v>
      </c>
      <c r="AH42" s="54"/>
      <c r="AI42" s="54"/>
      <c r="AJ42" s="54"/>
      <c r="AK42" s="36">
        <f>SUM(D42:AJ42)</f>
        <v>143</v>
      </c>
    </row>
    <row r="43" spans="1:37" x14ac:dyDescent="0.3">
      <c r="A43" s="33">
        <v>2</v>
      </c>
      <c r="B43" s="33" t="str">
        <f>VLOOKUP($A43,Сотрудники!$A$3:$L$1201,2,0)</f>
        <v xml:space="preserve">Крейнделин Борис </v>
      </c>
      <c r="C43" s="33" t="str">
        <f>VLOOKUP($A43,Сотрудники!$A$3:$L$1201,8,0)</f>
        <v>Москва</v>
      </c>
      <c r="D43" s="54">
        <v>8</v>
      </c>
      <c r="E43" s="54">
        <v>8</v>
      </c>
      <c r="F43" s="54">
        <v>8</v>
      </c>
      <c r="G43" s="54">
        <v>8</v>
      </c>
      <c r="H43" s="54">
        <v>8</v>
      </c>
      <c r="I43" s="55"/>
      <c r="J43" s="55"/>
      <c r="K43" s="54">
        <v>8</v>
      </c>
      <c r="L43" s="54">
        <v>8</v>
      </c>
      <c r="M43" s="54">
        <v>8</v>
      </c>
      <c r="N43" s="54">
        <v>7</v>
      </c>
      <c r="O43" s="55"/>
      <c r="P43" s="55"/>
      <c r="Q43" s="55"/>
      <c r="R43" s="54">
        <v>8</v>
      </c>
      <c r="S43" s="54">
        <v>8</v>
      </c>
      <c r="T43" s="54">
        <v>8</v>
      </c>
      <c r="U43" s="54">
        <v>8</v>
      </c>
      <c r="V43" s="54">
        <v>8</v>
      </c>
      <c r="W43" s="55"/>
      <c r="X43" s="55"/>
      <c r="Y43" s="54">
        <v>8</v>
      </c>
      <c r="Z43" s="54">
        <v>8</v>
      </c>
      <c r="AA43" s="55"/>
      <c r="AB43" s="54">
        <v>8</v>
      </c>
      <c r="AC43" s="54">
        <v>8</v>
      </c>
      <c r="AD43" s="55"/>
      <c r="AE43" s="55"/>
      <c r="AF43" s="54">
        <v>8</v>
      </c>
      <c r="AG43" s="54">
        <v>8</v>
      </c>
      <c r="AH43" s="54"/>
      <c r="AI43" s="54"/>
      <c r="AJ43" s="54"/>
      <c r="AK43" s="36">
        <f t="shared" ref="AK43:AK77" si="28">SUM(D43:AJ43)</f>
        <v>159</v>
      </c>
    </row>
    <row r="44" spans="1:37" x14ac:dyDescent="0.3">
      <c r="A44" s="33">
        <v>3</v>
      </c>
      <c r="B44" s="33" t="str">
        <f>VLOOKUP($A44,Сотрудники!$A$3:$L$1201,2,0)</f>
        <v>Асеев Феофан</v>
      </c>
      <c r="C44" s="33" t="str">
        <f>VLOOKUP($A44,Сотрудники!$A$3:$L$1201,8,0)</f>
        <v>Москва</v>
      </c>
      <c r="D44" s="54">
        <v>8</v>
      </c>
      <c r="E44" s="54">
        <v>8</v>
      </c>
      <c r="F44" s="54">
        <v>8</v>
      </c>
      <c r="G44" s="54">
        <v>8</v>
      </c>
      <c r="H44" s="54">
        <v>8</v>
      </c>
      <c r="I44" s="55"/>
      <c r="J44" s="55"/>
      <c r="K44" s="54">
        <v>8</v>
      </c>
      <c r="L44" s="54">
        <v>8</v>
      </c>
      <c r="M44" s="54">
        <v>8</v>
      </c>
      <c r="N44" s="54">
        <v>7</v>
      </c>
      <c r="O44" s="55"/>
      <c r="P44" s="55"/>
      <c r="Q44" s="55"/>
      <c r="R44" s="54">
        <v>8</v>
      </c>
      <c r="S44" s="54">
        <v>8</v>
      </c>
      <c r="T44" s="54">
        <v>8</v>
      </c>
      <c r="U44" s="54">
        <v>8</v>
      </c>
      <c r="V44" s="54">
        <v>8</v>
      </c>
      <c r="W44" s="55"/>
      <c r="X44" s="55"/>
      <c r="Y44" s="54">
        <v>8</v>
      </c>
      <c r="Z44" s="54">
        <v>8</v>
      </c>
      <c r="AA44" s="55"/>
      <c r="AB44" s="54">
        <v>8</v>
      </c>
      <c r="AC44" s="54">
        <v>8</v>
      </c>
      <c r="AD44" s="55"/>
      <c r="AE44" s="55"/>
      <c r="AF44" s="54">
        <v>8</v>
      </c>
      <c r="AG44" s="54">
        <v>8</v>
      </c>
      <c r="AH44" s="54"/>
      <c r="AI44" s="54"/>
      <c r="AJ44" s="54"/>
      <c r="AK44" s="36">
        <f t="shared" si="28"/>
        <v>159</v>
      </c>
    </row>
    <row r="45" spans="1:37" x14ac:dyDescent="0.3">
      <c r="A45" s="32">
        <v>5</v>
      </c>
      <c r="B45" s="33" t="str">
        <f>VLOOKUP($A45,Сотрудники!$A$3:$L$1201,2,0)</f>
        <v>Яковлев Дмитрий</v>
      </c>
      <c r="C45" s="33" t="str">
        <f>VLOOKUP($A45,Сотрудники!$A$3:$L$1201,8,0)</f>
        <v>Москва</v>
      </c>
      <c r="D45" s="54">
        <v>8</v>
      </c>
      <c r="E45" s="54">
        <v>8</v>
      </c>
      <c r="F45" s="54">
        <v>8</v>
      </c>
      <c r="G45" s="54">
        <v>8</v>
      </c>
      <c r="H45" s="54">
        <v>8</v>
      </c>
      <c r="I45" s="55"/>
      <c r="J45" s="55"/>
      <c r="K45" s="54">
        <v>8</v>
      </c>
      <c r="L45" s="54">
        <v>8</v>
      </c>
      <c r="M45" s="54">
        <v>8</v>
      </c>
      <c r="N45" s="54">
        <v>7</v>
      </c>
      <c r="O45" s="55"/>
      <c r="P45" s="55"/>
      <c r="Q45" s="55"/>
      <c r="R45" s="54">
        <v>8</v>
      </c>
      <c r="S45" s="54">
        <v>8</v>
      </c>
      <c r="T45" s="54">
        <v>8</v>
      </c>
      <c r="U45" s="54">
        <v>8</v>
      </c>
      <c r="V45" s="54">
        <v>8</v>
      </c>
      <c r="W45" s="55"/>
      <c r="X45" s="55"/>
      <c r="Y45" s="54">
        <v>8</v>
      </c>
      <c r="Z45" s="54">
        <v>8</v>
      </c>
      <c r="AA45" s="55"/>
      <c r="AB45" s="54">
        <v>8</v>
      </c>
      <c r="AC45" s="54">
        <v>8</v>
      </c>
      <c r="AD45" s="55"/>
      <c r="AE45" s="55"/>
      <c r="AF45" s="54">
        <v>8</v>
      </c>
      <c r="AG45" s="54">
        <v>8</v>
      </c>
      <c r="AH45" s="54"/>
      <c r="AI45" s="54"/>
      <c r="AJ45" s="54"/>
      <c r="AK45" s="36">
        <f t="shared" si="28"/>
        <v>159</v>
      </c>
    </row>
    <row r="46" spans="1:37" x14ac:dyDescent="0.3">
      <c r="A46" s="32">
        <v>8</v>
      </c>
      <c r="B46" s="33" t="str">
        <f>VLOOKUP($A46,Сотрудники!$A$3:$L$1201,2,0)</f>
        <v>Хохлова Крестина</v>
      </c>
      <c r="C46" s="33" t="str">
        <f>VLOOKUP($A46,Сотрудники!$A$3:$L$1201,8,0)</f>
        <v>Москва</v>
      </c>
      <c r="D46" s="54">
        <v>8</v>
      </c>
      <c r="E46" s="54">
        <v>8</v>
      </c>
      <c r="F46" s="54">
        <v>8</v>
      </c>
      <c r="G46" s="54">
        <v>8</v>
      </c>
      <c r="H46" s="54">
        <v>8</v>
      </c>
      <c r="I46" s="55"/>
      <c r="J46" s="55"/>
      <c r="K46" s="54">
        <v>8</v>
      </c>
      <c r="L46" s="54">
        <v>8</v>
      </c>
      <c r="M46" s="54">
        <v>8</v>
      </c>
      <c r="N46" s="54">
        <v>7</v>
      </c>
      <c r="O46" s="55"/>
      <c r="P46" s="55"/>
      <c r="Q46" s="55"/>
      <c r="R46" s="54">
        <v>8</v>
      </c>
      <c r="S46" s="54">
        <v>8</v>
      </c>
      <c r="T46" s="54">
        <v>8</v>
      </c>
      <c r="U46" s="54">
        <v>8</v>
      </c>
      <c r="V46" s="54">
        <v>8</v>
      </c>
      <c r="W46" s="55"/>
      <c r="X46" s="55"/>
      <c r="Y46" s="54">
        <v>8</v>
      </c>
      <c r="Z46" s="54">
        <v>8</v>
      </c>
      <c r="AA46" s="55"/>
      <c r="AB46" s="54">
        <v>8</v>
      </c>
      <c r="AC46" s="54">
        <v>8</v>
      </c>
      <c r="AD46" s="55"/>
      <c r="AE46" s="55"/>
      <c r="AF46" s="54">
        <v>8</v>
      </c>
      <c r="AG46" s="54">
        <v>8</v>
      </c>
      <c r="AH46" s="54"/>
      <c r="AI46" s="54"/>
      <c r="AJ46" s="54"/>
      <c r="AK46" s="36">
        <f t="shared" si="28"/>
        <v>159</v>
      </c>
    </row>
    <row r="47" spans="1:37" x14ac:dyDescent="0.3">
      <c r="A47" s="32">
        <v>9</v>
      </c>
      <c r="B47" s="33" t="str">
        <f>VLOOKUP($A47,Сотрудники!$A$3:$L$1201,2,0)</f>
        <v>Пойш Виталий</v>
      </c>
      <c r="C47" s="33" t="str">
        <f>VLOOKUP($A47,Сотрудники!$A$3:$L$1201,8,0)</f>
        <v>Екатеринбург</v>
      </c>
      <c r="D47" s="54">
        <v>8</v>
      </c>
      <c r="E47" s="54">
        <v>8</v>
      </c>
      <c r="F47" s="54">
        <v>8</v>
      </c>
      <c r="G47" s="54">
        <v>8</v>
      </c>
      <c r="H47" s="54">
        <v>8</v>
      </c>
      <c r="I47" s="55"/>
      <c r="J47" s="55"/>
      <c r="K47" s="54">
        <v>8</v>
      </c>
      <c r="L47" s="54">
        <v>8</v>
      </c>
      <c r="M47" s="54">
        <v>8</v>
      </c>
      <c r="N47" s="54">
        <v>7</v>
      </c>
      <c r="O47" s="55"/>
      <c r="P47" s="55"/>
      <c r="Q47" s="55"/>
      <c r="R47" s="54">
        <v>8</v>
      </c>
      <c r="S47" s="54">
        <v>8</v>
      </c>
      <c r="T47" s="54">
        <v>8</v>
      </c>
      <c r="U47" s="54">
        <v>8</v>
      </c>
      <c r="V47" s="54">
        <v>8</v>
      </c>
      <c r="W47" s="55"/>
      <c r="X47" s="55"/>
      <c r="Y47" s="54">
        <v>8</v>
      </c>
      <c r="Z47" s="54">
        <v>8</v>
      </c>
      <c r="AA47" s="55"/>
      <c r="AB47" s="54">
        <v>8</v>
      </c>
      <c r="AC47" s="54">
        <v>8</v>
      </c>
      <c r="AD47" s="55"/>
      <c r="AE47" s="55"/>
      <c r="AF47" s="54">
        <v>8</v>
      </c>
      <c r="AG47" s="54">
        <v>8</v>
      </c>
      <c r="AH47" s="54"/>
      <c r="AI47" s="52"/>
      <c r="AJ47" s="52"/>
      <c r="AK47" s="36">
        <f t="shared" si="28"/>
        <v>159</v>
      </c>
    </row>
    <row r="48" spans="1:37" x14ac:dyDescent="0.3">
      <c r="A48" s="32">
        <v>10</v>
      </c>
      <c r="B48" s="33" t="str">
        <f>VLOOKUP($A48,Сотрудники!$A$3:$L$1201,2,0)</f>
        <v>Офицеров Дмитрий</v>
      </c>
      <c r="C48" s="33" t="str">
        <f>VLOOKUP($A48,Сотрудники!$A$3:$L$1201,8,0)</f>
        <v>СПБ</v>
      </c>
      <c r="D48" s="54">
        <v>8</v>
      </c>
      <c r="E48" s="54">
        <v>8</v>
      </c>
      <c r="F48" s="54">
        <v>8</v>
      </c>
      <c r="G48" s="54">
        <v>8</v>
      </c>
      <c r="H48" s="54">
        <v>8</v>
      </c>
      <c r="I48" s="55"/>
      <c r="J48" s="55"/>
      <c r="K48" s="54">
        <v>8</v>
      </c>
      <c r="L48" s="54">
        <v>8</v>
      </c>
      <c r="M48" s="54">
        <v>8</v>
      </c>
      <c r="N48" s="54">
        <v>7</v>
      </c>
      <c r="O48" s="55"/>
      <c r="P48" s="55"/>
      <c r="Q48" s="55"/>
      <c r="R48" s="54">
        <v>8</v>
      </c>
      <c r="S48" s="54">
        <v>8</v>
      </c>
      <c r="T48" s="54">
        <v>8</v>
      </c>
      <c r="U48" s="54">
        <v>8</v>
      </c>
      <c r="V48" s="54">
        <v>8</v>
      </c>
      <c r="W48" s="55"/>
      <c r="X48" s="55"/>
      <c r="Y48" s="54">
        <v>8</v>
      </c>
      <c r="Z48" s="54">
        <v>8</v>
      </c>
      <c r="AA48" s="55"/>
      <c r="AB48" s="54">
        <v>8</v>
      </c>
      <c r="AC48" s="54">
        <v>8</v>
      </c>
      <c r="AD48" s="55"/>
      <c r="AE48" s="55"/>
      <c r="AF48" s="54">
        <v>8</v>
      </c>
      <c r="AG48" s="54">
        <v>8</v>
      </c>
      <c r="AH48" s="54"/>
      <c r="AI48" s="52"/>
      <c r="AJ48" s="52"/>
      <c r="AK48" s="36">
        <f t="shared" si="28"/>
        <v>159</v>
      </c>
    </row>
    <row r="49" spans="1:37" x14ac:dyDescent="0.3">
      <c r="A49" s="32">
        <v>11</v>
      </c>
      <c r="B49" s="33" t="str">
        <f>VLOOKUP($A49,Сотрудники!$A$3:$L$1201,2,0)</f>
        <v>Муштекенов Тимур</v>
      </c>
      <c r="C49" s="33" t="str">
        <f>VLOOKUP($A49,Сотрудники!$A$3:$L$1201,8,0)</f>
        <v>СПБ</v>
      </c>
      <c r="D49" s="54">
        <v>8</v>
      </c>
      <c r="E49" s="54">
        <v>8</v>
      </c>
      <c r="F49" s="54">
        <v>8</v>
      </c>
      <c r="G49" s="54">
        <v>8</v>
      </c>
      <c r="H49" s="54">
        <v>8</v>
      </c>
      <c r="I49" s="55"/>
      <c r="J49" s="55"/>
      <c r="K49" s="54">
        <v>8</v>
      </c>
      <c r="L49" s="54">
        <v>8</v>
      </c>
      <c r="M49" s="54">
        <v>8</v>
      </c>
      <c r="N49" s="54">
        <v>7</v>
      </c>
      <c r="O49" s="55"/>
      <c r="P49" s="55"/>
      <c r="Q49" s="55"/>
      <c r="R49" s="54">
        <v>8</v>
      </c>
      <c r="S49" s="54">
        <v>8</v>
      </c>
      <c r="T49" s="54">
        <v>8</v>
      </c>
      <c r="U49" s="54">
        <v>8</v>
      </c>
      <c r="V49" s="54">
        <v>8</v>
      </c>
      <c r="W49" s="55"/>
      <c r="X49" s="55"/>
      <c r="Y49" s="54">
        <v>8</v>
      </c>
      <c r="Z49" s="54">
        <v>8</v>
      </c>
      <c r="AA49" s="55"/>
      <c r="AB49" s="54">
        <v>8</v>
      </c>
      <c r="AC49" s="54">
        <v>8</v>
      </c>
      <c r="AD49" s="55"/>
      <c r="AE49" s="55"/>
      <c r="AF49" s="54">
        <v>8</v>
      </c>
      <c r="AG49" s="54">
        <v>8</v>
      </c>
      <c r="AH49" s="54"/>
      <c r="AI49" s="52"/>
      <c r="AJ49" s="52"/>
      <c r="AK49" s="36">
        <f t="shared" si="28"/>
        <v>159</v>
      </c>
    </row>
    <row r="50" spans="1:37" x14ac:dyDescent="0.3">
      <c r="A50" s="49">
        <v>13</v>
      </c>
      <c r="B50" s="33" t="str">
        <f>VLOOKUP($A50,Сотрудники!$A$3:$L$1201,2,0)</f>
        <v>Богданов Михаил</v>
      </c>
      <c r="C50" s="33" t="str">
        <f>VLOOKUP($A50,Сотрудники!$A$3:$L$1201,8,0)</f>
        <v>СПБ</v>
      </c>
      <c r="D50" s="54">
        <v>8</v>
      </c>
      <c r="E50" s="54">
        <v>8</v>
      </c>
      <c r="F50" s="54">
        <v>8</v>
      </c>
      <c r="G50" s="54">
        <v>8</v>
      </c>
      <c r="H50" s="54">
        <v>8</v>
      </c>
      <c r="I50" s="55"/>
      <c r="J50" s="55"/>
      <c r="K50" s="54">
        <v>8</v>
      </c>
      <c r="L50" s="54">
        <v>8</v>
      </c>
      <c r="M50" s="54">
        <v>8</v>
      </c>
      <c r="N50" s="54">
        <v>7</v>
      </c>
      <c r="O50" s="55"/>
      <c r="P50" s="55"/>
      <c r="Q50" s="55"/>
      <c r="R50" s="54">
        <v>8</v>
      </c>
      <c r="S50" s="54">
        <v>8</v>
      </c>
      <c r="T50" s="54">
        <v>8</v>
      </c>
      <c r="U50" s="54">
        <v>8</v>
      </c>
      <c r="V50" s="54">
        <v>8</v>
      </c>
      <c r="W50" s="55"/>
      <c r="X50" s="55"/>
      <c r="Y50" s="54">
        <v>8</v>
      </c>
      <c r="Z50" s="54">
        <v>8</v>
      </c>
      <c r="AA50" s="55"/>
      <c r="AB50" s="54">
        <v>8</v>
      </c>
      <c r="AC50" s="54">
        <v>8</v>
      </c>
      <c r="AD50" s="55"/>
      <c r="AE50" s="55"/>
      <c r="AF50" s="54">
        <v>8</v>
      </c>
      <c r="AG50" s="54">
        <v>8</v>
      </c>
      <c r="AH50" s="54"/>
      <c r="AI50" s="52"/>
      <c r="AJ50" s="52"/>
      <c r="AK50" s="36">
        <f t="shared" si="28"/>
        <v>159</v>
      </c>
    </row>
    <row r="51" spans="1:37" x14ac:dyDescent="0.3">
      <c r="A51" s="49">
        <v>14</v>
      </c>
      <c r="B51" s="33" t="str">
        <f>VLOOKUP($A51,Сотрудники!$A$3:$L$1201,2,0)</f>
        <v>Смирнова Екатерина</v>
      </c>
      <c r="C51" s="33" t="str">
        <f>VLOOKUP($A51,Сотрудники!$A$3:$L$1201,8,0)</f>
        <v>Москва</v>
      </c>
      <c r="D51" s="54">
        <v>8</v>
      </c>
      <c r="E51" s="54">
        <v>8</v>
      </c>
      <c r="F51" s="54">
        <v>8</v>
      </c>
      <c r="G51" s="54">
        <v>8</v>
      </c>
      <c r="H51" s="54">
        <v>8</v>
      </c>
      <c r="I51" s="55"/>
      <c r="J51" s="55"/>
      <c r="K51" s="54">
        <v>8</v>
      </c>
      <c r="L51" s="54">
        <v>8</v>
      </c>
      <c r="M51" s="54">
        <v>8</v>
      </c>
      <c r="N51" s="54">
        <v>7</v>
      </c>
      <c r="O51" s="55"/>
      <c r="P51" s="55"/>
      <c r="Q51" s="55"/>
      <c r="R51" s="54">
        <v>8</v>
      </c>
      <c r="S51" s="54">
        <v>8</v>
      </c>
      <c r="T51" s="54">
        <v>8</v>
      </c>
      <c r="U51" s="54">
        <v>8</v>
      </c>
      <c r="V51" s="54">
        <v>8</v>
      </c>
      <c r="W51" s="55"/>
      <c r="X51" s="55"/>
      <c r="Y51" s="54">
        <v>8</v>
      </c>
      <c r="Z51" s="54">
        <v>8</v>
      </c>
      <c r="AA51" s="55"/>
      <c r="AB51" s="54">
        <v>8</v>
      </c>
      <c r="AC51" s="54">
        <v>8</v>
      </c>
      <c r="AD51" s="55"/>
      <c r="AE51" s="55"/>
      <c r="AF51" s="54">
        <v>8</v>
      </c>
      <c r="AG51" s="54">
        <v>8</v>
      </c>
      <c r="AH51" s="54"/>
      <c r="AI51" s="52"/>
      <c r="AJ51" s="52"/>
      <c r="AK51" s="36">
        <f t="shared" si="28"/>
        <v>159</v>
      </c>
    </row>
    <row r="52" spans="1:37" x14ac:dyDescent="0.3">
      <c r="A52" s="49">
        <v>15</v>
      </c>
      <c r="B52" s="33" t="str">
        <f>VLOOKUP($A52,Сотрудники!$A$3:$L$1201,2,0)</f>
        <v>Герасимова Елизавета</v>
      </c>
      <c r="C52" s="33" t="str">
        <f>VLOOKUP($A52,Сотрудники!$A$3:$L$1201,8,0)</f>
        <v>Москва</v>
      </c>
      <c r="D52" s="54">
        <v>8</v>
      </c>
      <c r="E52" s="54">
        <v>8</v>
      </c>
      <c r="F52" s="54">
        <v>8</v>
      </c>
      <c r="G52" s="54">
        <v>8</v>
      </c>
      <c r="H52" s="54">
        <v>8</v>
      </c>
      <c r="I52" s="55"/>
      <c r="J52" s="55"/>
      <c r="K52" s="54">
        <v>8</v>
      </c>
      <c r="L52" s="54">
        <v>8</v>
      </c>
      <c r="M52" s="54">
        <v>8</v>
      </c>
      <c r="N52" s="54">
        <v>7</v>
      </c>
      <c r="O52" s="55"/>
      <c r="P52" s="55"/>
      <c r="Q52" s="55"/>
      <c r="R52" s="54">
        <v>8</v>
      </c>
      <c r="S52" s="54">
        <v>8</v>
      </c>
      <c r="T52" s="54">
        <v>8</v>
      </c>
      <c r="U52" s="54">
        <v>8</v>
      </c>
      <c r="V52" s="54">
        <v>8</v>
      </c>
      <c r="W52" s="55"/>
      <c r="X52" s="55"/>
      <c r="Y52" s="54">
        <v>8</v>
      </c>
      <c r="Z52" s="54">
        <v>8</v>
      </c>
      <c r="AA52" s="55"/>
      <c r="AB52" s="54">
        <v>8</v>
      </c>
      <c r="AC52" s="54">
        <v>8</v>
      </c>
      <c r="AD52" s="55"/>
      <c r="AE52" s="55"/>
      <c r="AF52" s="54">
        <v>8</v>
      </c>
      <c r="AG52" s="54">
        <v>8</v>
      </c>
      <c r="AH52" s="54"/>
      <c r="AI52" s="52"/>
      <c r="AJ52" s="52"/>
      <c r="AK52" s="36">
        <f t="shared" si="28"/>
        <v>159</v>
      </c>
    </row>
    <row r="53" spans="1:37" x14ac:dyDescent="0.3">
      <c r="A53" s="32">
        <v>16</v>
      </c>
      <c r="B53" s="33" t="str">
        <f>VLOOKUP($A53,Сотрудники!$A$3:$L$1201,2,0)</f>
        <v>Абдуллаева Анжелика</v>
      </c>
      <c r="C53" s="33" t="str">
        <f>VLOOKUP($A53,Сотрудники!$A$3:$L$1201,8,0)</f>
        <v>Москва</v>
      </c>
      <c r="D53" s="54">
        <v>8</v>
      </c>
      <c r="E53" s="54">
        <v>8</v>
      </c>
      <c r="F53" s="54">
        <v>8</v>
      </c>
      <c r="G53" s="54">
        <v>8</v>
      </c>
      <c r="H53" s="54">
        <v>8</v>
      </c>
      <c r="I53" s="55"/>
      <c r="J53" s="55"/>
      <c r="K53" s="54">
        <v>8</v>
      </c>
      <c r="L53" s="54">
        <v>8</v>
      </c>
      <c r="M53" s="54">
        <v>8</v>
      </c>
      <c r="N53" s="54">
        <v>7</v>
      </c>
      <c r="O53" s="55"/>
      <c r="P53" s="55"/>
      <c r="Q53" s="55"/>
      <c r="R53" s="54">
        <v>8</v>
      </c>
      <c r="S53" s="54">
        <v>8</v>
      </c>
      <c r="T53" s="54">
        <v>8</v>
      </c>
      <c r="U53" s="54">
        <v>8</v>
      </c>
      <c r="V53" s="54">
        <v>8</v>
      </c>
      <c r="W53" s="55"/>
      <c r="X53" s="55"/>
      <c r="Y53" s="54">
        <v>8</v>
      </c>
      <c r="Z53" s="54">
        <v>8</v>
      </c>
      <c r="AA53" s="55"/>
      <c r="AB53" s="54">
        <v>8</v>
      </c>
      <c r="AC53" s="54">
        <v>8</v>
      </c>
      <c r="AD53" s="55"/>
      <c r="AE53" s="55"/>
      <c r="AF53" s="54">
        <v>8</v>
      </c>
      <c r="AG53" s="54">
        <v>8</v>
      </c>
      <c r="AH53" s="54"/>
      <c r="AI53" s="52"/>
      <c r="AJ53" s="52"/>
      <c r="AK53" s="36">
        <f t="shared" si="28"/>
        <v>159</v>
      </c>
    </row>
    <row r="54" spans="1:37" x14ac:dyDescent="0.3">
      <c r="A54" s="32">
        <v>17</v>
      </c>
      <c r="B54" s="33" t="str">
        <f>VLOOKUP($A54,Сотрудники!$A$3:$L$1201,2,0)</f>
        <v>Наймушин Евгений</v>
      </c>
      <c r="C54" s="33" t="str">
        <f>VLOOKUP($A54,Сотрудники!$A$3:$L$1201,8,0)</f>
        <v>Екатеринбург</v>
      </c>
      <c r="D54" s="54">
        <v>8</v>
      </c>
      <c r="E54" s="54">
        <v>8</v>
      </c>
      <c r="F54" s="54">
        <v>8</v>
      </c>
      <c r="G54" s="54">
        <v>8</v>
      </c>
      <c r="H54" s="54">
        <v>8</v>
      </c>
      <c r="I54" s="55"/>
      <c r="J54" s="55"/>
      <c r="K54" s="54">
        <v>8</v>
      </c>
      <c r="L54" s="54">
        <v>8</v>
      </c>
      <c r="M54" s="54">
        <v>8</v>
      </c>
      <c r="N54" s="54">
        <v>7</v>
      </c>
      <c r="O54" s="55"/>
      <c r="P54" s="55"/>
      <c r="Q54" s="55"/>
      <c r="R54" s="54">
        <v>8</v>
      </c>
      <c r="S54" s="54">
        <v>8</v>
      </c>
      <c r="T54" s="54">
        <v>8</v>
      </c>
      <c r="U54" s="54">
        <v>8</v>
      </c>
      <c r="V54" s="54">
        <v>8</v>
      </c>
      <c r="W54" s="55"/>
      <c r="X54" s="55"/>
      <c r="Y54" s="54">
        <v>8</v>
      </c>
      <c r="Z54" s="54">
        <v>8</v>
      </c>
      <c r="AA54" s="55"/>
      <c r="AB54" s="54">
        <v>8</v>
      </c>
      <c r="AC54" s="54">
        <v>8</v>
      </c>
      <c r="AD54" s="55"/>
      <c r="AE54" s="55"/>
      <c r="AF54" s="54">
        <v>8</v>
      </c>
      <c r="AG54" s="54">
        <v>8</v>
      </c>
      <c r="AH54" s="54"/>
      <c r="AI54" s="52"/>
      <c r="AJ54" s="52"/>
      <c r="AK54" s="36">
        <f t="shared" si="28"/>
        <v>159</v>
      </c>
    </row>
    <row r="55" spans="1:37" x14ac:dyDescent="0.3">
      <c r="A55" s="32">
        <v>18</v>
      </c>
      <c r="B55" s="33" t="str">
        <f>VLOOKUP($A55,Сотрудники!$A$3:$L$1201,2,0)</f>
        <v>Тимиргалеев Иван</v>
      </c>
      <c r="C55" s="33" t="str">
        <f>VLOOKUP($A55,Сотрудники!$A$3:$L$1201,8,0)</f>
        <v>Екатеринбург</v>
      </c>
      <c r="D55" s="54">
        <v>8</v>
      </c>
      <c r="E55" s="54">
        <v>8</v>
      </c>
      <c r="F55" s="54">
        <v>8</v>
      </c>
      <c r="G55" s="54">
        <v>8</v>
      </c>
      <c r="H55" s="54">
        <v>8</v>
      </c>
      <c r="I55" s="55"/>
      <c r="J55" s="55"/>
      <c r="K55" s="54">
        <v>8</v>
      </c>
      <c r="L55" s="54">
        <v>8</v>
      </c>
      <c r="M55" s="54">
        <v>8</v>
      </c>
      <c r="N55" s="54">
        <v>7</v>
      </c>
      <c r="O55" s="55"/>
      <c r="P55" s="55"/>
      <c r="Q55" s="55"/>
      <c r="R55" s="54">
        <v>8</v>
      </c>
      <c r="S55" s="54">
        <v>8</v>
      </c>
      <c r="T55" s="54">
        <v>8</v>
      </c>
      <c r="U55" s="54">
        <v>8</v>
      </c>
      <c r="V55" s="54">
        <v>8</v>
      </c>
      <c r="W55" s="55"/>
      <c r="X55" s="55"/>
      <c r="Y55" s="54">
        <v>8</v>
      </c>
      <c r="Z55" s="54">
        <v>8</v>
      </c>
      <c r="AA55" s="55"/>
      <c r="AB55" s="54">
        <v>8</v>
      </c>
      <c r="AC55" s="54">
        <v>8</v>
      </c>
      <c r="AD55" s="55"/>
      <c r="AE55" s="55"/>
      <c r="AF55" s="54">
        <v>8</v>
      </c>
      <c r="AG55" s="54">
        <v>8</v>
      </c>
      <c r="AH55" s="54"/>
      <c r="AI55" s="52"/>
      <c r="AJ55" s="52"/>
      <c r="AK55" s="36">
        <f t="shared" si="28"/>
        <v>159</v>
      </c>
    </row>
    <row r="56" spans="1:37" x14ac:dyDescent="0.3">
      <c r="A56" s="32">
        <v>19</v>
      </c>
      <c r="B56" s="33" t="str">
        <f>VLOOKUP($A56,Сотрудники!$A$3:$L$1201,2,0)</f>
        <v>Лопатин Максим</v>
      </c>
      <c r="C56" s="33" t="str">
        <f>VLOOKUP($A56,Сотрудники!$A$3:$L$1201,8,0)</f>
        <v>Москва</v>
      </c>
      <c r="D56" s="54">
        <v>8</v>
      </c>
      <c r="E56" s="54">
        <v>8</v>
      </c>
      <c r="F56" s="54">
        <v>8</v>
      </c>
      <c r="G56" s="54">
        <v>8</v>
      </c>
      <c r="H56" s="54">
        <v>8</v>
      </c>
      <c r="I56" s="55"/>
      <c r="J56" s="55"/>
      <c r="K56" s="54">
        <v>8</v>
      </c>
      <c r="L56" s="54">
        <v>8</v>
      </c>
      <c r="M56" s="54">
        <v>8</v>
      </c>
      <c r="N56" s="54">
        <v>7</v>
      </c>
      <c r="O56" s="55"/>
      <c r="P56" s="55"/>
      <c r="Q56" s="55"/>
      <c r="R56" s="54">
        <v>8</v>
      </c>
      <c r="S56" s="54">
        <v>8</v>
      </c>
      <c r="T56" s="54">
        <v>8</v>
      </c>
      <c r="U56" s="54">
        <v>8</v>
      </c>
      <c r="V56" s="54">
        <v>8</v>
      </c>
      <c r="W56" s="55"/>
      <c r="X56" s="55"/>
      <c r="Y56" s="54">
        <v>8</v>
      </c>
      <c r="Z56" s="54">
        <v>8</v>
      </c>
      <c r="AA56" s="55"/>
      <c r="AB56" s="54">
        <v>8</v>
      </c>
      <c r="AC56" s="54">
        <v>8</v>
      </c>
      <c r="AD56" s="55"/>
      <c r="AE56" s="55"/>
      <c r="AF56" s="54">
        <v>8</v>
      </c>
      <c r="AG56" s="54">
        <v>8</v>
      </c>
      <c r="AH56" s="54"/>
      <c r="AI56" s="52"/>
      <c r="AJ56" s="52"/>
      <c r="AK56" s="36">
        <f t="shared" si="28"/>
        <v>159</v>
      </c>
    </row>
    <row r="57" spans="1:37" x14ac:dyDescent="0.3">
      <c r="A57" s="32">
        <v>20</v>
      </c>
      <c r="B57" s="33" t="str">
        <f>VLOOKUP($A57,Сотрудники!$A$3:$L$1201,2,0)</f>
        <v xml:space="preserve">Калмурзаев Руслан </v>
      </c>
      <c r="C57" s="33" t="str">
        <f>VLOOKUP($A57,Сотрудники!$A$3:$L$1201,8,0)</f>
        <v>Москва</v>
      </c>
      <c r="D57" s="54">
        <v>8</v>
      </c>
      <c r="E57" s="54">
        <v>8</v>
      </c>
      <c r="F57" s="54">
        <v>8</v>
      </c>
      <c r="G57" s="54">
        <v>8</v>
      </c>
      <c r="H57" s="54">
        <v>8</v>
      </c>
      <c r="I57" s="55"/>
      <c r="J57" s="55"/>
      <c r="K57" s="54">
        <v>8</v>
      </c>
      <c r="L57" s="54">
        <v>8</v>
      </c>
      <c r="M57" s="54">
        <v>8</v>
      </c>
      <c r="N57" s="54">
        <v>7</v>
      </c>
      <c r="O57" s="55"/>
      <c r="P57" s="55"/>
      <c r="Q57" s="55"/>
      <c r="R57" s="54">
        <v>8</v>
      </c>
      <c r="S57" s="54">
        <v>8</v>
      </c>
      <c r="T57" s="54">
        <v>8</v>
      </c>
      <c r="U57" s="54">
        <v>8</v>
      </c>
      <c r="V57" s="54">
        <v>8</v>
      </c>
      <c r="W57" s="55"/>
      <c r="X57" s="55"/>
      <c r="Y57" s="54"/>
      <c r="Z57" s="54"/>
      <c r="AA57" s="55"/>
      <c r="AB57" s="54"/>
      <c r="AC57" s="54"/>
      <c r="AD57" s="55"/>
      <c r="AE57" s="55"/>
      <c r="AF57" s="54"/>
      <c r="AG57" s="54"/>
      <c r="AH57" s="54"/>
      <c r="AI57" s="52"/>
      <c r="AJ57" s="52"/>
      <c r="AK57" s="36">
        <f t="shared" si="28"/>
        <v>111</v>
      </c>
    </row>
    <row r="58" spans="1:37" x14ac:dyDescent="0.3">
      <c r="A58" s="32">
        <v>21</v>
      </c>
      <c r="B58" s="33" t="str">
        <f>VLOOKUP($A58,Сотрудники!$A$3:$L$1201,2,0)</f>
        <v>Шимберев Борис</v>
      </c>
      <c r="C58" s="33" t="str">
        <f>VLOOKUP($A58,Сотрудники!$A$3:$L$1201,8,0)</f>
        <v>СПБ</v>
      </c>
      <c r="D58" s="54">
        <v>8</v>
      </c>
      <c r="E58" s="54">
        <v>8</v>
      </c>
      <c r="F58" s="54">
        <v>8</v>
      </c>
      <c r="G58" s="54">
        <v>8</v>
      </c>
      <c r="H58" s="54">
        <v>8</v>
      </c>
      <c r="I58" s="55"/>
      <c r="J58" s="55"/>
      <c r="K58" s="54">
        <v>8</v>
      </c>
      <c r="L58" s="54">
        <v>8</v>
      </c>
      <c r="M58" s="54">
        <v>8</v>
      </c>
      <c r="N58" s="54">
        <v>7</v>
      </c>
      <c r="O58" s="55"/>
      <c r="P58" s="55"/>
      <c r="Q58" s="55"/>
      <c r="R58" s="54">
        <v>0</v>
      </c>
      <c r="S58" s="54">
        <v>0</v>
      </c>
      <c r="T58" s="54">
        <v>0</v>
      </c>
      <c r="U58" s="54">
        <v>8</v>
      </c>
      <c r="V58" s="54">
        <v>8</v>
      </c>
      <c r="W58" s="55"/>
      <c r="X58" s="55"/>
      <c r="Y58" s="54">
        <v>8</v>
      </c>
      <c r="Z58" s="54">
        <v>8</v>
      </c>
      <c r="AA58" s="55"/>
      <c r="AB58" s="54">
        <v>8</v>
      </c>
      <c r="AC58" s="54">
        <v>8</v>
      </c>
      <c r="AD58" s="55"/>
      <c r="AE58" s="55"/>
      <c r="AF58" s="54">
        <v>8</v>
      </c>
      <c r="AG58" s="54">
        <v>8</v>
      </c>
      <c r="AH58" s="54"/>
      <c r="AI58" s="52"/>
      <c r="AJ58" s="52"/>
      <c r="AK58" s="36">
        <f t="shared" si="28"/>
        <v>135</v>
      </c>
    </row>
    <row r="59" spans="1:37" x14ac:dyDescent="0.3">
      <c r="A59" s="32">
        <v>22</v>
      </c>
      <c r="B59" s="33" t="str">
        <f>VLOOKUP($A59,Сотрудники!$A$3:$L$1201,2,0)</f>
        <v>Виштак Татьяна</v>
      </c>
      <c r="C59" s="33" t="str">
        <f>VLOOKUP($A59,Сотрудники!$A$3:$L$1201,8,0)</f>
        <v>Москва</v>
      </c>
      <c r="D59" s="54">
        <v>8</v>
      </c>
      <c r="E59" s="54">
        <v>8</v>
      </c>
      <c r="F59" s="54">
        <v>8</v>
      </c>
      <c r="G59" s="54">
        <v>8</v>
      </c>
      <c r="H59" s="54">
        <v>8</v>
      </c>
      <c r="I59" s="55"/>
      <c r="J59" s="55"/>
      <c r="K59" s="54">
        <v>8</v>
      </c>
      <c r="L59" s="54">
        <v>8</v>
      </c>
      <c r="M59" s="54">
        <v>8</v>
      </c>
      <c r="N59" s="54">
        <v>7</v>
      </c>
      <c r="O59" s="55"/>
      <c r="P59" s="55"/>
      <c r="Q59" s="55"/>
      <c r="R59" s="54">
        <v>8</v>
      </c>
      <c r="S59" s="54">
        <v>8</v>
      </c>
      <c r="T59" s="54">
        <v>8</v>
      </c>
      <c r="U59" s="54">
        <v>8</v>
      </c>
      <c r="V59" s="54">
        <v>8</v>
      </c>
      <c r="W59" s="55"/>
      <c r="X59" s="55"/>
      <c r="Y59" s="54">
        <v>8</v>
      </c>
      <c r="Z59" s="54">
        <v>8</v>
      </c>
      <c r="AA59" s="55"/>
      <c r="AB59" s="54">
        <v>8</v>
      </c>
      <c r="AC59" s="54">
        <v>8</v>
      </c>
      <c r="AD59" s="55"/>
      <c r="AE59" s="55"/>
      <c r="AF59" s="54">
        <v>8</v>
      </c>
      <c r="AG59" s="54">
        <v>8</v>
      </c>
      <c r="AH59" s="54"/>
      <c r="AI59" s="52"/>
      <c r="AJ59" s="52"/>
      <c r="AK59" s="36">
        <f t="shared" si="28"/>
        <v>159</v>
      </c>
    </row>
    <row r="60" spans="1:37" x14ac:dyDescent="0.3">
      <c r="A60" s="32">
        <v>23</v>
      </c>
      <c r="B60" s="33" t="str">
        <f>VLOOKUP($A60,Сотрудники!$A$3:$L$1201,2,0)</f>
        <v>Путилов Александр</v>
      </c>
      <c r="C60" s="33" t="str">
        <f>VLOOKUP($A60,Сотрудники!$A$3:$L$1201,8,0)</f>
        <v>Екатеринбург</v>
      </c>
      <c r="D60" s="54">
        <v>8</v>
      </c>
      <c r="E60" s="54">
        <v>8</v>
      </c>
      <c r="F60" s="54">
        <v>8</v>
      </c>
      <c r="G60" s="54">
        <v>8</v>
      </c>
      <c r="H60" s="54">
        <v>8</v>
      </c>
      <c r="I60" s="55"/>
      <c r="J60" s="55"/>
      <c r="K60" s="54">
        <v>8</v>
      </c>
      <c r="L60" s="54">
        <v>8</v>
      </c>
      <c r="M60" s="54">
        <v>8</v>
      </c>
      <c r="N60" s="54">
        <v>7</v>
      </c>
      <c r="O60" s="55"/>
      <c r="P60" s="55"/>
      <c r="Q60" s="55"/>
      <c r="R60" s="54">
        <v>8</v>
      </c>
      <c r="S60" s="54">
        <v>8</v>
      </c>
      <c r="T60" s="54">
        <v>8</v>
      </c>
      <c r="U60" s="54">
        <v>8</v>
      </c>
      <c r="V60" s="54">
        <v>8</v>
      </c>
      <c r="W60" s="55"/>
      <c r="X60" s="55"/>
      <c r="Y60" s="54">
        <v>8</v>
      </c>
      <c r="Z60" s="54">
        <v>8</v>
      </c>
      <c r="AA60" s="55"/>
      <c r="AB60" s="54">
        <v>8</v>
      </c>
      <c r="AC60" s="54">
        <v>8</v>
      </c>
      <c r="AD60" s="55"/>
      <c r="AE60" s="55"/>
      <c r="AF60" s="54">
        <v>8</v>
      </c>
      <c r="AG60" s="54">
        <v>8</v>
      </c>
      <c r="AH60" s="54"/>
      <c r="AI60" s="52"/>
      <c r="AJ60" s="52"/>
      <c r="AK60" s="36">
        <f t="shared" si="28"/>
        <v>159</v>
      </c>
    </row>
    <row r="61" spans="1:37" x14ac:dyDescent="0.3">
      <c r="A61" s="32">
        <v>24</v>
      </c>
      <c r="B61" s="33" t="str">
        <f>VLOOKUP($A61,Сотрудники!$A$3:$L$1201,2,0)</f>
        <v>Цыганкова Анастасия</v>
      </c>
      <c r="C61" s="33" t="str">
        <f>VLOOKUP($A61,Сотрудники!$A$3:$L$1201,8,0)</f>
        <v>Москва</v>
      </c>
      <c r="D61" s="54">
        <v>8</v>
      </c>
      <c r="E61" s="54">
        <v>8</v>
      </c>
      <c r="F61" s="54">
        <v>8</v>
      </c>
      <c r="G61" s="54">
        <v>8</v>
      </c>
      <c r="H61" s="54">
        <v>8</v>
      </c>
      <c r="I61" s="55"/>
      <c r="J61" s="55"/>
      <c r="K61" s="54">
        <v>8</v>
      </c>
      <c r="L61" s="54">
        <v>8</v>
      </c>
      <c r="M61" s="54">
        <v>8</v>
      </c>
      <c r="N61" s="54">
        <v>7</v>
      </c>
      <c r="O61" s="55"/>
      <c r="P61" s="55"/>
      <c r="Q61" s="55"/>
      <c r="R61" s="54">
        <v>8</v>
      </c>
      <c r="S61" s="54">
        <v>8</v>
      </c>
      <c r="T61" s="54">
        <v>8</v>
      </c>
      <c r="U61" s="54">
        <v>8</v>
      </c>
      <c r="V61" s="54">
        <v>8</v>
      </c>
      <c r="W61" s="55"/>
      <c r="X61" s="55"/>
      <c r="Y61" s="54">
        <v>8</v>
      </c>
      <c r="Z61" s="54">
        <v>8</v>
      </c>
      <c r="AA61" s="55"/>
      <c r="AB61" s="54">
        <v>8</v>
      </c>
      <c r="AC61" s="54">
        <v>8</v>
      </c>
      <c r="AD61" s="55"/>
      <c r="AE61" s="55"/>
      <c r="AF61" s="54">
        <v>8</v>
      </c>
      <c r="AG61" s="54">
        <v>8</v>
      </c>
      <c r="AH61" s="54"/>
      <c r="AI61" s="52"/>
      <c r="AJ61" s="52"/>
      <c r="AK61" s="36">
        <f t="shared" si="28"/>
        <v>159</v>
      </c>
    </row>
    <row r="62" spans="1:37" x14ac:dyDescent="0.3">
      <c r="A62" s="32">
        <v>25</v>
      </c>
      <c r="B62" s="33" t="str">
        <f>VLOOKUP($A62,Сотрудники!$A$3:$L$1201,2,0)</f>
        <v>Беседин Игорь</v>
      </c>
      <c r="C62" s="33" t="str">
        <f>VLOOKUP($A62,Сотрудники!$A$3:$L$1201,8,0)</f>
        <v>Нижний Новгород</v>
      </c>
      <c r="D62" s="54">
        <v>8</v>
      </c>
      <c r="E62" s="54">
        <v>8</v>
      </c>
      <c r="F62" s="54">
        <v>8</v>
      </c>
      <c r="G62" s="54">
        <v>8</v>
      </c>
      <c r="H62" s="54">
        <v>8</v>
      </c>
      <c r="I62" s="55"/>
      <c r="J62" s="55"/>
      <c r="K62" s="54">
        <v>8</v>
      </c>
      <c r="L62" s="54">
        <v>8</v>
      </c>
      <c r="M62" s="54">
        <v>8</v>
      </c>
      <c r="N62" s="54">
        <v>7</v>
      </c>
      <c r="O62" s="55"/>
      <c r="P62" s="55"/>
      <c r="Q62" s="55"/>
      <c r="R62" s="54">
        <v>8</v>
      </c>
      <c r="S62" s="54">
        <v>8</v>
      </c>
      <c r="T62" s="54">
        <v>8</v>
      </c>
      <c r="U62" s="54">
        <v>8</v>
      </c>
      <c r="V62" s="54">
        <v>8</v>
      </c>
      <c r="W62" s="55"/>
      <c r="X62" s="55"/>
      <c r="Y62" s="54">
        <v>8</v>
      </c>
      <c r="Z62" s="54">
        <v>8</v>
      </c>
      <c r="AA62" s="55"/>
      <c r="AB62" s="54">
        <v>8</v>
      </c>
      <c r="AC62" s="54">
        <v>8</v>
      </c>
      <c r="AD62" s="55"/>
      <c r="AE62" s="55"/>
      <c r="AF62" s="54">
        <v>8</v>
      </c>
      <c r="AG62" s="54">
        <v>8</v>
      </c>
      <c r="AH62" s="54"/>
      <c r="AI62" s="52"/>
      <c r="AJ62" s="52"/>
      <c r="AK62" s="36">
        <f t="shared" si="28"/>
        <v>159</v>
      </c>
    </row>
    <row r="63" spans="1:37" x14ac:dyDescent="0.3">
      <c r="A63" s="32">
        <v>26</v>
      </c>
      <c r="B63" s="33" t="str">
        <f>VLOOKUP($A63,Сотрудники!$A$3:$L$1201,2,0)</f>
        <v>Молчанов Роман</v>
      </c>
      <c r="C63" s="33" t="str">
        <f>VLOOKUP($A63,Сотрудники!$A$3:$L$1201,8,0)</f>
        <v>Москва</v>
      </c>
      <c r="D63" s="54">
        <v>8</v>
      </c>
      <c r="E63" s="54">
        <v>8</v>
      </c>
      <c r="F63" s="54">
        <v>8</v>
      </c>
      <c r="G63" s="54">
        <v>8</v>
      </c>
      <c r="H63" s="54">
        <v>8</v>
      </c>
      <c r="I63" s="55"/>
      <c r="J63" s="55"/>
      <c r="K63" s="54">
        <v>8</v>
      </c>
      <c r="L63" s="54">
        <v>8</v>
      </c>
      <c r="M63" s="54">
        <v>8</v>
      </c>
      <c r="N63" s="54">
        <v>7</v>
      </c>
      <c r="O63" s="55"/>
      <c r="P63" s="55"/>
      <c r="Q63" s="55"/>
      <c r="R63" s="54">
        <v>8</v>
      </c>
      <c r="S63" s="54">
        <v>8</v>
      </c>
      <c r="T63" s="54">
        <v>8</v>
      </c>
      <c r="U63" s="54">
        <v>8</v>
      </c>
      <c r="V63" s="54">
        <v>8</v>
      </c>
      <c r="W63" s="55"/>
      <c r="X63" s="55"/>
      <c r="Y63" s="54">
        <v>8</v>
      </c>
      <c r="Z63" s="54">
        <v>8</v>
      </c>
      <c r="AA63" s="55"/>
      <c r="AB63" s="54">
        <v>8</v>
      </c>
      <c r="AC63" s="54">
        <v>8</v>
      </c>
      <c r="AD63" s="55"/>
      <c r="AE63" s="55"/>
      <c r="AF63" s="54">
        <v>8</v>
      </c>
      <c r="AG63" s="54">
        <v>8</v>
      </c>
      <c r="AH63" s="54"/>
      <c r="AI63" s="52"/>
      <c r="AJ63" s="52"/>
      <c r="AK63" s="36">
        <f t="shared" si="28"/>
        <v>159</v>
      </c>
    </row>
    <row r="64" spans="1:37" x14ac:dyDescent="0.3">
      <c r="A64" s="32">
        <v>27</v>
      </c>
      <c r="B64" s="33" t="str">
        <f>VLOOKUP($A64,Сотрудники!$A$3:$L$1201,2,0)</f>
        <v>Пузанов Андрей</v>
      </c>
      <c r="C64" s="33" t="str">
        <f>VLOOKUP($A64,Сотрудники!$A$3:$L$1201,8,0)</f>
        <v>Москва</v>
      </c>
      <c r="D64" s="54">
        <v>8</v>
      </c>
      <c r="E64" s="54">
        <v>8</v>
      </c>
      <c r="F64" s="54">
        <v>8</v>
      </c>
      <c r="G64" s="54">
        <v>8</v>
      </c>
      <c r="H64" s="54">
        <v>8</v>
      </c>
      <c r="I64" s="55"/>
      <c r="J64" s="55"/>
      <c r="K64" s="54">
        <v>8</v>
      </c>
      <c r="L64" s="54">
        <v>8</v>
      </c>
      <c r="M64" s="54">
        <v>8</v>
      </c>
      <c r="N64" s="54">
        <v>7</v>
      </c>
      <c r="O64" s="55"/>
      <c r="P64" s="55"/>
      <c r="Q64" s="55"/>
      <c r="R64" s="54">
        <v>8</v>
      </c>
      <c r="S64" s="54">
        <v>8</v>
      </c>
      <c r="T64" s="54">
        <v>8</v>
      </c>
      <c r="U64" s="54">
        <v>8</v>
      </c>
      <c r="V64" s="54">
        <v>8</v>
      </c>
      <c r="W64" s="55"/>
      <c r="X64" s="55"/>
      <c r="Y64" s="54">
        <v>8</v>
      </c>
      <c r="Z64" s="54">
        <v>8</v>
      </c>
      <c r="AA64" s="55"/>
      <c r="AB64" s="54">
        <v>8</v>
      </c>
      <c r="AC64" s="54">
        <v>8</v>
      </c>
      <c r="AD64" s="55"/>
      <c r="AE64" s="55"/>
      <c r="AF64" s="54">
        <v>8</v>
      </c>
      <c r="AG64" s="54">
        <v>8</v>
      </c>
      <c r="AH64" s="54"/>
      <c r="AI64" s="52"/>
      <c r="AJ64" s="52"/>
      <c r="AK64" s="36">
        <f t="shared" si="28"/>
        <v>159</v>
      </c>
    </row>
    <row r="65" spans="1:37" x14ac:dyDescent="0.3">
      <c r="A65" s="32">
        <v>28</v>
      </c>
      <c r="B65" s="33" t="str">
        <f>VLOOKUP($A65,Сотрудники!$A$3:$L$1201,2,0)</f>
        <v>Хотулев Дмитрий</v>
      </c>
      <c r="C65" s="33" t="str">
        <f>VLOOKUP($A65,Сотрудники!$A$3:$L$1201,8,0)</f>
        <v>Саратов</v>
      </c>
      <c r="D65" s="54">
        <v>8</v>
      </c>
      <c r="E65" s="54">
        <v>8</v>
      </c>
      <c r="F65" s="54">
        <v>8</v>
      </c>
      <c r="G65" s="54">
        <v>8</v>
      </c>
      <c r="H65" s="54">
        <v>8</v>
      </c>
      <c r="I65" s="55"/>
      <c r="J65" s="55"/>
      <c r="K65" s="54">
        <v>8</v>
      </c>
      <c r="L65" s="54">
        <v>8</v>
      </c>
      <c r="M65" s="54">
        <v>8</v>
      </c>
      <c r="N65" s="54">
        <v>7</v>
      </c>
      <c r="O65" s="55"/>
      <c r="P65" s="55"/>
      <c r="Q65" s="55"/>
      <c r="R65" s="54">
        <v>8</v>
      </c>
      <c r="S65" s="54">
        <v>8</v>
      </c>
      <c r="T65" s="54">
        <v>8</v>
      </c>
      <c r="U65" s="54">
        <v>8</v>
      </c>
      <c r="V65" s="54">
        <v>8</v>
      </c>
      <c r="W65" s="55"/>
      <c r="X65" s="55"/>
      <c r="Y65" s="54">
        <v>8</v>
      </c>
      <c r="Z65" s="54">
        <v>8</v>
      </c>
      <c r="AA65" s="55"/>
      <c r="AB65" s="54">
        <v>8</v>
      </c>
      <c r="AC65" s="54">
        <v>8</v>
      </c>
      <c r="AD65" s="55"/>
      <c r="AE65" s="55"/>
      <c r="AF65" s="54">
        <v>8</v>
      </c>
      <c r="AG65" s="54">
        <v>8</v>
      </c>
      <c r="AH65" s="54"/>
      <c r="AI65" s="52"/>
      <c r="AJ65" s="52"/>
      <c r="AK65" s="36">
        <f t="shared" si="28"/>
        <v>159</v>
      </c>
    </row>
    <row r="66" spans="1:37" x14ac:dyDescent="0.3">
      <c r="A66" s="32">
        <v>29</v>
      </c>
      <c r="B66" s="33" t="str">
        <f>VLOOKUP($A66,Сотрудники!$A$3:$L$1201,2,0)</f>
        <v>Воронцов Григорий</v>
      </c>
      <c r="C66" s="33" t="str">
        <f>VLOOKUP($A66,Сотрудники!$A$3:$L$1201,8,0)</f>
        <v>Екатеринбург</v>
      </c>
      <c r="D66" s="54">
        <v>8</v>
      </c>
      <c r="E66" s="54">
        <v>8</v>
      </c>
      <c r="F66" s="54">
        <v>8</v>
      </c>
      <c r="G66" s="54">
        <v>8</v>
      </c>
      <c r="H66" s="54">
        <v>8</v>
      </c>
      <c r="I66" s="55"/>
      <c r="J66" s="55"/>
      <c r="K66" s="54">
        <v>8</v>
      </c>
      <c r="L66" s="54">
        <v>8</v>
      </c>
      <c r="M66" s="54">
        <v>8</v>
      </c>
      <c r="N66" s="54">
        <v>7</v>
      </c>
      <c r="O66" s="55"/>
      <c r="P66" s="55"/>
      <c r="Q66" s="55"/>
      <c r="R66" s="54">
        <v>8</v>
      </c>
      <c r="S66" s="54">
        <v>8</v>
      </c>
      <c r="T66" s="54">
        <v>8</v>
      </c>
      <c r="U66" s="54">
        <v>8</v>
      </c>
      <c r="V66" s="54">
        <v>8</v>
      </c>
      <c r="W66" s="55"/>
      <c r="X66" s="55"/>
      <c r="Y66" s="54">
        <v>8</v>
      </c>
      <c r="Z66" s="54">
        <v>8</v>
      </c>
      <c r="AA66" s="55"/>
      <c r="AB66" s="54">
        <v>8</v>
      </c>
      <c r="AC66" s="54">
        <v>8</v>
      </c>
      <c r="AD66" s="55"/>
      <c r="AE66" s="55"/>
      <c r="AF66" s="54">
        <v>8</v>
      </c>
      <c r="AG66" s="54">
        <v>8</v>
      </c>
      <c r="AH66" s="54"/>
      <c r="AI66" s="52"/>
      <c r="AJ66" s="52"/>
      <c r="AK66" s="36">
        <f t="shared" si="28"/>
        <v>159</v>
      </c>
    </row>
    <row r="67" spans="1:37" x14ac:dyDescent="0.3">
      <c r="A67" s="32">
        <v>30</v>
      </c>
      <c r="B67" s="33" t="str">
        <f>VLOOKUP($A67,Сотрудники!$A$3:$L$1201,2,0)</f>
        <v>Тарасов Алексей</v>
      </c>
      <c r="C67" s="33" t="str">
        <f>VLOOKUP($A67,Сотрудники!$A$3:$L$1201,8,0)</f>
        <v>СПБ</v>
      </c>
      <c r="D67" s="54">
        <v>8</v>
      </c>
      <c r="E67" s="54">
        <v>8</v>
      </c>
      <c r="F67" s="54">
        <v>8</v>
      </c>
      <c r="G67" s="54">
        <v>8</v>
      </c>
      <c r="H67" s="54">
        <v>8</v>
      </c>
      <c r="I67" s="55"/>
      <c r="J67" s="55"/>
      <c r="K67" s="54">
        <v>8</v>
      </c>
      <c r="L67" s="54">
        <v>8</v>
      </c>
      <c r="M67" s="54">
        <v>8</v>
      </c>
      <c r="N67" s="54">
        <v>7</v>
      </c>
      <c r="O67" s="55"/>
      <c r="P67" s="55"/>
      <c r="Q67" s="55"/>
      <c r="R67" s="54">
        <v>8</v>
      </c>
      <c r="S67" s="54">
        <v>8</v>
      </c>
      <c r="T67" s="54">
        <v>8</v>
      </c>
      <c r="U67" s="54">
        <v>8</v>
      </c>
      <c r="V67" s="54">
        <v>8</v>
      </c>
      <c r="W67" s="55"/>
      <c r="X67" s="55"/>
      <c r="Y67" s="54">
        <v>8</v>
      </c>
      <c r="Z67" s="54">
        <v>8</v>
      </c>
      <c r="AA67" s="55"/>
      <c r="AB67" s="54">
        <v>8</v>
      </c>
      <c r="AC67" s="54">
        <v>8</v>
      </c>
      <c r="AD67" s="55"/>
      <c r="AE67" s="55"/>
      <c r="AF67" s="54">
        <v>8</v>
      </c>
      <c r="AG67" s="54">
        <v>8</v>
      </c>
      <c r="AH67" s="54"/>
      <c r="AI67" s="52"/>
      <c r="AJ67" s="52"/>
      <c r="AK67" s="36">
        <f t="shared" si="28"/>
        <v>159</v>
      </c>
    </row>
    <row r="68" spans="1:37" x14ac:dyDescent="0.3">
      <c r="A68" s="32">
        <v>31</v>
      </c>
      <c r="B68" s="33" t="str">
        <f>VLOOKUP($A68,Сотрудники!$A$3:$L$1201,2,0)</f>
        <v>Саринков Андрей</v>
      </c>
      <c r="C68" s="33" t="str">
        <f>VLOOKUP($A68,Сотрудники!$A$3:$L$1201,8,0)</f>
        <v>Москва</v>
      </c>
      <c r="D68" s="54">
        <v>8</v>
      </c>
      <c r="E68" s="54">
        <v>8</v>
      </c>
      <c r="F68" s="54">
        <v>8</v>
      </c>
      <c r="G68" s="54">
        <v>8</v>
      </c>
      <c r="H68" s="54">
        <v>8</v>
      </c>
      <c r="I68" s="55"/>
      <c r="J68" s="55"/>
      <c r="K68" s="54">
        <v>8</v>
      </c>
      <c r="L68" s="54">
        <v>8</v>
      </c>
      <c r="M68" s="54">
        <v>8</v>
      </c>
      <c r="N68" s="54">
        <v>7</v>
      </c>
      <c r="O68" s="55"/>
      <c r="P68" s="55"/>
      <c r="Q68" s="55"/>
      <c r="R68" s="54">
        <v>8</v>
      </c>
      <c r="S68" s="54">
        <v>8</v>
      </c>
      <c r="T68" s="54">
        <v>8</v>
      </c>
      <c r="U68" s="54">
        <v>8</v>
      </c>
      <c r="V68" s="54">
        <v>8</v>
      </c>
      <c r="W68" s="55"/>
      <c r="X68" s="55"/>
      <c r="Y68" s="54">
        <v>8</v>
      </c>
      <c r="Z68" s="54">
        <v>8</v>
      </c>
      <c r="AA68" s="55"/>
      <c r="AB68" s="54">
        <v>8</v>
      </c>
      <c r="AC68" s="54">
        <v>8</v>
      </c>
      <c r="AD68" s="55"/>
      <c r="AE68" s="55"/>
      <c r="AF68" s="54">
        <v>8</v>
      </c>
      <c r="AG68" s="54">
        <v>8</v>
      </c>
      <c r="AH68" s="54"/>
      <c r="AI68" s="52"/>
      <c r="AJ68" s="52"/>
      <c r="AK68" s="36">
        <f t="shared" si="28"/>
        <v>159</v>
      </c>
    </row>
    <row r="69" spans="1:37" x14ac:dyDescent="0.3">
      <c r="A69" s="32">
        <v>32</v>
      </c>
      <c r="B69" s="33" t="str">
        <f>VLOOKUP($A69,Сотрудники!$A$3:$L$1201,2,0)</f>
        <v>Смердов Алексей</v>
      </c>
      <c r="C69" s="33" t="str">
        <f>VLOOKUP($A69,Сотрудники!$A$3:$L$1201,8,0)</f>
        <v>Екатеринбург</v>
      </c>
      <c r="D69" s="54">
        <v>8</v>
      </c>
      <c r="E69" s="54">
        <v>8</v>
      </c>
      <c r="F69" s="54"/>
      <c r="G69" s="52"/>
      <c r="H69" s="52"/>
      <c r="I69" s="55"/>
      <c r="J69" s="55"/>
      <c r="K69" s="54"/>
      <c r="L69" s="54"/>
      <c r="M69" s="52"/>
      <c r="N69" s="54"/>
      <c r="O69" s="55"/>
      <c r="P69" s="55"/>
      <c r="Q69" s="55"/>
      <c r="R69" s="54"/>
      <c r="S69" s="54"/>
      <c r="T69" s="54"/>
      <c r="U69" s="54"/>
      <c r="V69" s="54"/>
      <c r="W69" s="55"/>
      <c r="X69" s="55"/>
      <c r="Y69" s="54"/>
      <c r="Z69" s="54"/>
      <c r="AA69" s="55"/>
      <c r="AB69" s="54"/>
      <c r="AC69" s="54"/>
      <c r="AD69" s="55"/>
      <c r="AE69" s="55"/>
      <c r="AF69" s="54"/>
      <c r="AG69" s="54"/>
      <c r="AH69" s="54"/>
      <c r="AI69" s="52"/>
      <c r="AJ69" s="52"/>
      <c r="AK69" s="36">
        <f t="shared" si="28"/>
        <v>16</v>
      </c>
    </row>
    <row r="70" spans="1:37" x14ac:dyDescent="0.3">
      <c r="A70" s="32">
        <v>33</v>
      </c>
      <c r="B70" s="33" t="str">
        <f>VLOOKUP($A70,Сотрудники!$A$3:$L$1201,2,0)</f>
        <v>Киевский Сергей</v>
      </c>
      <c r="C70" s="33" t="str">
        <f>VLOOKUP($A70,Сотрудники!$A$3:$L$1201,8,0)</f>
        <v>Москва</v>
      </c>
      <c r="D70" s="54">
        <v>8</v>
      </c>
      <c r="E70" s="54">
        <v>8</v>
      </c>
      <c r="F70" s="54">
        <v>8</v>
      </c>
      <c r="G70" s="54">
        <v>8</v>
      </c>
      <c r="H70" s="54">
        <v>8</v>
      </c>
      <c r="I70" s="55"/>
      <c r="J70" s="55"/>
      <c r="K70" s="54">
        <v>8</v>
      </c>
      <c r="L70" s="54">
        <v>8</v>
      </c>
      <c r="M70" s="54">
        <v>8</v>
      </c>
      <c r="N70" s="54">
        <v>7</v>
      </c>
      <c r="O70" s="55"/>
      <c r="P70" s="55"/>
      <c r="Q70" s="55"/>
      <c r="R70" s="54">
        <v>8</v>
      </c>
      <c r="S70" s="54">
        <v>8</v>
      </c>
      <c r="T70" s="54">
        <v>8</v>
      </c>
      <c r="U70" s="54">
        <v>8</v>
      </c>
      <c r="V70" s="54">
        <v>8</v>
      </c>
      <c r="W70" s="55"/>
      <c r="X70" s="55"/>
      <c r="Y70" s="54">
        <v>8</v>
      </c>
      <c r="Z70" s="54">
        <v>8</v>
      </c>
      <c r="AA70" s="55"/>
      <c r="AB70" s="54">
        <v>8</v>
      </c>
      <c r="AC70" s="54">
        <v>8</v>
      </c>
      <c r="AD70" s="55"/>
      <c r="AE70" s="55"/>
      <c r="AF70" s="54">
        <v>8</v>
      </c>
      <c r="AG70" s="54">
        <v>8</v>
      </c>
      <c r="AH70" s="54"/>
      <c r="AI70" s="52"/>
      <c r="AJ70" s="52"/>
      <c r="AK70" s="36">
        <f t="shared" si="28"/>
        <v>159</v>
      </c>
    </row>
    <row r="71" spans="1:37" x14ac:dyDescent="0.3">
      <c r="A71" s="32">
        <v>35</v>
      </c>
      <c r="B71" s="33" t="str">
        <f>VLOOKUP($A71,Сотрудники!$A$3:$L$1201,2,0)</f>
        <v>Дмитриев Николай</v>
      </c>
      <c r="C71" s="33" t="str">
        <f>VLOOKUP($A71,Сотрудники!$A$3:$L$1201,8,0)</f>
        <v>Москва</v>
      </c>
      <c r="D71" s="54">
        <v>8</v>
      </c>
      <c r="E71" s="54">
        <v>8</v>
      </c>
      <c r="F71" s="54">
        <v>8</v>
      </c>
      <c r="G71" s="54">
        <v>8</v>
      </c>
      <c r="H71" s="54">
        <v>8</v>
      </c>
      <c r="I71" s="55"/>
      <c r="J71" s="55"/>
      <c r="K71" s="54">
        <v>8</v>
      </c>
      <c r="L71" s="54">
        <v>8</v>
      </c>
      <c r="M71" s="54">
        <v>8</v>
      </c>
      <c r="N71" s="54">
        <v>7</v>
      </c>
      <c r="O71" s="55"/>
      <c r="P71" s="55"/>
      <c r="Q71" s="55"/>
      <c r="R71" s="54">
        <v>8</v>
      </c>
      <c r="S71" s="54">
        <v>8</v>
      </c>
      <c r="T71" s="54">
        <v>8</v>
      </c>
      <c r="U71" s="54">
        <v>8</v>
      </c>
      <c r="V71" s="54">
        <v>8</v>
      </c>
      <c r="W71" s="55"/>
      <c r="X71" s="55"/>
      <c r="Y71" s="54">
        <v>8</v>
      </c>
      <c r="Z71" s="54">
        <v>8</v>
      </c>
      <c r="AA71" s="55"/>
      <c r="AB71" s="54">
        <v>8</v>
      </c>
      <c r="AC71" s="54">
        <v>8</v>
      </c>
      <c r="AD71" s="55"/>
      <c r="AE71" s="55"/>
      <c r="AF71" s="54">
        <v>8</v>
      </c>
      <c r="AG71" s="54">
        <v>8</v>
      </c>
      <c r="AH71" s="54"/>
      <c r="AI71" s="52"/>
      <c r="AJ71" s="52"/>
      <c r="AK71" s="36">
        <f t="shared" si="28"/>
        <v>159</v>
      </c>
    </row>
    <row r="72" spans="1:37" x14ac:dyDescent="0.3">
      <c r="A72" s="32">
        <v>36</v>
      </c>
      <c r="B72" s="33" t="str">
        <f>VLOOKUP($A72,Сотрудники!$A$3:$L$1201,2,0)</f>
        <v>Юркин Николай</v>
      </c>
      <c r="C72" s="33" t="str">
        <f>VLOOKUP($A72,Сотрудники!$A$3:$L$1201,8,0)</f>
        <v>Москва</v>
      </c>
      <c r="D72" s="54">
        <v>8</v>
      </c>
      <c r="E72" s="54">
        <v>8</v>
      </c>
      <c r="F72" s="54">
        <v>8</v>
      </c>
      <c r="G72" s="54">
        <v>8</v>
      </c>
      <c r="H72" s="54">
        <v>8</v>
      </c>
      <c r="I72" s="55"/>
      <c r="J72" s="55"/>
      <c r="K72" s="54">
        <v>8</v>
      </c>
      <c r="L72" s="54">
        <v>8</v>
      </c>
      <c r="M72" s="54">
        <v>8</v>
      </c>
      <c r="N72" s="54">
        <v>7</v>
      </c>
      <c r="O72" s="55"/>
      <c r="P72" s="55"/>
      <c r="Q72" s="55"/>
      <c r="R72" s="54">
        <v>8</v>
      </c>
      <c r="S72" s="54">
        <v>8</v>
      </c>
      <c r="T72" s="54">
        <v>8</v>
      </c>
      <c r="U72" s="54">
        <v>8</v>
      </c>
      <c r="V72" s="54">
        <v>8</v>
      </c>
      <c r="W72" s="55"/>
      <c r="X72" s="55"/>
      <c r="Y72" s="54">
        <v>8</v>
      </c>
      <c r="Z72" s="54">
        <v>8</v>
      </c>
      <c r="AA72" s="55"/>
      <c r="AB72" s="54">
        <v>8</v>
      </c>
      <c r="AC72" s="54">
        <v>8</v>
      </c>
      <c r="AD72" s="55"/>
      <c r="AE72" s="55"/>
      <c r="AF72" s="54">
        <v>8</v>
      </c>
      <c r="AG72" s="54">
        <v>8</v>
      </c>
      <c r="AH72" s="54"/>
      <c r="AI72" s="52"/>
      <c r="AJ72" s="52"/>
      <c r="AK72" s="36">
        <f t="shared" si="28"/>
        <v>159</v>
      </c>
    </row>
    <row r="73" spans="1:37" x14ac:dyDescent="0.3">
      <c r="A73" s="32">
        <v>37</v>
      </c>
      <c r="B73" s="33" t="str">
        <f>VLOOKUP($A73,Сотрудники!$A$3:$L$1201,2,0)</f>
        <v>Ионов Евгений</v>
      </c>
      <c r="C73" s="33" t="str">
        <f>VLOOKUP($A73,Сотрудники!$A$3:$L$1201,8,0)</f>
        <v>Москва</v>
      </c>
      <c r="D73" s="54">
        <v>8</v>
      </c>
      <c r="E73" s="54">
        <v>8</v>
      </c>
      <c r="F73" s="54">
        <v>8</v>
      </c>
      <c r="G73" s="54">
        <v>8</v>
      </c>
      <c r="H73" s="54">
        <v>8</v>
      </c>
      <c r="I73" s="55"/>
      <c r="J73" s="55"/>
      <c r="K73" s="54">
        <v>8</v>
      </c>
      <c r="L73" s="54">
        <v>8</v>
      </c>
      <c r="M73" s="54">
        <v>8</v>
      </c>
      <c r="N73" s="54">
        <v>7</v>
      </c>
      <c r="O73" s="55"/>
      <c r="P73" s="55"/>
      <c r="Q73" s="55"/>
      <c r="R73" s="54">
        <v>8</v>
      </c>
      <c r="S73" s="54">
        <v>8</v>
      </c>
      <c r="T73" s="54">
        <v>8</v>
      </c>
      <c r="U73" s="54">
        <v>8</v>
      </c>
      <c r="V73" s="54">
        <v>8</v>
      </c>
      <c r="W73" s="55"/>
      <c r="X73" s="55"/>
      <c r="Y73" s="54">
        <v>8</v>
      </c>
      <c r="Z73" s="54">
        <v>8</v>
      </c>
      <c r="AA73" s="55"/>
      <c r="AB73" s="54">
        <v>8</v>
      </c>
      <c r="AC73" s="54">
        <v>8</v>
      </c>
      <c r="AD73" s="55"/>
      <c r="AE73" s="55"/>
      <c r="AF73" s="54">
        <v>8</v>
      </c>
      <c r="AG73" s="54">
        <v>8</v>
      </c>
      <c r="AH73" s="54"/>
      <c r="AI73" s="52"/>
      <c r="AJ73" s="52"/>
      <c r="AK73" s="36">
        <f t="shared" si="28"/>
        <v>159</v>
      </c>
    </row>
    <row r="74" spans="1:37" x14ac:dyDescent="0.3">
      <c r="A74" s="32">
        <v>38</v>
      </c>
      <c r="B74" s="33" t="s">
        <v>130</v>
      </c>
      <c r="C74" s="33" t="str">
        <f>VLOOKUP($A74,Сотрудники!$A$3:$L$1201,8,0)</f>
        <v>Москва</v>
      </c>
      <c r="D74" s="54">
        <v>8</v>
      </c>
      <c r="E74" s="54">
        <v>8</v>
      </c>
      <c r="F74" s="54">
        <v>8</v>
      </c>
      <c r="G74" s="54">
        <v>8</v>
      </c>
      <c r="H74" s="54">
        <v>8</v>
      </c>
      <c r="I74" s="55"/>
      <c r="J74" s="55"/>
      <c r="K74" s="54">
        <v>8</v>
      </c>
      <c r="L74" s="54">
        <v>8</v>
      </c>
      <c r="M74" s="54">
        <v>8</v>
      </c>
      <c r="N74" s="54">
        <v>7</v>
      </c>
      <c r="O74" s="55"/>
      <c r="P74" s="55"/>
      <c r="Q74" s="55"/>
      <c r="R74" s="54">
        <v>8</v>
      </c>
      <c r="S74" s="54">
        <v>8</v>
      </c>
      <c r="T74" s="54">
        <v>8</v>
      </c>
      <c r="U74" s="54">
        <v>8</v>
      </c>
      <c r="V74" s="54">
        <v>8</v>
      </c>
      <c r="W74" s="55"/>
      <c r="X74" s="55"/>
      <c r="Y74" s="54">
        <v>8</v>
      </c>
      <c r="Z74" s="54">
        <v>8</v>
      </c>
      <c r="AA74" s="55"/>
      <c r="AB74" s="54">
        <v>8</v>
      </c>
      <c r="AC74" s="54">
        <v>8</v>
      </c>
      <c r="AD74" s="55"/>
      <c r="AE74" s="55"/>
      <c r="AF74" s="54">
        <v>8</v>
      </c>
      <c r="AG74" s="54">
        <v>8</v>
      </c>
      <c r="AH74" s="54"/>
      <c r="AI74" s="52"/>
      <c r="AJ74" s="52"/>
      <c r="AK74" s="36">
        <f t="shared" si="28"/>
        <v>159</v>
      </c>
    </row>
    <row r="75" spans="1:37" x14ac:dyDescent="0.3">
      <c r="A75" s="32">
        <v>39</v>
      </c>
      <c r="B75" s="33" t="s">
        <v>131</v>
      </c>
      <c r="C75" s="33" t="str">
        <f>VLOOKUP($A75,Сотрудники!$A$3:$L$1201,8,0)</f>
        <v>Москва</v>
      </c>
      <c r="D75" s="54">
        <v>8</v>
      </c>
      <c r="E75" s="54">
        <v>8</v>
      </c>
      <c r="F75" s="54">
        <v>8</v>
      </c>
      <c r="G75" s="54">
        <v>8</v>
      </c>
      <c r="H75" s="54">
        <v>8</v>
      </c>
      <c r="I75" s="55"/>
      <c r="J75" s="55"/>
      <c r="K75" s="54">
        <v>8</v>
      </c>
      <c r="L75" s="54">
        <v>8</v>
      </c>
      <c r="M75" s="54">
        <v>8</v>
      </c>
      <c r="N75" s="54">
        <v>7</v>
      </c>
      <c r="O75" s="55"/>
      <c r="P75" s="55"/>
      <c r="Q75" s="55"/>
      <c r="R75" s="54">
        <v>8</v>
      </c>
      <c r="S75" s="54">
        <v>8</v>
      </c>
      <c r="T75" s="54">
        <v>8</v>
      </c>
      <c r="U75" s="54">
        <v>8</v>
      </c>
      <c r="V75" s="54">
        <v>8</v>
      </c>
      <c r="W75" s="55"/>
      <c r="X75" s="55"/>
      <c r="Y75" s="54">
        <v>0</v>
      </c>
      <c r="Z75" s="54">
        <v>0</v>
      </c>
      <c r="AA75" s="55">
        <v>0</v>
      </c>
      <c r="AB75" s="54">
        <v>0</v>
      </c>
      <c r="AC75" s="54">
        <v>0</v>
      </c>
      <c r="AD75" s="55">
        <v>0</v>
      </c>
      <c r="AE75" s="55">
        <v>0</v>
      </c>
      <c r="AF75" s="54">
        <v>0</v>
      </c>
      <c r="AG75" s="54">
        <v>0</v>
      </c>
      <c r="AH75" s="54"/>
      <c r="AI75" s="52"/>
      <c r="AJ75" s="52"/>
      <c r="AK75" s="36">
        <f t="shared" si="28"/>
        <v>111</v>
      </c>
    </row>
    <row r="76" spans="1:37" x14ac:dyDescent="0.3">
      <c r="A76" s="32">
        <v>40</v>
      </c>
      <c r="B76" s="33" t="s">
        <v>134</v>
      </c>
      <c r="C76" s="33" t="str">
        <f>VLOOKUP($A76,Сотрудники!$A$3:$L$1201,8,0)</f>
        <v>Москва</v>
      </c>
      <c r="D76" s="54"/>
      <c r="E76" s="54"/>
      <c r="F76" s="54"/>
      <c r="G76" s="52"/>
      <c r="H76" s="52"/>
      <c r="I76" s="35"/>
      <c r="J76" s="35"/>
      <c r="K76" s="54">
        <v>8</v>
      </c>
      <c r="L76" s="54">
        <v>8</v>
      </c>
      <c r="M76" s="54">
        <v>8</v>
      </c>
      <c r="N76" s="54">
        <v>7</v>
      </c>
      <c r="O76" s="55"/>
      <c r="P76" s="55"/>
      <c r="Q76" s="55"/>
      <c r="R76" s="54">
        <v>8</v>
      </c>
      <c r="S76" s="54">
        <v>8</v>
      </c>
      <c r="T76" s="54">
        <v>8</v>
      </c>
      <c r="U76" s="54">
        <v>8</v>
      </c>
      <c r="V76" s="54">
        <v>8</v>
      </c>
      <c r="W76" s="55"/>
      <c r="X76" s="55"/>
      <c r="Y76" s="54">
        <v>8</v>
      </c>
      <c r="Z76" s="54">
        <v>8</v>
      </c>
      <c r="AA76" s="55"/>
      <c r="AB76" s="54">
        <v>8</v>
      </c>
      <c r="AC76" s="54">
        <v>8</v>
      </c>
      <c r="AD76" s="55"/>
      <c r="AE76" s="55"/>
      <c r="AF76" s="54">
        <v>8</v>
      </c>
      <c r="AG76" s="54">
        <v>8</v>
      </c>
      <c r="AH76" s="54"/>
      <c r="AI76" s="52"/>
      <c r="AJ76" s="52"/>
      <c r="AK76" s="36">
        <f t="shared" si="28"/>
        <v>119</v>
      </c>
    </row>
    <row r="77" spans="1:37" x14ac:dyDescent="0.3">
      <c r="A77" s="32">
        <v>41</v>
      </c>
      <c r="B77" s="33" t="s">
        <v>142</v>
      </c>
      <c r="C77" s="33" t="str">
        <f>VLOOKUP($A77,Сотрудники!$A$3:$L$1201,8,0)</f>
        <v>Москва</v>
      </c>
      <c r="D77" s="54"/>
      <c r="E77" s="54"/>
      <c r="F77" s="54"/>
      <c r="G77" s="52"/>
      <c r="H77" s="52"/>
      <c r="I77" s="35"/>
      <c r="J77" s="35"/>
      <c r="K77" s="52"/>
      <c r="L77" s="54"/>
      <c r="M77" s="52"/>
      <c r="N77" s="54"/>
      <c r="O77" s="55"/>
      <c r="P77" s="35"/>
      <c r="Q77" s="35"/>
      <c r="R77" s="52"/>
      <c r="S77" s="54"/>
      <c r="T77" s="54"/>
      <c r="U77" s="54"/>
      <c r="V77" s="54"/>
      <c r="W77" s="55"/>
      <c r="X77" s="35"/>
      <c r="Y77" s="52"/>
      <c r="Z77" s="54"/>
      <c r="AA77" s="55"/>
      <c r="AB77" s="54">
        <v>8</v>
      </c>
      <c r="AC77" s="54">
        <v>8</v>
      </c>
      <c r="AD77" s="55"/>
      <c r="AE77" s="55"/>
      <c r="AF77" s="54">
        <v>8</v>
      </c>
      <c r="AG77" s="54">
        <v>8</v>
      </c>
      <c r="AH77" s="54"/>
      <c r="AI77" s="52"/>
      <c r="AJ77" s="52"/>
      <c r="AK77" s="36">
        <f t="shared" si="28"/>
        <v>32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6CB3-1637-4B74-8E76-C69A12D19D7F}">
  <dimension ref="A1:L42"/>
  <sheetViews>
    <sheetView topLeftCell="A28" zoomScale="85" zoomScaleNormal="85" workbookViewId="0">
      <selection activeCell="B41" sqref="B7:B41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135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Таблица256789101112[[#This Row],[Итого кол-во рабочих часов]]/8</f>
        <v>17.875</v>
      </c>
      <c r="G5" s="61">
        <v>2</v>
      </c>
      <c r="H5" s="61">
        <v>143</v>
      </c>
      <c r="I5" s="41" t="e">
        <f>VLOOKUP($A5,Сотрудники!$A$3:$L$1201,14,0)</f>
        <v>#REF!</v>
      </c>
      <c r="J5" s="43" t="e">
        <f t="shared" ref="J5:J37" si="0">I5/8</f>
        <v>#REF!</v>
      </c>
      <c r="K5" s="42" t="e">
        <f t="shared" ref="K5:K37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Таблица256789101112[[#This Row],[Итого кол-во рабочих часов]]/8</f>
        <v>19.875</v>
      </c>
      <c r="G6" s="61"/>
      <c r="H6" s="61">
        <v>159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Таблица256789101112[[#This Row],[Итого кол-во рабочих часов]]/8</f>
        <v>19.875</v>
      </c>
      <c r="G7" s="62"/>
      <c r="H7" s="61">
        <v>159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Таблица256789101112[[#This Row],[Итого кол-во рабочих часов]]/8</f>
        <v>19.875</v>
      </c>
      <c r="G8" s="62"/>
      <c r="H8" s="61">
        <v>159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19.875</v>
      </c>
      <c r="G9" s="10"/>
      <c r="H9" s="10">
        <v>159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37" si="2">H10/8</f>
        <v>19.875</v>
      </c>
      <c r="G10" s="10"/>
      <c r="H10" s="10">
        <v>159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19.875</v>
      </c>
      <c r="G11" s="10"/>
      <c r="H11" s="10">
        <v>159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19.875</v>
      </c>
      <c r="G12" s="10"/>
      <c r="H12" s="10">
        <v>159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12</v>
      </c>
      <c r="B13" s="50" t="str">
        <f>VLOOKUP($A13,Сотрудники!$A$3:$L$1201,2,0)</f>
        <v>Нурбаева Елена</v>
      </c>
      <c r="C13" s="50" t="str">
        <f>VLOOKUP($A13,Сотрудники!$A$3:$L$1201,9,0)</f>
        <v>приземление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19.875</v>
      </c>
      <c r="G13" s="10"/>
      <c r="H13" s="10">
        <v>159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13</v>
      </c>
      <c r="B14" s="50" t="str">
        <f>VLOOKUP($A14,Сотрудники!$A$3:$L$1201,2,0)</f>
        <v>Богданов Михаил</v>
      </c>
      <c r="C14" s="50" t="str">
        <f>VLOOKUP($A14,Сотрудники!$A$3:$L$1201,9,0)</f>
        <v>LM Риски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19.875</v>
      </c>
      <c r="G14" s="10"/>
      <c r="H14" s="10">
        <v>159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x14ac:dyDescent="0.3">
      <c r="A15" s="60">
        <v>14</v>
      </c>
      <c r="B15" s="50" t="str">
        <f>VLOOKUP($A15,Сотрудники!$A$3:$L$1201,2,0)</f>
        <v>Смирнова Екатерина</v>
      </c>
      <c r="C15" s="50" t="str">
        <f>VLOOKUP($A15,Сотрудники!$A$3:$L$1201,9,0)</f>
        <v>Tableau</v>
      </c>
      <c r="D15" s="50">
        <f>VLOOKUP($A15,Сотрудники!$A$3:$L$1201,10,0)</f>
        <v>0</v>
      </c>
      <c r="E15" s="50">
        <f>VLOOKUP($A15,Сотрудники!$A$3:$L$1201,11,0)</f>
        <v>0</v>
      </c>
      <c r="F15" s="9">
        <f t="shared" si="2"/>
        <v>19.875</v>
      </c>
      <c r="G15" s="10"/>
      <c r="H15" s="10">
        <v>159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15</v>
      </c>
      <c r="B16" s="50" t="str">
        <f>VLOOKUP($A16,Сотрудники!$A$3:$L$1201,2,0)</f>
        <v>Герасимова Елизавета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0.15</v>
      </c>
      <c r="E16" s="50">
        <f>VLOOKUP($A16,Сотрудники!$A$3:$L$1201,11,0)</f>
        <v>150000</v>
      </c>
      <c r="F16" s="9">
        <f t="shared" si="2"/>
        <v>19.875</v>
      </c>
      <c r="G16" s="10"/>
      <c r="H16" s="10">
        <v>159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31.2" x14ac:dyDescent="0.3">
      <c r="A17" s="60">
        <v>16</v>
      </c>
      <c r="B17" s="50" t="str">
        <f>VLOOKUP($A17,Сотрудники!$A$3:$L$1201,2,0)</f>
        <v>Абдуллаева Анжелика</v>
      </c>
      <c r="C17" s="50" t="str">
        <f>VLOOKUP($A17,Сотрудники!$A$3:$L$1201,9,0)</f>
        <v>Ресурсное планирование</v>
      </c>
      <c r="D17" s="50">
        <f>VLOOKUP($A17,Сотрудники!$A$3:$L$1201,10,0)</f>
        <v>0</v>
      </c>
      <c r="E17" s="50">
        <f>VLOOKUP($A17,Сотрудники!$A$3:$L$1201,11,0)</f>
        <v>0</v>
      </c>
      <c r="F17" s="9">
        <f t="shared" si="2"/>
        <v>19.875</v>
      </c>
      <c r="G17" s="10"/>
      <c r="H17" s="10">
        <v>159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ht="62.4" x14ac:dyDescent="0.3">
      <c r="A18" s="60">
        <v>17</v>
      </c>
      <c r="B18" s="50" t="str">
        <f>VLOOKUP($A18,Сотрудники!$A$3:$L$1201,2,0)</f>
        <v>Наймушин Евгений</v>
      </c>
      <c r="C18" s="50" t="str">
        <f>VLOOKUP($A18,Сотрудники!$A$3:$L$1201,9,0)</f>
        <v>МАПЛ (Модуль автоматизации программ лояльности)</v>
      </c>
      <c r="D18" s="50">
        <f>VLOOKUP($A18,Сотрудники!$A$3:$L$1201,10,0)</f>
        <v>0</v>
      </c>
      <c r="E18" s="50">
        <f>VLOOKUP($A18,Сотрудники!$A$3:$L$1201,11,0)</f>
        <v>344900</v>
      </c>
      <c r="F18" s="9">
        <f t="shared" si="2"/>
        <v>19.875</v>
      </c>
      <c r="G18" s="10"/>
      <c r="H18" s="10">
        <v>159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ht="31.2" x14ac:dyDescent="0.3">
      <c r="A19" s="60">
        <v>18</v>
      </c>
      <c r="B19" s="50" t="str">
        <f>VLOOKUP($A19,Сотрудники!$A$3:$L$1201,2,0)</f>
        <v>Тимиргалеев Иван</v>
      </c>
      <c r="C19" s="50" t="str">
        <f>VLOOKUP($A19,Сотрудники!$A$3:$L$1201,9,0)</f>
        <v>Пообъектный учёт залогов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19.875</v>
      </c>
      <c r="G19" s="10"/>
      <c r="H19" s="10">
        <v>159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x14ac:dyDescent="0.3">
      <c r="A20" s="60">
        <v>19</v>
      </c>
      <c r="B20" s="50" t="str">
        <f>VLOOKUP($A20,Сотрудники!$A$3:$L$1201,2,0)</f>
        <v>Лопатин Максим</v>
      </c>
      <c r="C20" s="50">
        <f>VLOOKUP($A20,Сотрудники!$A$3:$L$1201,9,0)</f>
        <v>0</v>
      </c>
      <c r="D20" s="50">
        <f>VLOOKUP($A20,Сотрудники!$A$3:$L$1201,10,0)</f>
        <v>0</v>
      </c>
      <c r="E20" s="63">
        <f>VLOOKUP($A20,Сотрудники!$A$3:$L$1201,11,0)</f>
        <v>0</v>
      </c>
      <c r="F20" s="9">
        <f t="shared" si="2"/>
        <v>19.875</v>
      </c>
      <c r="G20" s="10"/>
      <c r="H20" s="10">
        <v>159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x14ac:dyDescent="0.3">
      <c r="A21" s="60">
        <v>20</v>
      </c>
      <c r="B21" s="50" t="str">
        <f>VLOOKUP($A21,Сотрудники!$A$3:$L$1201,2,0)</f>
        <v xml:space="preserve">Калмурзаев Руслан </v>
      </c>
      <c r="C21" s="50" t="str">
        <f>VLOOKUP($A21,Сотрудники!$A$3:$L$1201,9,0)</f>
        <v>приземление</v>
      </c>
      <c r="D21" s="50">
        <f>VLOOKUP($A21,Сотрудники!$A$3:$L$1201,10,0)</f>
        <v>0</v>
      </c>
      <c r="E21" s="50">
        <f>VLOOKUP($A21,Сотрудники!$A$3:$L$1201,11,0)</f>
        <v>90000</v>
      </c>
      <c r="F21" s="9">
        <f t="shared" si="2"/>
        <v>13.875</v>
      </c>
      <c r="G21" s="10"/>
      <c r="H21" s="10">
        <v>111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x14ac:dyDescent="0.3">
      <c r="A22" s="60">
        <v>21</v>
      </c>
      <c r="B22" s="50" t="str">
        <f>VLOOKUP($A22,Сотрудники!$A$3:$L$1201,2,0)</f>
        <v>Шимберев Борис</v>
      </c>
      <c r="C22" s="50">
        <f>VLOOKUP($A22,Сотрудники!$A$3:$L$1201,9,0)</f>
        <v>0</v>
      </c>
      <c r="D22" s="50">
        <f>VLOOKUP($A22,Сотрудники!$A$3:$L$1201,10,0)</f>
        <v>0</v>
      </c>
      <c r="E22" s="50">
        <f>VLOOKUP($A22,Сотрудники!$A$3:$L$1201,11,0)</f>
        <v>0</v>
      </c>
      <c r="F22" s="9">
        <f t="shared" si="2"/>
        <v>16.875</v>
      </c>
      <c r="G22" s="10">
        <v>3</v>
      </c>
      <c r="H22" s="10">
        <v>135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x14ac:dyDescent="0.3">
      <c r="A23" s="60">
        <v>22</v>
      </c>
      <c r="B23" s="50" t="str">
        <f>VLOOKUP($A23,Сотрудники!$A$3:$L$1201,2,0)</f>
        <v>Виштак Татьяна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 t="str">
        <f>VLOOKUP($A23,Сотрудники!$A$3:$L$1201,11,0)</f>
        <v xml:space="preserve">310 400 </v>
      </c>
      <c r="F23" s="9">
        <f t="shared" si="2"/>
        <v>19.875</v>
      </c>
      <c r="G23" s="10"/>
      <c r="H23" s="10">
        <v>159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x14ac:dyDescent="0.3">
      <c r="A24" s="60">
        <v>23</v>
      </c>
      <c r="B24" s="50" t="str">
        <f>VLOOKUP($A24,Сотрудники!$A$3:$L$1201,2,0)</f>
        <v>Путилов Александр</v>
      </c>
      <c r="C24" s="50">
        <f>VLOOKUP($A24,Сотрудники!$A$3:$L$1201,9,0)</f>
        <v>0</v>
      </c>
      <c r="D24" s="50">
        <f>VLOOKUP($A24,Сотрудники!$A$3:$L$1201,10,0)</f>
        <v>0</v>
      </c>
      <c r="E24" s="50">
        <f>VLOOKUP($A24,Сотрудники!$A$3:$L$1201,11,0)</f>
        <v>303500</v>
      </c>
      <c r="F24" s="9">
        <f t="shared" si="2"/>
        <v>19.875</v>
      </c>
      <c r="G24" s="10"/>
      <c r="H24" s="10">
        <v>159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ht="31.2" x14ac:dyDescent="0.3">
      <c r="A25" s="60">
        <v>24</v>
      </c>
      <c r="B25" s="50" t="str">
        <f>VLOOKUP($A25,Сотрудники!$A$3:$L$1201,2,0)</f>
        <v>Цыганкова Анастасия</v>
      </c>
      <c r="C25" s="50" t="str">
        <f>VLOOKUP($A25,Сотрудники!$A$3:$L$1201,9,0)</f>
        <v>Ресурсное планирование</v>
      </c>
      <c r="D25" s="50">
        <f>VLOOKUP($A25,Сотрудники!$A$3:$L$1201,10,0)</f>
        <v>0.15</v>
      </c>
      <c r="E25" s="50">
        <f>VLOOKUP($A25,Сотрудники!$A$3:$L$1201,11,0)</f>
        <v>150000</v>
      </c>
      <c r="F25" s="9">
        <f t="shared" si="2"/>
        <v>19.875</v>
      </c>
      <c r="G25" s="10"/>
      <c r="H25" s="10">
        <v>159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x14ac:dyDescent="0.3">
      <c r="A26" s="60">
        <v>25</v>
      </c>
      <c r="B26" s="50" t="str">
        <f>VLOOKUP($A26,Сотрудники!$A$3:$L$1201,2,0)</f>
        <v>Беседин Игорь</v>
      </c>
      <c r="C26" s="50" t="str">
        <f>VLOOKUP($A26,Сотрудники!$A$3:$L$1201,9,0)</f>
        <v>приземление</v>
      </c>
      <c r="D26" s="50">
        <f>VLOOKUP($A26,Сотрудники!$A$3:$L$1201,10,0)</f>
        <v>0</v>
      </c>
      <c r="E26" s="50">
        <f>VLOOKUP($A26,Сотрудники!$A$3:$L$1201,11,0)</f>
        <v>310000</v>
      </c>
      <c r="F26" s="9">
        <f t="shared" si="2"/>
        <v>19.875</v>
      </c>
      <c r="G26" s="10"/>
      <c r="H26" s="10">
        <v>159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ht="31.2" x14ac:dyDescent="0.3">
      <c r="A27" s="60">
        <v>26</v>
      </c>
      <c r="B27" s="50" t="str">
        <f>VLOOKUP($A27,Сотрудники!$A$3:$L$1201,2,0)</f>
        <v>Молчанов Роман</v>
      </c>
      <c r="C27" s="50" t="str">
        <f>VLOOKUP($A27,Сотрудники!$A$3:$L$1201,9,0)</f>
        <v xml:space="preserve">Кредиты наличными </v>
      </c>
      <c r="D27" s="50">
        <f>VLOOKUP($A27,Сотрудники!$A$3:$L$1201,10,0)</f>
        <v>0</v>
      </c>
      <c r="E27" s="50">
        <f>VLOOKUP($A27,Сотрудники!$A$3:$L$1201,11,0)</f>
        <v>300000</v>
      </c>
      <c r="F27" s="9">
        <f t="shared" si="2"/>
        <v>19.875</v>
      </c>
      <c r="G27" s="10"/>
      <c r="H27" s="10">
        <v>159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x14ac:dyDescent="0.3">
      <c r="A28" s="60">
        <v>27</v>
      </c>
      <c r="B28" s="50" t="str">
        <f>VLOOKUP($A28,Сотрудники!$A$3:$L$1201,2,0)</f>
        <v>Пузанов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19.875</v>
      </c>
      <c r="G28" s="10"/>
      <c r="H28" s="10">
        <v>159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ht="62.4" x14ac:dyDescent="0.3">
      <c r="A29" s="60">
        <v>28</v>
      </c>
      <c r="B29" s="50" t="str">
        <f>VLOOKUP($A29,Сотрудники!$A$3:$L$1201,2,0)</f>
        <v>Хотулев Дмитрий</v>
      </c>
      <c r="C29" s="50" t="str">
        <f>VLOOKUP($A29,Сотрудники!$A$3:$L$1201,9,0)</f>
        <v>Платежи юридических лиц (Малый и средний бизнес)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19.875</v>
      </c>
      <c r="G29" s="10"/>
      <c r="H29" s="10">
        <v>159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x14ac:dyDescent="0.3">
      <c r="A30" s="60">
        <v>29</v>
      </c>
      <c r="B30" s="50" t="str">
        <f>VLOOKUP($A30,Сотрудники!$A$3:$L$1201,2,0)</f>
        <v>Воронцов Григорий</v>
      </c>
      <c r="C30" s="50" t="str">
        <f>VLOOKUP($A30,Сотрудники!$A$3:$L$1201,9,0)</f>
        <v>приземление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19.875</v>
      </c>
      <c r="G30" s="10"/>
      <c r="H30" s="10">
        <v>159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x14ac:dyDescent="0.3">
      <c r="A31" s="60">
        <v>30</v>
      </c>
      <c r="B31" s="50" t="str">
        <f>VLOOKUP($A31,Сотрудники!$A$3:$L$1201,2,0)</f>
        <v>Тарасов Алексей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248000</v>
      </c>
      <c r="F31" s="9">
        <f t="shared" si="2"/>
        <v>19.875</v>
      </c>
      <c r="G31" s="10"/>
      <c r="H31" s="10">
        <v>159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x14ac:dyDescent="0.3">
      <c r="A32" s="60">
        <v>31</v>
      </c>
      <c r="B32" s="50" t="str">
        <f>VLOOKUP($A32,Сотрудники!$A$3:$L$1201,2,0)</f>
        <v>Саринков Андрей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19.875</v>
      </c>
      <c r="G32" s="10"/>
      <c r="H32" s="10">
        <v>159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x14ac:dyDescent="0.3">
      <c r="A33" s="60">
        <v>32</v>
      </c>
      <c r="B33" s="50" t="str">
        <f>VLOOKUP($A33,Сотрудники!$A$3:$L$1201,2,0)</f>
        <v>Смердов Алексей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0</v>
      </c>
      <c r="F33" s="9">
        <f t="shared" si="2"/>
        <v>2</v>
      </c>
      <c r="G33" s="10"/>
      <c r="H33" s="10">
        <v>16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x14ac:dyDescent="0.3">
      <c r="A34" s="60">
        <v>33</v>
      </c>
      <c r="B34" s="50" t="str">
        <f>VLOOKUP($A34,Сотрудники!$A$3:$L$1201,2,0)</f>
        <v>Киевский Сергей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19.875</v>
      </c>
      <c r="G34" s="10"/>
      <c r="H34" s="10">
        <v>159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x14ac:dyDescent="0.3">
      <c r="A35" s="60">
        <v>35</v>
      </c>
      <c r="B35" s="50" t="str">
        <f>VLOOKUP($A35,Сотрудники!$A$3:$L$1201,2,0)</f>
        <v>Дмитриев Николай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19.875</v>
      </c>
      <c r="G35" s="10"/>
      <c r="H35" s="10">
        <v>159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x14ac:dyDescent="0.3">
      <c r="A36" s="60">
        <v>36</v>
      </c>
      <c r="B36" s="50" t="str">
        <f>VLOOKUP($A36,Сотрудники!$A$3:$L$1201,2,0)</f>
        <v>Юркин Николай</v>
      </c>
      <c r="C36" s="50">
        <f>VLOOKUP($A36,Сотрудники!$A$3:$L$1201,9,0)</f>
        <v>0</v>
      </c>
      <c r="D36" s="50">
        <f>VLOOKUP($A36,Сотрудники!$A$3:$L$1201,10,0)</f>
        <v>0</v>
      </c>
      <c r="E36" s="50">
        <f>VLOOKUP($A36,Сотрудники!$A$3:$L$1201,11,0)</f>
        <v>0</v>
      </c>
      <c r="F36" s="9">
        <f t="shared" si="2"/>
        <v>19.875</v>
      </c>
      <c r="G36" s="10"/>
      <c r="H36" s="10">
        <v>159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x14ac:dyDescent="0.3">
      <c r="A37" s="60">
        <v>37</v>
      </c>
      <c r="B37" s="50" t="str">
        <f>VLOOKUP($A37,Сотрудники!$A$3:$L$1201,2,0)</f>
        <v>Ионов Евгений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19.875</v>
      </c>
      <c r="G37" s="10"/>
      <c r="H37" s="10">
        <v>159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x14ac:dyDescent="0.3">
      <c r="A38" s="80">
        <v>38</v>
      </c>
      <c r="B38" s="50" t="str">
        <f>VLOOKUP($A38,Сотрудники!$A$3:$L$1201,2,0)</f>
        <v>Передков Константин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253000</v>
      </c>
      <c r="F38" s="9">
        <f t="shared" ref="F38:F41" si="3">H38/8</f>
        <v>19.875</v>
      </c>
      <c r="G38" s="10"/>
      <c r="H38" s="10">
        <v>159</v>
      </c>
      <c r="I38" s="41" t="e">
        <f>VLOOKUP($A38,Сотрудники!$A$3:$L$1201,14,0)</f>
        <v>#REF!</v>
      </c>
      <c r="J38" s="43" t="e">
        <f t="shared" ref="J38:J41" si="4">I38/8</f>
        <v>#REF!</v>
      </c>
      <c r="K38" s="51" t="e">
        <f t="shared" ref="K38:K41" si="5">+H38*J38</f>
        <v>#REF!</v>
      </c>
    </row>
    <row r="39" spans="1:11" x14ac:dyDescent="0.3">
      <c r="A39" s="80">
        <v>39</v>
      </c>
      <c r="B39" s="50" t="str">
        <f>VLOOKUP($A39,Сотрудники!$A$3:$L$1201,2,0)</f>
        <v>Дзядевич Екатерина</v>
      </c>
      <c r="C39" s="50">
        <f>VLOOKUP($A39,Сотрудники!$A$3:$L$1201,9,0)</f>
        <v>0</v>
      </c>
      <c r="D39" s="50">
        <f>VLOOKUP($A39,Сотрудники!$A$3:$L$1201,10,0)</f>
        <v>0.15</v>
      </c>
      <c r="E39" s="50">
        <f>VLOOKUP($A39,Сотрудники!$A$3:$L$1201,11,0)</f>
        <v>92000</v>
      </c>
      <c r="F39" s="9">
        <f t="shared" si="3"/>
        <v>13.875</v>
      </c>
      <c r="G39" s="10"/>
      <c r="H39" s="10">
        <v>111</v>
      </c>
      <c r="I39" s="41" t="e">
        <f>VLOOKUP($A39,Сотрудники!$A$3:$L$1201,14,0)</f>
        <v>#REF!</v>
      </c>
      <c r="J39" s="43" t="e">
        <f t="shared" si="4"/>
        <v>#REF!</v>
      </c>
      <c r="K39" s="51" t="e">
        <f t="shared" si="5"/>
        <v>#REF!</v>
      </c>
    </row>
    <row r="40" spans="1:11" x14ac:dyDescent="0.3">
      <c r="A40" s="80">
        <v>40</v>
      </c>
      <c r="B40" s="50" t="str">
        <f>VLOOKUP($A40,Сотрудники!$A$3:$L$1201,2,0)</f>
        <v>Томских Виталий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0</v>
      </c>
      <c r="F40" s="9">
        <f t="shared" si="3"/>
        <v>14.875</v>
      </c>
      <c r="G40" s="10"/>
      <c r="H40" s="10">
        <v>119</v>
      </c>
      <c r="I40" s="41" t="e">
        <f>VLOOKUP($A40,Сотрудники!$A$3:$L$1201,14,0)</f>
        <v>#REF!</v>
      </c>
      <c r="J40" s="43" t="e">
        <f t="shared" si="4"/>
        <v>#REF!</v>
      </c>
      <c r="K40" s="51" t="e">
        <f t="shared" si="5"/>
        <v>#REF!</v>
      </c>
    </row>
    <row r="41" spans="1:11" x14ac:dyDescent="0.3">
      <c r="A41" s="80">
        <v>41</v>
      </c>
      <c r="B41" s="50" t="str">
        <f>VLOOKUP($A41,Сотрудники!$A$3:$L$1201,2,0)</f>
        <v>Новиков Роман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0</v>
      </c>
      <c r="F41" s="9">
        <f t="shared" si="3"/>
        <v>4</v>
      </c>
      <c r="G41" s="10"/>
      <c r="H41" s="10">
        <v>32</v>
      </c>
      <c r="I41" s="41" t="e">
        <f>VLOOKUP($A41,Сотрудники!$A$3:$L$1201,14,0)</f>
        <v>#REF!</v>
      </c>
      <c r="J41" s="43" t="e">
        <f t="shared" si="4"/>
        <v>#REF!</v>
      </c>
      <c r="K41" s="51" t="e">
        <f t="shared" si="5"/>
        <v>#REF!</v>
      </c>
    </row>
    <row r="42" spans="1:11" x14ac:dyDescent="0.3">
      <c r="K42" s="26" t="e">
        <f>SUM(K5:K41)</f>
        <v>#REF!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3980-B2D8-4CEE-BFA9-6BEF09566BB0}">
  <dimension ref="A1:AK95"/>
  <sheetViews>
    <sheetView zoomScale="69" zoomScaleNormal="69" workbookViewId="0">
      <pane xSplit="2" ySplit="2" topLeftCell="O64" activePane="bottomRight" state="frozen"/>
      <selection activeCell="G26" sqref="G26"/>
      <selection pane="topRight" activeCell="G26" sqref="G26"/>
      <selection pane="bottomLeft" activeCell="G26" sqref="G26"/>
      <selection pane="bottomRight" activeCell="A82" sqref="A82:XFD82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44013</v>
      </c>
      <c r="E2" s="53">
        <f>D2+1</f>
        <v>44014</v>
      </c>
      <c r="F2" s="53">
        <f t="shared" ref="F2:G2" si="0">E2+1</f>
        <v>44015</v>
      </c>
      <c r="G2" s="31">
        <f t="shared" si="0"/>
        <v>44016</v>
      </c>
      <c r="H2" s="31">
        <f>G2+1</f>
        <v>44017</v>
      </c>
      <c r="I2" s="53">
        <f t="shared" ref="I2:AF2" si="1">H2+1</f>
        <v>44018</v>
      </c>
      <c r="J2" s="53">
        <f t="shared" si="1"/>
        <v>44019</v>
      </c>
      <c r="K2" s="53">
        <f t="shared" si="1"/>
        <v>44020</v>
      </c>
      <c r="L2" s="53">
        <f t="shared" si="1"/>
        <v>44021</v>
      </c>
      <c r="M2" s="53">
        <f t="shared" si="1"/>
        <v>44022</v>
      </c>
      <c r="N2" s="31">
        <f t="shared" si="1"/>
        <v>44023</v>
      </c>
      <c r="O2" s="31">
        <f t="shared" si="1"/>
        <v>44024</v>
      </c>
      <c r="P2" s="53">
        <f t="shared" si="1"/>
        <v>44025</v>
      </c>
      <c r="Q2" s="53">
        <f t="shared" si="1"/>
        <v>44026</v>
      </c>
      <c r="R2" s="53">
        <f t="shared" si="1"/>
        <v>44027</v>
      </c>
      <c r="S2" s="53">
        <f t="shared" si="1"/>
        <v>44028</v>
      </c>
      <c r="T2" s="53">
        <f t="shared" si="1"/>
        <v>44029</v>
      </c>
      <c r="U2" s="31">
        <f t="shared" si="1"/>
        <v>44030</v>
      </c>
      <c r="V2" s="31">
        <f t="shared" si="1"/>
        <v>44031</v>
      </c>
      <c r="W2" s="53">
        <f t="shared" si="1"/>
        <v>44032</v>
      </c>
      <c r="X2" s="53">
        <f t="shared" si="1"/>
        <v>44033</v>
      </c>
      <c r="Y2" s="53">
        <f t="shared" si="1"/>
        <v>44034</v>
      </c>
      <c r="Z2" s="53">
        <f t="shared" si="1"/>
        <v>44035</v>
      </c>
      <c r="AA2" s="53">
        <f t="shared" si="1"/>
        <v>44036</v>
      </c>
      <c r="AB2" s="31">
        <f t="shared" si="1"/>
        <v>44037</v>
      </c>
      <c r="AC2" s="31">
        <f t="shared" si="1"/>
        <v>44038</v>
      </c>
      <c r="AD2" s="53">
        <f t="shared" si="1"/>
        <v>44039</v>
      </c>
      <c r="AE2" s="53">
        <f t="shared" si="1"/>
        <v>44040</v>
      </c>
      <c r="AF2" s="53">
        <f t="shared" si="1"/>
        <v>44041</v>
      </c>
      <c r="AG2" s="53">
        <f>+AF2+1</f>
        <v>44042</v>
      </c>
      <c r="AH2" s="53">
        <f>+AG2+1</f>
        <v>44043</v>
      </c>
      <c r="AI2" s="53">
        <f>+AH2+1</f>
        <v>44044</v>
      </c>
      <c r="AJ2" s="53">
        <f>+AI2+1</f>
        <v>44045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5" t="str">
        <f t="shared" ref="D3:AJ10" si="2">IF(ISBLANK(D51),"",IF(D51=0,"Выходной",IF(D51&lt;&gt;0,"Работал","")))</f>
        <v>Выходной</v>
      </c>
      <c r="E3" s="54" t="str">
        <f t="shared" si="2"/>
        <v>Выходной</v>
      </c>
      <c r="F3" s="54" t="str">
        <f t="shared" si="2"/>
        <v>Выходной</v>
      </c>
      <c r="G3" s="35" t="str">
        <f t="shared" si="2"/>
        <v>Выходной</v>
      </c>
      <c r="H3" s="35" t="str">
        <f t="shared" si="2"/>
        <v>Выходной</v>
      </c>
      <c r="I3" s="54" t="str">
        <f t="shared" si="2"/>
        <v>Выходной</v>
      </c>
      <c r="J3" s="54" t="str">
        <f t="shared" si="2"/>
        <v>Выходной</v>
      </c>
      <c r="K3" s="54" t="str">
        <f t="shared" si="2"/>
        <v>Выходной</v>
      </c>
      <c r="L3" s="54" t="str">
        <f t="shared" si="2"/>
        <v>Выходной</v>
      </c>
      <c r="M3" s="54" t="str">
        <f t="shared" si="2"/>
        <v>Выходной</v>
      </c>
      <c r="N3" s="55" t="str">
        <f t="shared" si="2"/>
        <v>Выходной</v>
      </c>
      <c r="O3" s="55" t="str">
        <f t="shared" si="2"/>
        <v>Выходной</v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5" t="str">
        <f t="shared" si="2"/>
        <v/>
      </c>
      <c r="V3" s="55" t="str">
        <f t="shared" si="2"/>
        <v/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5" t="str">
        <f t="shared" si="2"/>
        <v/>
      </c>
      <c r="AC3" s="55" t="str">
        <f t="shared" si="2"/>
        <v/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>Работал</v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5" t="str">
        <f t="shared" si="2"/>
        <v/>
      </c>
      <c r="E4" s="54" t="str">
        <f t="shared" si="2"/>
        <v>Работал</v>
      </c>
      <c r="F4" s="54" t="str">
        <f t="shared" si="2"/>
        <v>Работал</v>
      </c>
      <c r="G4" s="55" t="str">
        <f t="shared" si="2"/>
        <v/>
      </c>
      <c r="H4" s="55" t="str">
        <f t="shared" si="2"/>
        <v/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5" t="str">
        <f t="shared" si="2"/>
        <v/>
      </c>
      <c r="O4" s="55" t="str">
        <f t="shared" si="2"/>
        <v/>
      </c>
      <c r="P4" s="54" t="str">
        <f t="shared" si="2"/>
        <v>Работал</v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5" t="str">
        <f t="shared" si="2"/>
        <v/>
      </c>
      <c r="V4" s="55" t="str">
        <f t="shared" si="2"/>
        <v/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5" t="str">
        <f t="shared" si="2"/>
        <v/>
      </c>
      <c r="AC4" s="55" t="str">
        <f t="shared" si="2"/>
        <v/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>Работал</v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5" t="str">
        <f t="shared" si="2"/>
        <v/>
      </c>
      <c r="E5" s="54" t="str">
        <f t="shared" si="2"/>
        <v>Работал</v>
      </c>
      <c r="F5" s="54" t="str">
        <f t="shared" si="2"/>
        <v>Работал</v>
      </c>
      <c r="G5" s="55" t="str">
        <f t="shared" si="2"/>
        <v/>
      </c>
      <c r="H5" s="55" t="str">
        <f t="shared" si="2"/>
        <v/>
      </c>
      <c r="I5" s="54" t="str">
        <f t="shared" si="2"/>
        <v>Работал</v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5" t="str">
        <f t="shared" si="2"/>
        <v/>
      </c>
      <c r="O5" s="55" t="str">
        <f t="shared" si="2"/>
        <v/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5" t="str">
        <f t="shared" si="2"/>
        <v/>
      </c>
      <c r="V5" s="55" t="str">
        <f t="shared" si="2"/>
        <v/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5" t="str">
        <f t="shared" si="2"/>
        <v/>
      </c>
      <c r="AC5" s="55" t="str">
        <f t="shared" si="2"/>
        <v/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>Работал</v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5" t="str">
        <f t="shared" si="2"/>
        <v/>
      </c>
      <c r="E6" s="54" t="str">
        <f t="shared" si="2"/>
        <v>Работал</v>
      </c>
      <c r="F6" s="54" t="str">
        <f t="shared" si="2"/>
        <v>Работал</v>
      </c>
      <c r="G6" s="55" t="str">
        <f t="shared" si="2"/>
        <v/>
      </c>
      <c r="H6" s="55" t="str">
        <f t="shared" si="2"/>
        <v/>
      </c>
      <c r="I6" s="54" t="str">
        <f t="shared" si="2"/>
        <v>Работал</v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5" t="str">
        <f t="shared" si="2"/>
        <v/>
      </c>
      <c r="O6" s="55" t="str">
        <f t="shared" si="2"/>
        <v/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5" t="str">
        <f t="shared" si="2"/>
        <v/>
      </c>
      <c r="V6" s="55" t="str">
        <f t="shared" si="2"/>
        <v/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5" t="str">
        <f t="shared" si="2"/>
        <v/>
      </c>
      <c r="AC6" s="55" t="str">
        <f t="shared" si="2"/>
        <v/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>Работал</v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5" t="str">
        <f t="shared" si="2"/>
        <v/>
      </c>
      <c r="E7" s="54" t="str">
        <f t="shared" si="2"/>
        <v>Работал</v>
      </c>
      <c r="F7" s="54" t="str">
        <f t="shared" si="2"/>
        <v>Работал</v>
      </c>
      <c r="G7" s="55" t="str">
        <f t="shared" si="2"/>
        <v/>
      </c>
      <c r="H7" s="55" t="str">
        <f t="shared" si="2"/>
        <v/>
      </c>
      <c r="I7" s="54" t="str">
        <f t="shared" si="2"/>
        <v>Работал</v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5" t="str">
        <f t="shared" si="2"/>
        <v/>
      </c>
      <c r="O7" s="55" t="str">
        <f t="shared" si="2"/>
        <v/>
      </c>
      <c r="P7" s="54" t="str">
        <f t="shared" si="2"/>
        <v>Работал</v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Работал</v>
      </c>
      <c r="U7" s="55" t="str">
        <f t="shared" si="2"/>
        <v/>
      </c>
      <c r="V7" s="55" t="str">
        <f t="shared" si="2"/>
        <v/>
      </c>
      <c r="W7" s="54" t="str">
        <f t="shared" si="2"/>
        <v>Работал</v>
      </c>
      <c r="X7" s="54" t="str">
        <f t="shared" si="2"/>
        <v>Работал</v>
      </c>
      <c r="Y7" s="54" t="str">
        <f t="shared" si="2"/>
        <v>Работал</v>
      </c>
      <c r="Z7" s="54" t="str">
        <f t="shared" si="2"/>
        <v>Работал</v>
      </c>
      <c r="AA7" s="54" t="str">
        <f t="shared" si="2"/>
        <v>Работал</v>
      </c>
      <c r="AB7" s="55" t="str">
        <f t="shared" si="2"/>
        <v/>
      </c>
      <c r="AC7" s="55" t="str">
        <f t="shared" si="2"/>
        <v/>
      </c>
      <c r="AD7" s="54" t="str">
        <f t="shared" si="2"/>
        <v>Работал</v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>Работал</v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5" t="str">
        <f t="shared" si="2"/>
        <v/>
      </c>
      <c r="E8" s="54" t="str">
        <f t="shared" si="2"/>
        <v>Работал</v>
      </c>
      <c r="F8" s="54" t="str">
        <f t="shared" si="2"/>
        <v>Работал</v>
      </c>
      <c r="G8" s="55" t="str">
        <f t="shared" si="2"/>
        <v/>
      </c>
      <c r="H8" s="55" t="str">
        <f t="shared" si="2"/>
        <v/>
      </c>
      <c r="I8" s="54" t="str">
        <f t="shared" si="2"/>
        <v>Работал</v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5" t="str">
        <f t="shared" si="2"/>
        <v/>
      </c>
      <c r="O8" s="55" t="str">
        <f t="shared" si="2"/>
        <v/>
      </c>
      <c r="P8" s="54" t="str">
        <f t="shared" si="2"/>
        <v>Работал</v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5" t="str">
        <f t="shared" si="2"/>
        <v/>
      </c>
      <c r="V8" s="55" t="str">
        <f t="shared" si="2"/>
        <v/>
      </c>
      <c r="W8" s="54" t="str">
        <f t="shared" si="2"/>
        <v>Работал</v>
      </c>
      <c r="X8" s="54" t="str">
        <f t="shared" si="2"/>
        <v>Работал</v>
      </c>
      <c r="Y8" s="54" t="str">
        <f t="shared" si="2"/>
        <v>Работал</v>
      </c>
      <c r="Z8" s="54" t="str">
        <f t="shared" si="2"/>
        <v>Работал</v>
      </c>
      <c r="AA8" s="54" t="str">
        <f t="shared" si="2"/>
        <v>Работал</v>
      </c>
      <c r="AB8" s="55" t="str">
        <f t="shared" si="2"/>
        <v/>
      </c>
      <c r="AC8" s="55" t="str">
        <f t="shared" si="2"/>
        <v/>
      </c>
      <c r="AD8" s="54" t="str">
        <f t="shared" si="2"/>
        <v>Работал</v>
      </c>
      <c r="AE8" s="54" t="str">
        <f t="shared" si="2"/>
        <v>Работал</v>
      </c>
      <c r="AF8" s="54" t="str">
        <f t="shared" si="2"/>
        <v>Работал</v>
      </c>
      <c r="AG8" s="54" t="str">
        <f t="shared" si="2"/>
        <v>Работал</v>
      </c>
      <c r="AH8" s="54" t="str">
        <f t="shared" si="2"/>
        <v>Работал</v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5" t="str">
        <f t="shared" si="2"/>
        <v/>
      </c>
      <c r="E9" s="54" t="str">
        <f t="shared" si="2"/>
        <v>Работал</v>
      </c>
      <c r="F9" s="54" t="str">
        <f t="shared" si="2"/>
        <v>Работал</v>
      </c>
      <c r="G9" s="55" t="str">
        <f t="shared" si="2"/>
        <v/>
      </c>
      <c r="H9" s="55" t="str">
        <f t="shared" si="2"/>
        <v/>
      </c>
      <c r="I9" s="54" t="str">
        <f t="shared" si="2"/>
        <v>Работал</v>
      </c>
      <c r="J9" s="54" t="str">
        <f t="shared" si="2"/>
        <v>Работал</v>
      </c>
      <c r="K9" s="54" t="str">
        <f t="shared" si="2"/>
        <v>Работал</v>
      </c>
      <c r="L9" s="54" t="str">
        <f t="shared" si="2"/>
        <v>Работал</v>
      </c>
      <c r="M9" s="54" t="str">
        <f t="shared" si="2"/>
        <v>Работал</v>
      </c>
      <c r="N9" s="55" t="str">
        <f t="shared" si="2"/>
        <v/>
      </c>
      <c r="O9" s="55" t="str">
        <f t="shared" si="2"/>
        <v/>
      </c>
      <c r="P9" s="54" t="str">
        <f t="shared" si="2"/>
        <v>Работал</v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5" t="str">
        <f t="shared" si="2"/>
        <v/>
      </c>
      <c r="V9" s="55" t="str">
        <f t="shared" si="2"/>
        <v/>
      </c>
      <c r="W9" s="54" t="str">
        <f t="shared" si="2"/>
        <v>Работал</v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4" t="str">
        <f t="shared" si="2"/>
        <v>Работал</v>
      </c>
      <c r="AB9" s="55" t="str">
        <f t="shared" si="2"/>
        <v/>
      </c>
      <c r="AC9" s="55" t="str">
        <f t="shared" si="2"/>
        <v/>
      </c>
      <c r="AD9" s="54" t="str">
        <f t="shared" si="2"/>
        <v>Работал</v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>Работал</v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5" t="str">
        <f t="shared" si="2"/>
        <v/>
      </c>
      <c r="E10" s="54" t="str">
        <f t="shared" si="2"/>
        <v>Работал</v>
      </c>
      <c r="F10" s="54" t="str">
        <f t="shared" si="2"/>
        <v>Работал</v>
      </c>
      <c r="G10" s="55" t="str">
        <f t="shared" si="2"/>
        <v/>
      </c>
      <c r="H10" s="55" t="str">
        <f t="shared" si="2"/>
        <v/>
      </c>
      <c r="I10" s="54" t="str">
        <f t="shared" si="2"/>
        <v>Работал</v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5" t="str">
        <f t="shared" si="2"/>
        <v/>
      </c>
      <c r="O10" s="55" t="str">
        <f t="shared" si="2"/>
        <v/>
      </c>
      <c r="P10" s="54" t="str">
        <f t="shared" si="2"/>
        <v>Работал</v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5" t="str">
        <f t="shared" si="2"/>
        <v/>
      </c>
      <c r="V10" s="55" t="str">
        <f t="shared" si="2"/>
        <v/>
      </c>
      <c r="W10" s="54" t="str">
        <f t="shared" si="2"/>
        <v>Работал</v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4" t="str">
        <f t="shared" si="2"/>
        <v>Работал</v>
      </c>
      <c r="AB10" s="55" t="str">
        <f t="shared" ref="AB10:AJ10" si="3">IF(ISBLANK(AB58),"",IF(AB58=0,"Выходной",IF(AB58&lt;&gt;0,"Работал","")))</f>
        <v/>
      </c>
      <c r="AC10" s="55" t="str">
        <f t="shared" si="3"/>
        <v/>
      </c>
      <c r="AD10" s="54" t="str">
        <f t="shared" si="3"/>
        <v>Работал</v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>Работал</v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5" t="str">
        <f t="shared" ref="D11:AJ17" si="4">IF(ISBLANK(D59),"",IF(D59=0,"Выходной",IF(D59&lt;&gt;0,"Работал","")))</f>
        <v/>
      </c>
      <c r="E11" s="54" t="str">
        <f t="shared" si="4"/>
        <v>Работал</v>
      </c>
      <c r="F11" s="54" t="str">
        <f t="shared" si="4"/>
        <v>Работал</v>
      </c>
      <c r="G11" s="55" t="str">
        <f t="shared" si="4"/>
        <v/>
      </c>
      <c r="H11" s="55" t="str">
        <f t="shared" si="4"/>
        <v/>
      </c>
      <c r="I11" s="54" t="str">
        <f t="shared" si="4"/>
        <v>Работал</v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5" t="str">
        <f t="shared" si="4"/>
        <v/>
      </c>
      <c r="O11" s="55" t="str">
        <f t="shared" si="4"/>
        <v/>
      </c>
      <c r="P11" s="54" t="str">
        <f t="shared" si="4"/>
        <v>Работал</v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5" t="str">
        <f t="shared" si="4"/>
        <v/>
      </c>
      <c r="V11" s="55" t="str">
        <f t="shared" si="4"/>
        <v/>
      </c>
      <c r="W11" s="54" t="str">
        <f t="shared" si="4"/>
        <v>Работал</v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4" t="str">
        <f t="shared" si="4"/>
        <v>Работал</v>
      </c>
      <c r="AB11" s="55" t="str">
        <f t="shared" si="4"/>
        <v/>
      </c>
      <c r="AC11" s="55" t="str">
        <f t="shared" si="4"/>
        <v/>
      </c>
      <c r="AD11" s="54" t="str">
        <f t="shared" si="4"/>
        <v>Работал</v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>Работал</v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5" t="str">
        <f t="shared" si="4"/>
        <v/>
      </c>
      <c r="E12" s="54" t="str">
        <f t="shared" si="4"/>
        <v>Работал</v>
      </c>
      <c r="F12" s="54" t="str">
        <f t="shared" si="4"/>
        <v>Работал</v>
      </c>
      <c r="G12" s="55" t="str">
        <f t="shared" si="4"/>
        <v/>
      </c>
      <c r="H12" s="55" t="str">
        <f t="shared" si="4"/>
        <v/>
      </c>
      <c r="I12" s="54" t="str">
        <f t="shared" si="4"/>
        <v>Работал</v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5" t="str">
        <f t="shared" si="4"/>
        <v/>
      </c>
      <c r="O12" s="55" t="str">
        <f t="shared" si="4"/>
        <v/>
      </c>
      <c r="P12" s="54" t="str">
        <f t="shared" si="4"/>
        <v>Работал</v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5" t="str">
        <f t="shared" si="4"/>
        <v/>
      </c>
      <c r="V12" s="55" t="str">
        <f t="shared" si="4"/>
        <v/>
      </c>
      <c r="W12" s="54" t="str">
        <f t="shared" si="4"/>
        <v>Работал</v>
      </c>
      <c r="X12" s="54" t="str">
        <f t="shared" si="4"/>
        <v>Работал</v>
      </c>
      <c r="Y12" s="54" t="str">
        <f t="shared" si="4"/>
        <v>Работал</v>
      </c>
      <c r="Z12" s="54" t="str">
        <f t="shared" si="4"/>
        <v>Работал</v>
      </c>
      <c r="AA12" s="54" t="str">
        <f t="shared" si="4"/>
        <v>Работал</v>
      </c>
      <c r="AB12" s="55" t="str">
        <f t="shared" si="4"/>
        <v/>
      </c>
      <c r="AC12" s="55" t="str">
        <f t="shared" si="4"/>
        <v/>
      </c>
      <c r="AD12" s="54" t="str">
        <f t="shared" si="4"/>
        <v>Работал</v>
      </c>
      <c r="AE12" s="54" t="str">
        <f t="shared" si="4"/>
        <v>Работал</v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>Работал</v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5" t="str">
        <f t="shared" si="4"/>
        <v/>
      </c>
      <c r="E13" s="54" t="str">
        <f t="shared" si="4"/>
        <v>Работал</v>
      </c>
      <c r="F13" s="54" t="str">
        <f t="shared" si="4"/>
        <v>Работал</v>
      </c>
      <c r="G13" s="55" t="str">
        <f t="shared" si="4"/>
        <v/>
      </c>
      <c r="H13" s="55" t="str">
        <f t="shared" si="4"/>
        <v/>
      </c>
      <c r="I13" s="54" t="str">
        <f t="shared" si="4"/>
        <v>Работал</v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5" t="str">
        <f t="shared" si="4"/>
        <v/>
      </c>
      <c r="O13" s="55" t="str">
        <f t="shared" si="4"/>
        <v/>
      </c>
      <c r="P13" s="54" t="str">
        <f t="shared" si="4"/>
        <v>Работал</v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5" t="str">
        <f t="shared" si="4"/>
        <v/>
      </c>
      <c r="V13" s="55" t="str">
        <f t="shared" si="4"/>
        <v/>
      </c>
      <c r="W13" s="54" t="str">
        <f t="shared" si="4"/>
        <v>Работал</v>
      </c>
      <c r="X13" s="54" t="str">
        <f t="shared" si="4"/>
        <v>Работал</v>
      </c>
      <c r="Y13" s="54" t="str">
        <f t="shared" si="4"/>
        <v>Работал</v>
      </c>
      <c r="Z13" s="54" t="str">
        <f t="shared" si="4"/>
        <v>Работал</v>
      </c>
      <c r="AA13" s="54" t="str">
        <f t="shared" si="4"/>
        <v>Работал</v>
      </c>
      <c r="AB13" s="55" t="str">
        <f t="shared" si="4"/>
        <v/>
      </c>
      <c r="AC13" s="55" t="str">
        <f t="shared" si="4"/>
        <v/>
      </c>
      <c r="AD13" s="54" t="str">
        <f t="shared" si="4"/>
        <v>Работал</v>
      </c>
      <c r="AE13" s="54" t="str">
        <f t="shared" si="4"/>
        <v>Работал</v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>Работал</v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5" t="str">
        <f t="shared" si="4"/>
        <v/>
      </c>
      <c r="E14" s="54" t="str">
        <f t="shared" si="4"/>
        <v>Работал</v>
      </c>
      <c r="F14" s="54" t="str">
        <f t="shared" si="4"/>
        <v>Работал</v>
      </c>
      <c r="G14" s="55" t="str">
        <f t="shared" si="4"/>
        <v/>
      </c>
      <c r="H14" s="55" t="str">
        <f t="shared" si="4"/>
        <v/>
      </c>
      <c r="I14" s="54" t="str">
        <f t="shared" si="4"/>
        <v>Работал</v>
      </c>
      <c r="J14" s="54" t="str">
        <f t="shared" si="4"/>
        <v>Работал</v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5" t="str">
        <f t="shared" si="4"/>
        <v/>
      </c>
      <c r="O14" s="55" t="str">
        <f t="shared" si="4"/>
        <v/>
      </c>
      <c r="P14" s="54" t="str">
        <f t="shared" si="4"/>
        <v>Работал</v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5" t="str">
        <f t="shared" si="4"/>
        <v/>
      </c>
      <c r="V14" s="55" t="str">
        <f t="shared" si="4"/>
        <v/>
      </c>
      <c r="W14" s="54" t="str">
        <f t="shared" si="4"/>
        <v>Работал</v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4" t="str">
        <f t="shared" si="4"/>
        <v>Работал</v>
      </c>
      <c r="AB14" s="55" t="str">
        <f t="shared" si="4"/>
        <v/>
      </c>
      <c r="AC14" s="55" t="str">
        <f t="shared" si="4"/>
        <v/>
      </c>
      <c r="AD14" s="54" t="str">
        <f t="shared" si="4"/>
        <v>Работал</v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>Работал</v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5" t="str">
        <f t="shared" si="4"/>
        <v/>
      </c>
      <c r="E15" s="54" t="str">
        <f t="shared" si="4"/>
        <v>Работал</v>
      </c>
      <c r="F15" s="54" t="str">
        <f t="shared" si="4"/>
        <v>Работал</v>
      </c>
      <c r="G15" s="55" t="str">
        <f t="shared" si="4"/>
        <v/>
      </c>
      <c r="H15" s="55" t="str">
        <f t="shared" si="4"/>
        <v/>
      </c>
      <c r="I15" s="54" t="str">
        <f t="shared" si="4"/>
        <v>Работал</v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5" t="str">
        <f t="shared" si="4"/>
        <v/>
      </c>
      <c r="O15" s="55" t="str">
        <f t="shared" si="4"/>
        <v/>
      </c>
      <c r="P15" s="54" t="str">
        <f t="shared" si="4"/>
        <v>Работал</v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5" t="str">
        <f t="shared" si="4"/>
        <v/>
      </c>
      <c r="V15" s="55" t="str">
        <f t="shared" si="4"/>
        <v/>
      </c>
      <c r="W15" s="54" t="str">
        <f t="shared" si="4"/>
        <v>Работал</v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4" t="str">
        <f t="shared" si="4"/>
        <v>Работал</v>
      </c>
      <c r="AB15" s="55" t="str">
        <f t="shared" si="4"/>
        <v/>
      </c>
      <c r="AC15" s="55" t="str">
        <f t="shared" si="4"/>
        <v/>
      </c>
      <c r="AD15" s="54" t="str">
        <f t="shared" si="4"/>
        <v>Работал</v>
      </c>
      <c r="AE15" s="54" t="str">
        <f t="shared" si="4"/>
        <v>Работал</v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>Работал</v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18</v>
      </c>
      <c r="B16" s="33" t="str">
        <f>VLOOKUP($A16,Сотрудники!$A$3:$L$1201,2,0)</f>
        <v>Тимиргалеев Иван</v>
      </c>
      <c r="C16" s="33" t="str">
        <f>VLOOKUP($A16,Сотрудники!$A$3:$L$1201,8,0)</f>
        <v>Екатеринбург</v>
      </c>
      <c r="D16" s="55" t="str">
        <f t="shared" si="4"/>
        <v/>
      </c>
      <c r="E16" s="54" t="str">
        <f t="shared" si="4"/>
        <v>Работал</v>
      </c>
      <c r="F16" s="54" t="str">
        <f t="shared" si="4"/>
        <v>Работал</v>
      </c>
      <c r="G16" s="55" t="str">
        <f t="shared" si="4"/>
        <v/>
      </c>
      <c r="H16" s="55" t="str">
        <f t="shared" si="4"/>
        <v/>
      </c>
      <c r="I16" s="54" t="str">
        <f t="shared" si="4"/>
        <v>Работал</v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/>
      </c>
      <c r="M16" s="54" t="str">
        <f t="shared" si="4"/>
        <v/>
      </c>
      <c r="N16" s="55" t="str">
        <f t="shared" si="4"/>
        <v/>
      </c>
      <c r="O16" s="55" t="str">
        <f t="shared" si="4"/>
        <v/>
      </c>
      <c r="P16" s="54" t="str">
        <f t="shared" si="4"/>
        <v/>
      </c>
      <c r="Q16" s="54" t="str">
        <f t="shared" si="4"/>
        <v/>
      </c>
      <c r="R16" s="54" t="str">
        <f t="shared" si="4"/>
        <v/>
      </c>
      <c r="S16" s="54" t="str">
        <f t="shared" si="4"/>
        <v/>
      </c>
      <c r="T16" s="54" t="str">
        <f t="shared" si="4"/>
        <v/>
      </c>
      <c r="U16" s="55" t="str">
        <f t="shared" si="4"/>
        <v/>
      </c>
      <c r="V16" s="55" t="str">
        <f t="shared" si="4"/>
        <v/>
      </c>
      <c r="W16" s="54" t="str">
        <f t="shared" si="4"/>
        <v/>
      </c>
      <c r="X16" s="54" t="str">
        <f t="shared" si="4"/>
        <v/>
      </c>
      <c r="Y16" s="54" t="str">
        <f t="shared" si="4"/>
        <v/>
      </c>
      <c r="Z16" s="54" t="str">
        <f t="shared" si="4"/>
        <v/>
      </c>
      <c r="AA16" s="54" t="str">
        <f t="shared" si="4"/>
        <v/>
      </c>
      <c r="AB16" s="55" t="str">
        <f t="shared" si="4"/>
        <v/>
      </c>
      <c r="AC16" s="55" t="str">
        <f t="shared" si="4"/>
        <v/>
      </c>
      <c r="AD16" s="54" t="str">
        <f t="shared" si="4"/>
        <v/>
      </c>
      <c r="AE16" s="54" t="str">
        <f t="shared" si="4"/>
        <v/>
      </c>
      <c r="AF16" s="54" t="str">
        <f t="shared" si="4"/>
        <v/>
      </c>
      <c r="AG16" s="54" t="str">
        <f t="shared" si="4"/>
        <v/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19</v>
      </c>
      <c r="B17" s="33" t="str">
        <f>VLOOKUP($A17,Сотрудники!$A$3:$L$1201,2,0)</f>
        <v>Лопатин Максим</v>
      </c>
      <c r="C17" s="33" t="str">
        <f>VLOOKUP($A17,Сотрудники!$A$3:$L$1201,8,0)</f>
        <v>Москва</v>
      </c>
      <c r="D17" s="55" t="str">
        <f t="shared" si="4"/>
        <v/>
      </c>
      <c r="E17" s="54" t="str">
        <f t="shared" si="4"/>
        <v>Работал</v>
      </c>
      <c r="F17" s="54" t="str">
        <f t="shared" si="4"/>
        <v>Работал</v>
      </c>
      <c r="G17" s="55" t="str">
        <f t="shared" si="4"/>
        <v/>
      </c>
      <c r="H17" s="55" t="str">
        <f t="shared" si="4"/>
        <v/>
      </c>
      <c r="I17" s="54" t="str">
        <f t="shared" si="4"/>
        <v>Работал</v>
      </c>
      <c r="J17" s="54" t="str">
        <f t="shared" si="4"/>
        <v>Работал</v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5" t="str">
        <f t="shared" si="4"/>
        <v/>
      </c>
      <c r="O17" s="55" t="str">
        <f t="shared" si="4"/>
        <v/>
      </c>
      <c r="P17" s="54" t="str">
        <f t="shared" si="4"/>
        <v>Работал</v>
      </c>
      <c r="Q17" s="54" t="str">
        <f t="shared" si="4"/>
        <v>Работал</v>
      </c>
      <c r="R17" s="54" t="str">
        <f t="shared" si="4"/>
        <v>Работал</v>
      </c>
      <c r="S17" s="54" t="str">
        <f t="shared" si="4"/>
        <v>Работал</v>
      </c>
      <c r="T17" s="54" t="str">
        <f t="shared" si="4"/>
        <v>Работал</v>
      </c>
      <c r="U17" s="55" t="str">
        <f t="shared" si="4"/>
        <v/>
      </c>
      <c r="V17" s="55" t="str">
        <f t="shared" si="4"/>
        <v/>
      </c>
      <c r="W17" s="54" t="str">
        <f t="shared" si="4"/>
        <v>Работал</v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4" t="str">
        <f t="shared" si="4"/>
        <v>Работал</v>
      </c>
      <c r="AB17" s="55" t="str">
        <f t="shared" si="4"/>
        <v/>
      </c>
      <c r="AC17" s="55" t="str">
        <f t="shared" si="4"/>
        <v/>
      </c>
      <c r="AD17" s="54" t="str">
        <f t="shared" si="4"/>
        <v>Работал</v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>Работал</v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21</v>
      </c>
      <c r="B18" s="33" t="str">
        <f>VLOOKUP($A18,Сотрудники!$A$3:$L$1201,2,0)</f>
        <v>Шимберев Борис</v>
      </c>
      <c r="C18" s="33" t="str">
        <f>VLOOKUP($A18,Сотрудники!$A$3:$L$1201,8,0)</f>
        <v>СПБ</v>
      </c>
      <c r="D18" s="55" t="str">
        <f t="shared" ref="D18:AJ25" si="5">IF(ISBLANK(D66),"",IF(D66=0,"Выходной",IF(D66&lt;&gt;0,"Работал","")))</f>
        <v/>
      </c>
      <c r="E18" s="54" t="str">
        <f t="shared" si="5"/>
        <v>Работал</v>
      </c>
      <c r="F18" s="54" t="str">
        <f t="shared" si="5"/>
        <v>Работал</v>
      </c>
      <c r="G18" s="55" t="str">
        <f t="shared" si="5"/>
        <v/>
      </c>
      <c r="H18" s="55" t="str">
        <f t="shared" si="5"/>
        <v/>
      </c>
      <c r="I18" s="54" t="str">
        <f t="shared" si="5"/>
        <v>Работал</v>
      </c>
      <c r="J18" s="54" t="str">
        <f t="shared" si="5"/>
        <v>Работал</v>
      </c>
      <c r="K18" s="54" t="str">
        <f t="shared" si="5"/>
        <v>Работал</v>
      </c>
      <c r="L18" s="54" t="str">
        <f t="shared" si="5"/>
        <v>Работал</v>
      </c>
      <c r="M18" s="54" t="str">
        <f t="shared" si="5"/>
        <v>Работал</v>
      </c>
      <c r="N18" s="55" t="str">
        <f t="shared" si="5"/>
        <v/>
      </c>
      <c r="O18" s="55" t="str">
        <f t="shared" si="5"/>
        <v/>
      </c>
      <c r="P18" s="54" t="str">
        <f t="shared" si="5"/>
        <v>Выходной</v>
      </c>
      <c r="Q18" s="54" t="str">
        <f t="shared" si="5"/>
        <v>Выходной</v>
      </c>
      <c r="R18" s="54" t="str">
        <f t="shared" si="5"/>
        <v>Выходной</v>
      </c>
      <c r="S18" s="54" t="str">
        <f t="shared" si="5"/>
        <v>Выходной</v>
      </c>
      <c r="T18" s="54" t="str">
        <f t="shared" si="5"/>
        <v>Выходной</v>
      </c>
      <c r="U18" s="55" t="str">
        <f t="shared" si="5"/>
        <v>Выходной</v>
      </c>
      <c r="V18" s="55" t="str">
        <f t="shared" si="5"/>
        <v>Выходной</v>
      </c>
      <c r="W18" s="54" t="str">
        <f t="shared" si="5"/>
        <v>Выходной</v>
      </c>
      <c r="X18" s="54" t="str">
        <f t="shared" si="5"/>
        <v>Выходной</v>
      </c>
      <c r="Y18" s="54" t="str">
        <f t="shared" si="5"/>
        <v>Выходной</v>
      </c>
      <c r="Z18" s="54" t="str">
        <f t="shared" si="5"/>
        <v>Выходной</v>
      </c>
      <c r="AA18" s="54" t="str">
        <f t="shared" si="5"/>
        <v>Выходной</v>
      </c>
      <c r="AB18" s="55" t="str">
        <f t="shared" si="5"/>
        <v>Выходной</v>
      </c>
      <c r="AC18" s="55" t="str">
        <f t="shared" si="5"/>
        <v>Выходной</v>
      </c>
      <c r="AD18" s="54" t="str">
        <f t="shared" si="5"/>
        <v>Работал</v>
      </c>
      <c r="AE18" s="54" t="str">
        <f t="shared" si="5"/>
        <v>Работал</v>
      </c>
      <c r="AF18" s="54" t="str">
        <f t="shared" si="5"/>
        <v>Работал</v>
      </c>
      <c r="AG18" s="54" t="str">
        <f t="shared" si="5"/>
        <v>Работал</v>
      </c>
      <c r="AH18" s="54" t="str">
        <f t="shared" si="5"/>
        <v>Работал</v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22</v>
      </c>
      <c r="B19" s="33" t="str">
        <f>VLOOKUP($A19,Сотрудники!$A$3:$L$1201,2,0)</f>
        <v>Виштак Татьяна</v>
      </c>
      <c r="C19" s="33" t="str">
        <f>VLOOKUP($A19,Сотрудники!$A$3:$L$1201,8,0)</f>
        <v>Москва</v>
      </c>
      <c r="D19" s="55" t="str">
        <f t="shared" si="5"/>
        <v/>
      </c>
      <c r="E19" s="54" t="str">
        <f t="shared" si="5"/>
        <v>Работал</v>
      </c>
      <c r="F19" s="54" t="str">
        <f t="shared" si="5"/>
        <v>Работал</v>
      </c>
      <c r="G19" s="55" t="str">
        <f t="shared" si="5"/>
        <v/>
      </c>
      <c r="H19" s="55" t="str">
        <f t="shared" si="5"/>
        <v/>
      </c>
      <c r="I19" s="54" t="str">
        <f t="shared" si="5"/>
        <v>Работал</v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4" t="str">
        <f t="shared" si="5"/>
        <v>Работал</v>
      </c>
      <c r="N19" s="55" t="str">
        <f t="shared" si="5"/>
        <v/>
      </c>
      <c r="O19" s="55" t="str">
        <f t="shared" si="5"/>
        <v/>
      </c>
      <c r="P19" s="54" t="str">
        <f t="shared" si="5"/>
        <v>Работал</v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4" t="str">
        <f t="shared" si="5"/>
        <v>Работал</v>
      </c>
      <c r="U19" s="55" t="str">
        <f t="shared" si="5"/>
        <v/>
      </c>
      <c r="V19" s="55" t="str">
        <f t="shared" si="5"/>
        <v/>
      </c>
      <c r="W19" s="54" t="str">
        <f t="shared" si="5"/>
        <v>Работал</v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4" t="str">
        <f t="shared" si="5"/>
        <v>Работал</v>
      </c>
      <c r="AB19" s="55" t="str">
        <f t="shared" si="5"/>
        <v/>
      </c>
      <c r="AC19" s="55" t="str">
        <f t="shared" si="5"/>
        <v/>
      </c>
      <c r="AD19" s="54" t="str">
        <f t="shared" si="5"/>
        <v>Работал</v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Работал</v>
      </c>
      <c r="AH19" s="54" t="str">
        <f t="shared" si="5"/>
        <v>Работал</v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23</v>
      </c>
      <c r="B20" s="33" t="str">
        <f>VLOOKUP($A20,Сотрудники!$A$3:$L$1201,2,0)</f>
        <v>Путилов Александр</v>
      </c>
      <c r="C20" s="33" t="str">
        <f>VLOOKUP($A20,Сотрудники!$A$3:$L$1201,8,0)</f>
        <v>Екатеринбург</v>
      </c>
      <c r="D20" s="55" t="str">
        <f t="shared" si="5"/>
        <v/>
      </c>
      <c r="E20" s="54" t="str">
        <f t="shared" si="5"/>
        <v>Работал</v>
      </c>
      <c r="F20" s="54" t="str">
        <f t="shared" si="5"/>
        <v>Работал</v>
      </c>
      <c r="G20" s="55" t="str">
        <f t="shared" si="5"/>
        <v/>
      </c>
      <c r="H20" s="55" t="str">
        <f t="shared" si="5"/>
        <v/>
      </c>
      <c r="I20" s="54" t="str">
        <f t="shared" si="5"/>
        <v>Работал</v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4" t="str">
        <f t="shared" si="5"/>
        <v>Работал</v>
      </c>
      <c r="N20" s="55" t="str">
        <f t="shared" si="5"/>
        <v/>
      </c>
      <c r="O20" s="55" t="str">
        <f t="shared" si="5"/>
        <v/>
      </c>
      <c r="P20" s="54" t="str">
        <f t="shared" si="5"/>
        <v>Работал</v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4" t="str">
        <f t="shared" si="5"/>
        <v>Работал</v>
      </c>
      <c r="U20" s="55" t="str">
        <f t="shared" si="5"/>
        <v/>
      </c>
      <c r="V20" s="55" t="str">
        <f t="shared" si="5"/>
        <v/>
      </c>
      <c r="W20" s="54" t="str">
        <f t="shared" si="5"/>
        <v>Выходной</v>
      </c>
      <c r="X20" s="54" t="str">
        <f t="shared" si="5"/>
        <v>Выходной</v>
      </c>
      <c r="Y20" s="54" t="str">
        <f t="shared" si="5"/>
        <v>Выходной</v>
      </c>
      <c r="Z20" s="54" t="str">
        <f t="shared" si="5"/>
        <v>Выходной</v>
      </c>
      <c r="AA20" s="54" t="str">
        <f t="shared" si="5"/>
        <v>Выходной</v>
      </c>
      <c r="AB20" s="55" t="str">
        <f t="shared" si="5"/>
        <v>Выходной</v>
      </c>
      <c r="AC20" s="55" t="str">
        <f t="shared" si="5"/>
        <v>Выходной</v>
      </c>
      <c r="AD20" s="54" t="str">
        <f t="shared" si="5"/>
        <v>Выходной</v>
      </c>
      <c r="AE20" s="54" t="str">
        <f t="shared" si="5"/>
        <v>Выходной</v>
      </c>
      <c r="AF20" s="54" t="str">
        <f t="shared" si="5"/>
        <v>Выходной</v>
      </c>
      <c r="AG20" s="54" t="str">
        <f t="shared" si="5"/>
        <v>Выходной</v>
      </c>
      <c r="AH20" s="54" t="str">
        <f t="shared" si="5"/>
        <v>Выходной</v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24</v>
      </c>
      <c r="B21" s="33" t="str">
        <f>VLOOKUP($A21,Сотрудники!$A$3:$L$1201,2,0)</f>
        <v>Цыганкова Анастасия</v>
      </c>
      <c r="C21" s="33" t="str">
        <f>VLOOKUP($A21,Сотрудники!$A$3:$L$1201,8,0)</f>
        <v>Москва</v>
      </c>
      <c r="D21" s="55" t="str">
        <f t="shared" si="5"/>
        <v/>
      </c>
      <c r="E21" s="54" t="str">
        <f t="shared" si="5"/>
        <v>Работал</v>
      </c>
      <c r="F21" s="54" t="str">
        <f t="shared" si="5"/>
        <v>Работал</v>
      </c>
      <c r="G21" s="55" t="str">
        <f t="shared" si="5"/>
        <v/>
      </c>
      <c r="H21" s="55" t="str">
        <f t="shared" si="5"/>
        <v/>
      </c>
      <c r="I21" s="54" t="str">
        <f t="shared" si="5"/>
        <v>Работал</v>
      </c>
      <c r="J21" s="54" t="str">
        <f t="shared" si="5"/>
        <v>Работал</v>
      </c>
      <c r="K21" s="54" t="str">
        <f t="shared" si="5"/>
        <v>Работал</v>
      </c>
      <c r="L21" s="54" t="str">
        <f t="shared" si="5"/>
        <v>Работал</v>
      </c>
      <c r="M21" s="54" t="str">
        <f t="shared" si="5"/>
        <v>Работал</v>
      </c>
      <c r="N21" s="55" t="str">
        <f t="shared" si="5"/>
        <v/>
      </c>
      <c r="O21" s="55" t="str">
        <f t="shared" si="5"/>
        <v/>
      </c>
      <c r="P21" s="54" t="str">
        <f t="shared" si="5"/>
        <v>Работал</v>
      </c>
      <c r="Q21" s="54" t="str">
        <f t="shared" si="5"/>
        <v>Работал</v>
      </c>
      <c r="R21" s="54" t="str">
        <f t="shared" si="5"/>
        <v>Работал</v>
      </c>
      <c r="S21" s="54" t="str">
        <f t="shared" si="5"/>
        <v>Работал</v>
      </c>
      <c r="T21" s="54" t="str">
        <f t="shared" si="5"/>
        <v>Работал</v>
      </c>
      <c r="U21" s="55" t="str">
        <f t="shared" si="5"/>
        <v/>
      </c>
      <c r="V21" s="55" t="str">
        <f t="shared" si="5"/>
        <v/>
      </c>
      <c r="W21" s="54" t="str">
        <f t="shared" si="5"/>
        <v>Работал</v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4" t="str">
        <f t="shared" si="5"/>
        <v>Работал</v>
      </c>
      <c r="AB21" s="55" t="str">
        <f t="shared" si="5"/>
        <v/>
      </c>
      <c r="AC21" s="55" t="str">
        <f t="shared" si="5"/>
        <v/>
      </c>
      <c r="AD21" s="54" t="str">
        <f t="shared" si="5"/>
        <v>Работал</v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4" t="str">
        <f t="shared" si="5"/>
        <v>Работал</v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25</v>
      </c>
      <c r="B22" s="33" t="str">
        <f>VLOOKUP($A22,Сотрудники!$A$3:$L$1201,2,0)</f>
        <v>Беседин Игорь</v>
      </c>
      <c r="C22" s="33" t="str">
        <f>VLOOKUP($A22,Сотрудники!$A$3:$L$1201,8,0)</f>
        <v>Нижний Новгород</v>
      </c>
      <c r="D22" s="55" t="str">
        <f t="shared" si="5"/>
        <v/>
      </c>
      <c r="E22" s="54" t="str">
        <f t="shared" si="5"/>
        <v>Работал</v>
      </c>
      <c r="F22" s="54" t="str">
        <f t="shared" si="5"/>
        <v>Работал</v>
      </c>
      <c r="G22" s="55" t="str">
        <f t="shared" si="5"/>
        <v/>
      </c>
      <c r="H22" s="55" t="str">
        <f t="shared" si="5"/>
        <v/>
      </c>
      <c r="I22" s="54" t="str">
        <f t="shared" si="5"/>
        <v>Работал</v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4" t="str">
        <f t="shared" si="5"/>
        <v>Работал</v>
      </c>
      <c r="N22" s="55" t="str">
        <f t="shared" si="5"/>
        <v/>
      </c>
      <c r="O22" s="55" t="str">
        <f t="shared" si="5"/>
        <v/>
      </c>
      <c r="P22" s="54" t="str">
        <f t="shared" si="5"/>
        <v>Работал</v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4" t="str">
        <f t="shared" si="5"/>
        <v>Работал</v>
      </c>
      <c r="U22" s="55" t="str">
        <f t="shared" si="5"/>
        <v/>
      </c>
      <c r="V22" s="55" t="str">
        <f t="shared" si="5"/>
        <v/>
      </c>
      <c r="W22" s="54" t="str">
        <f t="shared" si="5"/>
        <v>Работал</v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4" t="str">
        <f t="shared" si="5"/>
        <v>Работал</v>
      </c>
      <c r="AB22" s="55" t="str">
        <f t="shared" si="5"/>
        <v/>
      </c>
      <c r="AC22" s="55" t="str">
        <f t="shared" si="5"/>
        <v/>
      </c>
      <c r="AD22" s="54" t="str">
        <f t="shared" si="5"/>
        <v>Работал</v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4" t="str">
        <f t="shared" si="5"/>
        <v>Работал</v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26</v>
      </c>
      <c r="B23" s="33" t="str">
        <f>VLOOKUP($A23,Сотрудники!$A$3:$L$1201,2,0)</f>
        <v>Молчанов Роман</v>
      </c>
      <c r="C23" s="33" t="str">
        <f>VLOOKUP($A23,Сотрудники!$A$3:$L$1201,8,0)</f>
        <v>Москва</v>
      </c>
      <c r="D23" s="55" t="str">
        <f t="shared" si="5"/>
        <v/>
      </c>
      <c r="E23" s="54" t="str">
        <f t="shared" si="5"/>
        <v>Работал</v>
      </c>
      <c r="F23" s="54" t="str">
        <f t="shared" si="5"/>
        <v>Работал</v>
      </c>
      <c r="G23" s="55" t="str">
        <f t="shared" si="5"/>
        <v/>
      </c>
      <c r="H23" s="55" t="str">
        <f t="shared" si="5"/>
        <v/>
      </c>
      <c r="I23" s="54" t="str">
        <f t="shared" si="5"/>
        <v>Работал</v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4" t="str">
        <f t="shared" si="5"/>
        <v>Работал</v>
      </c>
      <c r="N23" s="55" t="str">
        <f t="shared" si="5"/>
        <v/>
      </c>
      <c r="O23" s="55" t="str">
        <f t="shared" si="5"/>
        <v/>
      </c>
      <c r="P23" s="54" t="str">
        <f t="shared" si="5"/>
        <v>Работал</v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4" t="str">
        <f t="shared" si="5"/>
        <v>Работал</v>
      </c>
      <c r="U23" s="55" t="str">
        <f t="shared" si="5"/>
        <v/>
      </c>
      <c r="V23" s="55" t="str">
        <f t="shared" si="5"/>
        <v/>
      </c>
      <c r="W23" s="54" t="str">
        <f t="shared" si="5"/>
        <v>Работал</v>
      </c>
      <c r="X23" s="54" t="str">
        <f t="shared" si="5"/>
        <v>Работал</v>
      </c>
      <c r="Y23" s="54" t="str">
        <f t="shared" si="5"/>
        <v>Работал</v>
      </c>
      <c r="Z23" s="54" t="str">
        <f t="shared" si="5"/>
        <v>Работал</v>
      </c>
      <c r="AA23" s="54" t="str">
        <f t="shared" si="5"/>
        <v>Работал</v>
      </c>
      <c r="AB23" s="55" t="str">
        <f t="shared" si="5"/>
        <v/>
      </c>
      <c r="AC23" s="55" t="str">
        <f t="shared" si="5"/>
        <v/>
      </c>
      <c r="AD23" s="54" t="str">
        <f t="shared" si="5"/>
        <v>Работал</v>
      </c>
      <c r="AE23" s="54" t="str">
        <f t="shared" si="5"/>
        <v>Работал</v>
      </c>
      <c r="AF23" s="54" t="str">
        <f t="shared" si="5"/>
        <v>Работал</v>
      </c>
      <c r="AG23" s="54" t="str">
        <f t="shared" si="5"/>
        <v>Работал</v>
      </c>
      <c r="AH23" s="54" t="str">
        <f t="shared" si="5"/>
        <v>Работал</v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27</v>
      </c>
      <c r="B24" s="33" t="str">
        <f>VLOOKUP($A24,Сотрудники!$A$3:$L$1201,2,0)</f>
        <v>Пузанов Андрей</v>
      </c>
      <c r="C24" s="33" t="str">
        <f>VLOOKUP($A24,Сотрудники!$A$3:$L$1201,8,0)</f>
        <v>Москва</v>
      </c>
      <c r="D24" s="55" t="str">
        <f t="shared" si="5"/>
        <v/>
      </c>
      <c r="E24" s="54" t="str">
        <f t="shared" si="5"/>
        <v>Работал</v>
      </c>
      <c r="F24" s="54" t="str">
        <f t="shared" si="5"/>
        <v>Работал</v>
      </c>
      <c r="G24" s="55" t="str">
        <f t="shared" si="5"/>
        <v/>
      </c>
      <c r="H24" s="55" t="str">
        <f t="shared" si="5"/>
        <v/>
      </c>
      <c r="I24" s="54" t="str">
        <f t="shared" si="5"/>
        <v>Работал</v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4" t="str">
        <f t="shared" si="5"/>
        <v>Работал</v>
      </c>
      <c r="N24" s="55" t="str">
        <f t="shared" si="5"/>
        <v/>
      </c>
      <c r="O24" s="55" t="str">
        <f t="shared" si="5"/>
        <v/>
      </c>
      <c r="P24" s="54" t="str">
        <f t="shared" si="5"/>
        <v>Работал</v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4" t="str">
        <f t="shared" si="5"/>
        <v>Работал</v>
      </c>
      <c r="U24" s="55" t="str">
        <f t="shared" si="5"/>
        <v/>
      </c>
      <c r="V24" s="55" t="str">
        <f t="shared" si="5"/>
        <v/>
      </c>
      <c r="W24" s="54" t="str">
        <f t="shared" si="5"/>
        <v>Работал</v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4" t="str">
        <f t="shared" si="5"/>
        <v>Работал</v>
      </c>
      <c r="AB24" s="55" t="str">
        <f t="shared" si="5"/>
        <v/>
      </c>
      <c r="AC24" s="55" t="str">
        <f t="shared" si="5"/>
        <v/>
      </c>
      <c r="AD24" s="54" t="str">
        <f t="shared" si="5"/>
        <v>Работал</v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4" t="str">
        <f t="shared" si="5"/>
        <v>Работал</v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28</v>
      </c>
      <c r="B25" s="33" t="str">
        <f>VLOOKUP($A25,Сотрудники!$A$3:$L$1201,2,0)</f>
        <v>Хотулев Дмитрий</v>
      </c>
      <c r="C25" s="33" t="str">
        <f>VLOOKUP($A25,Сотрудники!$A$3:$L$1201,8,0)</f>
        <v>Саратов</v>
      </c>
      <c r="D25" s="55" t="str">
        <f t="shared" si="5"/>
        <v/>
      </c>
      <c r="E25" s="54" t="str">
        <f t="shared" si="5"/>
        <v>Работал</v>
      </c>
      <c r="F25" s="54" t="str">
        <f t="shared" si="5"/>
        <v>Работал</v>
      </c>
      <c r="G25" s="55" t="str">
        <f t="shared" si="5"/>
        <v/>
      </c>
      <c r="H25" s="55" t="str">
        <f t="shared" si="5"/>
        <v/>
      </c>
      <c r="I25" s="54" t="str">
        <f t="shared" si="5"/>
        <v>Работал</v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4" t="str">
        <f t="shared" si="5"/>
        <v>Работал</v>
      </c>
      <c r="N25" s="55" t="str">
        <f t="shared" si="5"/>
        <v/>
      </c>
      <c r="O25" s="55" t="str">
        <f t="shared" si="5"/>
        <v/>
      </c>
      <c r="P25" s="54" t="str">
        <f t="shared" si="5"/>
        <v>Работал</v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4" t="str">
        <f t="shared" si="5"/>
        <v>Работал</v>
      </c>
      <c r="U25" s="55" t="str">
        <f t="shared" si="5"/>
        <v/>
      </c>
      <c r="V25" s="55" t="str">
        <f t="shared" si="5"/>
        <v/>
      </c>
      <c r="W25" s="54" t="str">
        <f t="shared" si="5"/>
        <v>Работал</v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4" t="str">
        <f t="shared" si="5"/>
        <v>Работал</v>
      </c>
      <c r="AB25" s="55" t="str">
        <f t="shared" ref="AB25:AJ28" si="6">IF(ISBLANK(AB73),"",IF(AB73=0,"Выходной",IF(AB73&lt;&gt;0,"Работал","")))</f>
        <v/>
      </c>
      <c r="AC25" s="55" t="str">
        <f t="shared" si="6"/>
        <v/>
      </c>
      <c r="AD25" s="54" t="str">
        <f t="shared" si="6"/>
        <v>Работал</v>
      </c>
      <c r="AE25" s="54" t="str">
        <f t="shared" si="6"/>
        <v>Работал</v>
      </c>
      <c r="AF25" s="54" t="str">
        <f t="shared" si="6"/>
        <v>Работал</v>
      </c>
      <c r="AG25" s="54" t="str">
        <f t="shared" si="6"/>
        <v>Работал</v>
      </c>
      <c r="AH25" s="54" t="str">
        <f t="shared" si="6"/>
        <v>Работал</v>
      </c>
      <c r="AI25" s="54" t="str">
        <f t="shared" si="6"/>
        <v/>
      </c>
      <c r="AJ25" s="54" t="str">
        <f t="shared" si="6"/>
        <v/>
      </c>
    </row>
    <row r="26" spans="1:36" x14ac:dyDescent="0.3">
      <c r="A26" s="49">
        <v>29</v>
      </c>
      <c r="B26" s="33" t="str">
        <f>VLOOKUP($A26,Сотрудники!$A$3:$L$1201,2,0)</f>
        <v>Воронцов Григорий</v>
      </c>
      <c r="C26" s="33" t="str">
        <f>VLOOKUP($A26,Сотрудники!$A$3:$L$1201,8,0)</f>
        <v>Екатеринбург</v>
      </c>
      <c r="D26" s="55" t="str">
        <f t="shared" ref="D26:AA28" si="7">IF(ISBLANK(D74),"",IF(D74=0,"Выходной",IF(D74&lt;&gt;0,"Работал","")))</f>
        <v/>
      </c>
      <c r="E26" s="54" t="str">
        <f t="shared" si="7"/>
        <v>Работал</v>
      </c>
      <c r="F26" s="54" t="str">
        <f t="shared" si="7"/>
        <v>Работал</v>
      </c>
      <c r="G26" s="55" t="str">
        <f t="shared" si="7"/>
        <v/>
      </c>
      <c r="H26" s="55" t="str">
        <f t="shared" si="7"/>
        <v/>
      </c>
      <c r="I26" s="54" t="str">
        <f t="shared" si="7"/>
        <v>Работал</v>
      </c>
      <c r="J26" s="54" t="str">
        <f t="shared" si="7"/>
        <v>Работал</v>
      </c>
      <c r="K26" s="54" t="str">
        <f t="shared" si="7"/>
        <v>Работал</v>
      </c>
      <c r="L26" s="54" t="str">
        <f t="shared" si="7"/>
        <v>Работал</v>
      </c>
      <c r="M26" s="54" t="str">
        <f t="shared" si="7"/>
        <v>Работал</v>
      </c>
      <c r="N26" s="55" t="str">
        <f t="shared" si="7"/>
        <v/>
      </c>
      <c r="O26" s="55" t="str">
        <f t="shared" si="7"/>
        <v/>
      </c>
      <c r="P26" s="54" t="str">
        <f t="shared" si="7"/>
        <v>Работал</v>
      </c>
      <c r="Q26" s="54" t="str">
        <f t="shared" si="7"/>
        <v>Работал</v>
      </c>
      <c r="R26" s="54" t="str">
        <f t="shared" si="7"/>
        <v>Работал</v>
      </c>
      <c r="S26" s="54" t="str">
        <f t="shared" si="7"/>
        <v>Работал</v>
      </c>
      <c r="T26" s="54" t="str">
        <f t="shared" si="7"/>
        <v>Работал</v>
      </c>
      <c r="U26" s="55" t="str">
        <f t="shared" si="7"/>
        <v/>
      </c>
      <c r="V26" s="55" t="str">
        <f t="shared" si="7"/>
        <v/>
      </c>
      <c r="W26" s="54" t="str">
        <f t="shared" si="7"/>
        <v>Работал</v>
      </c>
      <c r="X26" s="54" t="str">
        <f t="shared" si="7"/>
        <v>Работал</v>
      </c>
      <c r="Y26" s="54" t="str">
        <f t="shared" si="7"/>
        <v>Работал</v>
      </c>
      <c r="Z26" s="54" t="str">
        <f t="shared" si="7"/>
        <v>Работал</v>
      </c>
      <c r="AA26" s="54" t="str">
        <f t="shared" si="7"/>
        <v>Работал</v>
      </c>
      <c r="AB26" s="55" t="str">
        <f t="shared" si="6"/>
        <v/>
      </c>
      <c r="AC26" s="55" t="str">
        <f t="shared" si="6"/>
        <v/>
      </c>
      <c r="AD26" s="54" t="str">
        <f t="shared" si="6"/>
        <v>Работал</v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4" t="str">
        <f t="shared" si="6"/>
        <v>Работал</v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30</v>
      </c>
      <c r="B27" s="33" t="str">
        <f>VLOOKUP($A27,Сотрудники!$A$3:$L$1201,2,0)</f>
        <v>Тарасов Алексей</v>
      </c>
      <c r="C27" s="33" t="str">
        <f>VLOOKUP($A27,Сотрудники!$A$3:$L$1201,8,0)</f>
        <v>СПБ</v>
      </c>
      <c r="D27" s="55" t="str">
        <f t="shared" si="7"/>
        <v/>
      </c>
      <c r="E27" s="54" t="str">
        <f t="shared" si="7"/>
        <v>Работал</v>
      </c>
      <c r="F27" s="54" t="str">
        <f t="shared" si="7"/>
        <v>Работал</v>
      </c>
      <c r="G27" s="55" t="str">
        <f t="shared" si="7"/>
        <v/>
      </c>
      <c r="H27" s="55" t="str">
        <f t="shared" si="7"/>
        <v/>
      </c>
      <c r="I27" s="54" t="str">
        <f t="shared" si="7"/>
        <v>Работал</v>
      </c>
      <c r="J27" s="54" t="str">
        <f t="shared" si="7"/>
        <v>Работал</v>
      </c>
      <c r="K27" s="54" t="str">
        <f t="shared" si="7"/>
        <v>Работал</v>
      </c>
      <c r="L27" s="54" t="str">
        <f t="shared" si="7"/>
        <v>Работал</v>
      </c>
      <c r="M27" s="54" t="str">
        <f t="shared" si="7"/>
        <v>Работал</v>
      </c>
      <c r="N27" s="55" t="str">
        <f t="shared" si="7"/>
        <v/>
      </c>
      <c r="O27" s="55" t="str">
        <f t="shared" si="7"/>
        <v/>
      </c>
      <c r="P27" s="54" t="str">
        <f t="shared" si="7"/>
        <v>Работал</v>
      </c>
      <c r="Q27" s="54" t="str">
        <f t="shared" si="7"/>
        <v>Работал</v>
      </c>
      <c r="R27" s="54" t="str">
        <f t="shared" si="7"/>
        <v>Работал</v>
      </c>
      <c r="S27" s="54" t="str">
        <f t="shared" si="7"/>
        <v>Работал</v>
      </c>
      <c r="T27" s="54" t="str">
        <f t="shared" si="7"/>
        <v>Работал</v>
      </c>
      <c r="U27" s="55" t="str">
        <f t="shared" si="7"/>
        <v/>
      </c>
      <c r="V27" s="55" t="str">
        <f t="shared" si="7"/>
        <v/>
      </c>
      <c r="W27" s="54" t="str">
        <f t="shared" si="7"/>
        <v>Работал</v>
      </c>
      <c r="X27" s="54" t="str">
        <f t="shared" si="7"/>
        <v>Работал</v>
      </c>
      <c r="Y27" s="54" t="str">
        <f t="shared" si="7"/>
        <v>Работал</v>
      </c>
      <c r="Z27" s="54" t="str">
        <f t="shared" si="7"/>
        <v>Работал</v>
      </c>
      <c r="AA27" s="54" t="str">
        <f t="shared" si="7"/>
        <v>Работал</v>
      </c>
      <c r="AB27" s="55" t="str">
        <f t="shared" si="6"/>
        <v/>
      </c>
      <c r="AC27" s="55" t="str">
        <f t="shared" si="6"/>
        <v/>
      </c>
      <c r="AD27" s="54" t="str">
        <f t="shared" si="6"/>
        <v>Работал</v>
      </c>
      <c r="AE27" s="54" t="str">
        <f t="shared" si="6"/>
        <v>Работал</v>
      </c>
      <c r="AF27" s="54" t="str">
        <f t="shared" si="6"/>
        <v>Работал</v>
      </c>
      <c r="AG27" s="54" t="str">
        <f t="shared" si="6"/>
        <v>Работал</v>
      </c>
      <c r="AH27" s="54" t="str">
        <f t="shared" si="6"/>
        <v>Работал</v>
      </c>
      <c r="AI27" s="54" t="str">
        <f t="shared" si="6"/>
        <v/>
      </c>
      <c r="AJ27" s="54" t="str">
        <f t="shared" si="6"/>
        <v/>
      </c>
    </row>
    <row r="28" spans="1:36" x14ac:dyDescent="0.3">
      <c r="A28" s="49">
        <v>31</v>
      </c>
      <c r="B28" s="33" t="str">
        <f>VLOOKUP($A28,Сотрудники!$A$3:$L$1201,2,0)</f>
        <v>Саринков Андрей</v>
      </c>
      <c r="C28" s="33" t="str">
        <f>VLOOKUP($A28,Сотрудники!$A$3:$L$1201,8,0)</f>
        <v>Москва</v>
      </c>
      <c r="D28" s="55" t="str">
        <f t="shared" si="7"/>
        <v/>
      </c>
      <c r="E28" s="54" t="str">
        <f t="shared" si="7"/>
        <v>Работал</v>
      </c>
      <c r="F28" s="54" t="str">
        <f t="shared" si="7"/>
        <v>Работал</v>
      </c>
      <c r="G28" s="55" t="str">
        <f t="shared" si="7"/>
        <v/>
      </c>
      <c r="H28" s="55" t="str">
        <f t="shared" si="7"/>
        <v/>
      </c>
      <c r="I28" s="54" t="str">
        <f t="shared" si="7"/>
        <v>Работал</v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4" t="str">
        <f t="shared" si="7"/>
        <v>Работал</v>
      </c>
      <c r="N28" s="55" t="str">
        <f t="shared" si="7"/>
        <v/>
      </c>
      <c r="O28" s="55" t="str">
        <f t="shared" si="7"/>
        <v/>
      </c>
      <c r="P28" s="54" t="str">
        <f t="shared" si="7"/>
        <v>Работал</v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4" t="str">
        <f t="shared" si="7"/>
        <v>Работал</v>
      </c>
      <c r="U28" s="55" t="str">
        <f t="shared" si="7"/>
        <v/>
      </c>
      <c r="V28" s="55" t="str">
        <f t="shared" si="7"/>
        <v/>
      </c>
      <c r="W28" s="54" t="str">
        <f t="shared" si="7"/>
        <v>Выходной</v>
      </c>
      <c r="X28" s="54" t="str">
        <f t="shared" si="7"/>
        <v>Выходной</v>
      </c>
      <c r="Y28" s="54" t="str">
        <f t="shared" si="7"/>
        <v>Выходной</v>
      </c>
      <c r="Z28" s="54" t="str">
        <f t="shared" si="7"/>
        <v>Выходной</v>
      </c>
      <c r="AA28" s="54" t="str">
        <f t="shared" si="7"/>
        <v>Выходной</v>
      </c>
      <c r="AB28" s="55" t="str">
        <f t="shared" si="6"/>
        <v/>
      </c>
      <c r="AC28" s="55" t="str">
        <f t="shared" si="6"/>
        <v/>
      </c>
      <c r="AD28" s="54" t="str">
        <f t="shared" si="6"/>
        <v>Работал</v>
      </c>
      <c r="AE28" s="54" t="str">
        <f t="shared" si="6"/>
        <v>Работал</v>
      </c>
      <c r="AF28" s="54" t="str">
        <f t="shared" si="6"/>
        <v>Работал</v>
      </c>
      <c r="AG28" s="54" t="str">
        <f t="shared" si="6"/>
        <v>Работал</v>
      </c>
      <c r="AH28" s="54" t="str">
        <f t="shared" si="6"/>
        <v>Работал</v>
      </c>
      <c r="AI28" s="54" t="str">
        <f t="shared" si="6"/>
        <v/>
      </c>
      <c r="AJ28" s="54" t="str">
        <f t="shared" si="6"/>
        <v/>
      </c>
    </row>
    <row r="29" spans="1:36" x14ac:dyDescent="0.3">
      <c r="A29" s="49">
        <v>33</v>
      </c>
      <c r="B29" s="33" t="str">
        <f>VLOOKUP($A29,Сотрудники!$A$3:$L$1201,2,0)</f>
        <v>Киевский Сергей</v>
      </c>
      <c r="C29" s="33" t="str">
        <f>VLOOKUP($A29,Сотрудники!$A$3:$L$1201,8,0)</f>
        <v>Москва</v>
      </c>
      <c r="D29" s="55" t="str">
        <f t="shared" ref="D29:AJ29" si="8">IF(ISBLANK(D77),"",IF(D77=0,"Выходной",IF(D77&lt;&gt;0,"Работал","")))</f>
        <v/>
      </c>
      <c r="E29" s="54" t="str">
        <f t="shared" si="8"/>
        <v>Работал</v>
      </c>
      <c r="F29" s="54" t="str">
        <f t="shared" si="8"/>
        <v>Работал</v>
      </c>
      <c r="G29" s="55" t="str">
        <f t="shared" si="8"/>
        <v/>
      </c>
      <c r="H29" s="55" t="str">
        <f t="shared" si="8"/>
        <v/>
      </c>
      <c r="I29" s="54" t="str">
        <f t="shared" si="8"/>
        <v>Работал</v>
      </c>
      <c r="J29" s="54" t="str">
        <f t="shared" si="8"/>
        <v>Работал</v>
      </c>
      <c r="K29" s="54" t="str">
        <f t="shared" si="8"/>
        <v>Работал</v>
      </c>
      <c r="L29" s="54" t="str">
        <f t="shared" si="8"/>
        <v>Работал</v>
      </c>
      <c r="M29" s="54" t="str">
        <f t="shared" si="8"/>
        <v>Работал</v>
      </c>
      <c r="N29" s="55" t="str">
        <f t="shared" si="8"/>
        <v/>
      </c>
      <c r="O29" s="55" t="str">
        <f t="shared" si="8"/>
        <v/>
      </c>
      <c r="P29" s="54" t="str">
        <f t="shared" si="8"/>
        <v>Работал</v>
      </c>
      <c r="Q29" s="54" t="str">
        <f t="shared" si="8"/>
        <v>Работал</v>
      </c>
      <c r="R29" s="54" t="str">
        <f t="shared" si="8"/>
        <v>Работал</v>
      </c>
      <c r="S29" s="54" t="str">
        <f t="shared" si="8"/>
        <v>Работал</v>
      </c>
      <c r="T29" s="54" t="str">
        <f t="shared" si="8"/>
        <v>Работал</v>
      </c>
      <c r="U29" s="55" t="str">
        <f t="shared" si="8"/>
        <v/>
      </c>
      <c r="V29" s="55" t="str">
        <f t="shared" si="8"/>
        <v/>
      </c>
      <c r="W29" s="54" t="str">
        <f t="shared" si="8"/>
        <v>Работал</v>
      </c>
      <c r="X29" s="54" t="str">
        <f t="shared" si="8"/>
        <v>Работал</v>
      </c>
      <c r="Y29" s="54" t="str">
        <f t="shared" si="8"/>
        <v>Работал</v>
      </c>
      <c r="Z29" s="54" t="str">
        <f t="shared" si="8"/>
        <v>Работал</v>
      </c>
      <c r="AA29" s="54" t="str">
        <f t="shared" si="8"/>
        <v>Работал</v>
      </c>
      <c r="AB29" s="55" t="str">
        <f t="shared" si="8"/>
        <v/>
      </c>
      <c r="AC29" s="55" t="str">
        <f t="shared" si="8"/>
        <v/>
      </c>
      <c r="AD29" s="54" t="str">
        <f t="shared" si="8"/>
        <v>Работал</v>
      </c>
      <c r="AE29" s="54" t="str">
        <f t="shared" si="8"/>
        <v>Работал</v>
      </c>
      <c r="AF29" s="54" t="str">
        <f t="shared" si="8"/>
        <v>Работал</v>
      </c>
      <c r="AG29" s="54" t="str">
        <f t="shared" si="8"/>
        <v>Работал</v>
      </c>
      <c r="AH29" s="54" t="str">
        <f t="shared" si="8"/>
        <v>Работал</v>
      </c>
      <c r="AI29" s="54" t="str">
        <f t="shared" si="8"/>
        <v/>
      </c>
      <c r="AJ29" s="54" t="str">
        <f t="shared" si="8"/>
        <v/>
      </c>
    </row>
    <row r="30" spans="1:36" x14ac:dyDescent="0.3">
      <c r="A30" s="49">
        <v>35</v>
      </c>
      <c r="B30" s="33" t="str">
        <f>VLOOKUP($A30,Сотрудники!$A$3:$L$1201,2,0)</f>
        <v>Дмитриев Николай</v>
      </c>
      <c r="C30" s="33" t="str">
        <f>VLOOKUP($A30,Сотрудники!$A$3:$L$1201,8,0)</f>
        <v>Москва</v>
      </c>
      <c r="D30" s="55" t="str">
        <f t="shared" ref="D30:AJ30" si="9">IF(ISBLANK(D78),"",IF(D78=0,"Выходной",IF(D78&lt;&gt;0,"Работал","")))</f>
        <v/>
      </c>
      <c r="E30" s="54" t="str">
        <f t="shared" si="9"/>
        <v>Работал</v>
      </c>
      <c r="F30" s="54" t="str">
        <f t="shared" si="9"/>
        <v>Работал</v>
      </c>
      <c r="G30" s="55" t="str">
        <f t="shared" si="9"/>
        <v/>
      </c>
      <c r="H30" s="55" t="str">
        <f t="shared" si="9"/>
        <v/>
      </c>
      <c r="I30" s="54" t="str">
        <f t="shared" si="9"/>
        <v>Работал</v>
      </c>
      <c r="J30" s="54" t="str">
        <f t="shared" si="9"/>
        <v>Работал</v>
      </c>
      <c r="K30" s="54" t="str">
        <f t="shared" si="9"/>
        <v>Работал</v>
      </c>
      <c r="L30" s="54" t="str">
        <f t="shared" si="9"/>
        <v>Работал</v>
      </c>
      <c r="M30" s="54" t="str">
        <f t="shared" si="9"/>
        <v>Работал</v>
      </c>
      <c r="N30" s="55" t="str">
        <f t="shared" si="9"/>
        <v/>
      </c>
      <c r="O30" s="55" t="str">
        <f t="shared" si="9"/>
        <v/>
      </c>
      <c r="P30" s="54" t="str">
        <f t="shared" si="9"/>
        <v>Работал</v>
      </c>
      <c r="Q30" s="54" t="str">
        <f t="shared" si="9"/>
        <v>Работал</v>
      </c>
      <c r="R30" s="54" t="str">
        <f t="shared" si="9"/>
        <v>Работал</v>
      </c>
      <c r="S30" s="54" t="str">
        <f t="shared" si="9"/>
        <v>Работал</v>
      </c>
      <c r="T30" s="54" t="str">
        <f t="shared" si="9"/>
        <v>Работал</v>
      </c>
      <c r="U30" s="55" t="str">
        <f t="shared" si="9"/>
        <v/>
      </c>
      <c r="V30" s="55" t="str">
        <f t="shared" si="9"/>
        <v/>
      </c>
      <c r="W30" s="54" t="str">
        <f t="shared" si="9"/>
        <v>Работал</v>
      </c>
      <c r="X30" s="54" t="str">
        <f t="shared" si="9"/>
        <v>Работал</v>
      </c>
      <c r="Y30" s="54" t="str">
        <f t="shared" si="9"/>
        <v>Работал</v>
      </c>
      <c r="Z30" s="54" t="str">
        <f t="shared" si="9"/>
        <v>Работал</v>
      </c>
      <c r="AA30" s="54" t="str">
        <f t="shared" si="9"/>
        <v>Работал</v>
      </c>
      <c r="AB30" s="55" t="str">
        <f t="shared" si="9"/>
        <v/>
      </c>
      <c r="AC30" s="55" t="str">
        <f t="shared" si="9"/>
        <v/>
      </c>
      <c r="AD30" s="54" t="str">
        <f t="shared" si="9"/>
        <v>Работал</v>
      </c>
      <c r="AE30" s="54" t="str">
        <f t="shared" si="9"/>
        <v>Работал</v>
      </c>
      <c r="AF30" s="54" t="str">
        <f t="shared" si="9"/>
        <v>Работал</v>
      </c>
      <c r="AG30" s="54" t="str">
        <f t="shared" si="9"/>
        <v>Работал</v>
      </c>
      <c r="AH30" s="54" t="str">
        <f t="shared" si="9"/>
        <v>Работал</v>
      </c>
      <c r="AI30" s="54" t="str">
        <f t="shared" si="9"/>
        <v/>
      </c>
      <c r="AJ30" s="54" t="str">
        <f t="shared" si="9"/>
        <v/>
      </c>
    </row>
    <row r="31" spans="1:36" x14ac:dyDescent="0.3">
      <c r="A31" s="49">
        <v>36</v>
      </c>
      <c r="B31" s="33" t="str">
        <f>VLOOKUP($A31,Сотрудники!$A$3:$L$1201,2,0)</f>
        <v>Юркин Николай</v>
      </c>
      <c r="C31" s="33" t="str">
        <f>VLOOKUP($A31,Сотрудники!$A$3:$L$1201,8,0)</f>
        <v>Москва</v>
      </c>
      <c r="D31" s="55" t="str">
        <f t="shared" ref="D31:AJ31" si="10">IF(ISBLANK(D79),"",IF(D79=0,"Выходной",IF(D79&lt;&gt;0,"Работал","")))</f>
        <v/>
      </c>
      <c r="E31" s="54" t="str">
        <f t="shared" si="10"/>
        <v>Работал</v>
      </c>
      <c r="F31" s="54" t="str">
        <f t="shared" si="10"/>
        <v>Работал</v>
      </c>
      <c r="G31" s="55" t="str">
        <f t="shared" si="10"/>
        <v/>
      </c>
      <c r="H31" s="55" t="str">
        <f t="shared" si="10"/>
        <v/>
      </c>
      <c r="I31" s="54" t="str">
        <f t="shared" si="10"/>
        <v>Работал</v>
      </c>
      <c r="J31" s="54" t="str">
        <f t="shared" si="10"/>
        <v>Работал</v>
      </c>
      <c r="K31" s="54" t="str">
        <f t="shared" si="10"/>
        <v>Работал</v>
      </c>
      <c r="L31" s="54" t="str">
        <f t="shared" si="10"/>
        <v>Работал</v>
      </c>
      <c r="M31" s="54" t="str">
        <f t="shared" si="10"/>
        <v>Работал</v>
      </c>
      <c r="N31" s="55" t="str">
        <f t="shared" si="10"/>
        <v/>
      </c>
      <c r="O31" s="55" t="str">
        <f t="shared" si="10"/>
        <v/>
      </c>
      <c r="P31" s="54" t="str">
        <f t="shared" si="10"/>
        <v>Работал</v>
      </c>
      <c r="Q31" s="54" t="str">
        <f t="shared" si="10"/>
        <v>Работал</v>
      </c>
      <c r="R31" s="54" t="str">
        <f t="shared" si="10"/>
        <v>Работал</v>
      </c>
      <c r="S31" s="54" t="str">
        <f t="shared" si="10"/>
        <v>Работал</v>
      </c>
      <c r="T31" s="54" t="str">
        <f t="shared" si="10"/>
        <v>Работал</v>
      </c>
      <c r="U31" s="55" t="str">
        <f t="shared" si="10"/>
        <v/>
      </c>
      <c r="V31" s="55" t="str">
        <f t="shared" si="10"/>
        <v/>
      </c>
      <c r="W31" s="54" t="str">
        <f t="shared" si="10"/>
        <v>Работал</v>
      </c>
      <c r="X31" s="54" t="str">
        <f t="shared" si="10"/>
        <v>Работал</v>
      </c>
      <c r="Y31" s="54" t="str">
        <f t="shared" si="10"/>
        <v>Работал</v>
      </c>
      <c r="Z31" s="54" t="str">
        <f t="shared" si="10"/>
        <v>Работал</v>
      </c>
      <c r="AA31" s="54" t="str">
        <f t="shared" si="10"/>
        <v>Работал</v>
      </c>
      <c r="AB31" s="55" t="str">
        <f t="shared" si="10"/>
        <v/>
      </c>
      <c r="AC31" s="55" t="str">
        <f t="shared" si="10"/>
        <v/>
      </c>
      <c r="AD31" s="54" t="str">
        <f t="shared" si="10"/>
        <v>Работал</v>
      </c>
      <c r="AE31" s="54" t="str">
        <f t="shared" si="10"/>
        <v>Работал</v>
      </c>
      <c r="AF31" s="54" t="str">
        <f t="shared" si="10"/>
        <v>Работал</v>
      </c>
      <c r="AG31" s="54" t="str">
        <f t="shared" si="10"/>
        <v>Работал</v>
      </c>
      <c r="AH31" s="54" t="str">
        <f t="shared" si="10"/>
        <v>Работал</v>
      </c>
      <c r="AI31" s="54" t="str">
        <f t="shared" si="10"/>
        <v/>
      </c>
      <c r="AJ31" s="54" t="str">
        <f t="shared" si="10"/>
        <v/>
      </c>
    </row>
    <row r="32" spans="1:36" x14ac:dyDescent="0.3">
      <c r="A32" s="49">
        <v>37</v>
      </c>
      <c r="B32" s="33" t="str">
        <f>VLOOKUP($A32,Сотрудники!$A$3:$L$1201,2,0)</f>
        <v>Ионов Евгений</v>
      </c>
      <c r="C32" s="33" t="str">
        <f>VLOOKUP($A32,Сотрудники!$A$3:$L$1201,8,0)</f>
        <v>Москва</v>
      </c>
      <c r="D32" s="55" t="str">
        <f t="shared" ref="D32:AJ32" si="11">IF(ISBLANK(D80),"",IF(D80=0,"Выходной",IF(D80&lt;&gt;0,"Работал","")))</f>
        <v/>
      </c>
      <c r="E32" s="54" t="str">
        <f t="shared" si="11"/>
        <v>Работал</v>
      </c>
      <c r="F32" s="54" t="str">
        <f t="shared" si="11"/>
        <v>Работал</v>
      </c>
      <c r="G32" s="55" t="str">
        <f t="shared" si="11"/>
        <v/>
      </c>
      <c r="H32" s="55" t="str">
        <f t="shared" si="11"/>
        <v/>
      </c>
      <c r="I32" s="54" t="str">
        <f t="shared" si="11"/>
        <v>Работал</v>
      </c>
      <c r="J32" s="54" t="str">
        <f t="shared" si="11"/>
        <v>Работал</v>
      </c>
      <c r="K32" s="54" t="str">
        <f t="shared" si="11"/>
        <v>Работал</v>
      </c>
      <c r="L32" s="54" t="str">
        <f t="shared" si="11"/>
        <v>Работал</v>
      </c>
      <c r="M32" s="54" t="str">
        <f t="shared" si="11"/>
        <v>Работал</v>
      </c>
      <c r="N32" s="55" t="str">
        <f t="shared" si="11"/>
        <v/>
      </c>
      <c r="O32" s="55" t="str">
        <f t="shared" si="11"/>
        <v/>
      </c>
      <c r="P32" s="54" t="str">
        <f t="shared" si="11"/>
        <v>Работал</v>
      </c>
      <c r="Q32" s="54" t="str">
        <f t="shared" si="11"/>
        <v>Работал</v>
      </c>
      <c r="R32" s="54" t="str">
        <f t="shared" si="11"/>
        <v>Работал</v>
      </c>
      <c r="S32" s="54" t="str">
        <f t="shared" si="11"/>
        <v>Работал</v>
      </c>
      <c r="T32" s="54" t="str">
        <f t="shared" si="11"/>
        <v>Работал</v>
      </c>
      <c r="U32" s="55" t="str">
        <f t="shared" si="11"/>
        <v/>
      </c>
      <c r="V32" s="55" t="str">
        <f t="shared" si="11"/>
        <v/>
      </c>
      <c r="W32" s="54" t="str">
        <f t="shared" si="11"/>
        <v>Работал</v>
      </c>
      <c r="X32" s="54" t="str">
        <f t="shared" si="11"/>
        <v>Работал</v>
      </c>
      <c r="Y32" s="54" t="str">
        <f t="shared" si="11"/>
        <v>Работал</v>
      </c>
      <c r="Z32" s="54" t="str">
        <f t="shared" si="11"/>
        <v>Работал</v>
      </c>
      <c r="AA32" s="54" t="str">
        <f t="shared" si="11"/>
        <v>Работал</v>
      </c>
      <c r="AB32" s="55" t="str">
        <f t="shared" si="11"/>
        <v/>
      </c>
      <c r="AC32" s="55" t="str">
        <f t="shared" si="11"/>
        <v/>
      </c>
      <c r="AD32" s="54" t="str">
        <f t="shared" si="11"/>
        <v>Выходной</v>
      </c>
      <c r="AE32" s="54" t="str">
        <f t="shared" si="11"/>
        <v>Выходной</v>
      </c>
      <c r="AF32" s="54" t="str">
        <f t="shared" si="11"/>
        <v>Выходной</v>
      </c>
      <c r="AG32" s="54" t="str">
        <f t="shared" si="11"/>
        <v>Выходной</v>
      </c>
      <c r="AH32" s="54" t="str">
        <f t="shared" si="11"/>
        <v>Выходной</v>
      </c>
      <c r="AI32" s="54" t="str">
        <f t="shared" si="11"/>
        <v/>
      </c>
      <c r="AJ32" s="54" t="str">
        <f t="shared" si="11"/>
        <v/>
      </c>
    </row>
    <row r="33" spans="1:36" x14ac:dyDescent="0.3">
      <c r="A33" s="49">
        <v>38</v>
      </c>
      <c r="B33" s="33" t="s">
        <v>130</v>
      </c>
      <c r="C33" s="33" t="str">
        <f>VLOOKUP($A33,Сотрудники!$A$3:$L$1201,8,0)</f>
        <v>Москва</v>
      </c>
      <c r="D33" s="55" t="str">
        <f t="shared" ref="D33:AJ33" si="12">IF(ISBLANK(D81),"",IF(D81=0,"Выходной",IF(D81&lt;&gt;0,"Работал","")))</f>
        <v/>
      </c>
      <c r="E33" s="54" t="str">
        <f t="shared" si="12"/>
        <v>Работал</v>
      </c>
      <c r="F33" s="54" t="str">
        <f t="shared" si="12"/>
        <v>Работал</v>
      </c>
      <c r="G33" s="55" t="str">
        <f t="shared" si="12"/>
        <v/>
      </c>
      <c r="H33" s="55" t="str">
        <f t="shared" si="12"/>
        <v/>
      </c>
      <c r="I33" s="54" t="str">
        <f t="shared" si="12"/>
        <v>Работал</v>
      </c>
      <c r="J33" s="54" t="str">
        <f t="shared" si="12"/>
        <v>Работал</v>
      </c>
      <c r="K33" s="54" t="str">
        <f t="shared" si="12"/>
        <v>Работал</v>
      </c>
      <c r="L33" s="54" t="str">
        <f t="shared" si="12"/>
        <v>Работал</v>
      </c>
      <c r="M33" s="54" t="str">
        <f t="shared" si="12"/>
        <v>Работал</v>
      </c>
      <c r="N33" s="55" t="str">
        <f t="shared" si="12"/>
        <v/>
      </c>
      <c r="O33" s="55" t="str">
        <f t="shared" si="12"/>
        <v/>
      </c>
      <c r="P33" s="54" t="str">
        <f t="shared" si="12"/>
        <v>Работал</v>
      </c>
      <c r="Q33" s="54" t="str">
        <f t="shared" si="12"/>
        <v>Работал</v>
      </c>
      <c r="R33" s="54" t="str">
        <f t="shared" si="12"/>
        <v>Работал</v>
      </c>
      <c r="S33" s="54" t="str">
        <f t="shared" si="12"/>
        <v>Работал</v>
      </c>
      <c r="T33" s="54" t="str">
        <f t="shared" si="12"/>
        <v>Работал</v>
      </c>
      <c r="U33" s="55" t="str">
        <f t="shared" si="12"/>
        <v/>
      </c>
      <c r="V33" s="55" t="str">
        <f t="shared" si="12"/>
        <v/>
      </c>
      <c r="W33" s="54" t="str">
        <f t="shared" si="12"/>
        <v>Работал</v>
      </c>
      <c r="X33" s="54" t="str">
        <f t="shared" si="12"/>
        <v>Работал</v>
      </c>
      <c r="Y33" s="54" t="str">
        <f t="shared" si="12"/>
        <v>Работал</v>
      </c>
      <c r="Z33" s="54" t="str">
        <f t="shared" si="12"/>
        <v>Работал</v>
      </c>
      <c r="AA33" s="54" t="str">
        <f t="shared" si="12"/>
        <v>Работал</v>
      </c>
      <c r="AB33" s="55" t="str">
        <f t="shared" si="12"/>
        <v/>
      </c>
      <c r="AC33" s="55" t="str">
        <f t="shared" si="12"/>
        <v/>
      </c>
      <c r="AD33" s="54" t="str">
        <f t="shared" si="12"/>
        <v>Работал</v>
      </c>
      <c r="AE33" s="54" t="str">
        <f t="shared" si="12"/>
        <v>Работал</v>
      </c>
      <c r="AF33" s="54" t="str">
        <f t="shared" si="12"/>
        <v>Работал</v>
      </c>
      <c r="AG33" s="54" t="str">
        <f t="shared" si="12"/>
        <v>Работал</v>
      </c>
      <c r="AH33" s="54" t="str">
        <f t="shared" si="12"/>
        <v>Работал</v>
      </c>
      <c r="AI33" s="54" t="str">
        <f t="shared" si="12"/>
        <v/>
      </c>
      <c r="AJ33" s="54" t="str">
        <f t="shared" si="12"/>
        <v/>
      </c>
    </row>
    <row r="34" spans="1:36" x14ac:dyDescent="0.3">
      <c r="A34" s="49">
        <v>39</v>
      </c>
      <c r="B34" s="33" t="s">
        <v>131</v>
      </c>
      <c r="C34" s="33" t="str">
        <f>VLOOKUP($A34,Сотрудники!$A$3:$L$1201,8,0)</f>
        <v>Москва</v>
      </c>
      <c r="D34" s="55" t="str">
        <f t="shared" ref="D34:AJ34" si="13">IF(ISBLANK(D82),"",IF(D82=0,"Выходной",IF(D82&lt;&gt;0,"Работал","")))</f>
        <v/>
      </c>
      <c r="E34" s="54" t="str">
        <f t="shared" si="13"/>
        <v/>
      </c>
      <c r="F34" s="54" t="str">
        <f t="shared" si="13"/>
        <v/>
      </c>
      <c r="G34" s="55" t="str">
        <f t="shared" si="13"/>
        <v/>
      </c>
      <c r="H34" s="55" t="str">
        <f t="shared" si="13"/>
        <v/>
      </c>
      <c r="I34" s="54" t="str">
        <f t="shared" si="13"/>
        <v/>
      </c>
      <c r="J34" s="54" t="str">
        <f t="shared" si="13"/>
        <v/>
      </c>
      <c r="K34" s="54" t="str">
        <f t="shared" si="13"/>
        <v/>
      </c>
      <c r="L34" s="54" t="str">
        <f t="shared" si="13"/>
        <v/>
      </c>
      <c r="M34" s="54" t="str">
        <f t="shared" si="13"/>
        <v/>
      </c>
      <c r="N34" s="55" t="str">
        <f t="shared" si="13"/>
        <v/>
      </c>
      <c r="O34" s="55" t="str">
        <f t="shared" si="13"/>
        <v/>
      </c>
      <c r="P34" s="54" t="str">
        <f t="shared" si="13"/>
        <v/>
      </c>
      <c r="Q34" s="54" t="str">
        <f t="shared" si="13"/>
        <v/>
      </c>
      <c r="R34" s="54" t="str">
        <f t="shared" si="13"/>
        <v/>
      </c>
      <c r="S34" s="54" t="str">
        <f t="shared" si="13"/>
        <v/>
      </c>
      <c r="T34" s="54" t="str">
        <f t="shared" si="13"/>
        <v/>
      </c>
      <c r="U34" s="55" t="str">
        <f t="shared" si="13"/>
        <v/>
      </c>
      <c r="V34" s="55" t="str">
        <f t="shared" si="13"/>
        <v/>
      </c>
      <c r="W34" s="54" t="str">
        <f t="shared" si="13"/>
        <v/>
      </c>
      <c r="X34" s="54" t="str">
        <f t="shared" si="13"/>
        <v/>
      </c>
      <c r="Y34" s="54" t="str">
        <f t="shared" si="13"/>
        <v/>
      </c>
      <c r="Z34" s="54" t="str">
        <f t="shared" si="13"/>
        <v/>
      </c>
      <c r="AA34" s="54" t="str">
        <f t="shared" si="13"/>
        <v/>
      </c>
      <c r="AB34" s="55" t="str">
        <f t="shared" si="13"/>
        <v/>
      </c>
      <c r="AC34" s="55" t="str">
        <f t="shared" si="13"/>
        <v/>
      </c>
      <c r="AD34" s="54" t="str">
        <f t="shared" si="13"/>
        <v/>
      </c>
      <c r="AE34" s="54" t="str">
        <f t="shared" si="13"/>
        <v/>
      </c>
      <c r="AF34" s="54" t="str">
        <f t="shared" si="13"/>
        <v/>
      </c>
      <c r="AG34" s="54" t="str">
        <f t="shared" si="13"/>
        <v/>
      </c>
      <c r="AH34" s="54" t="str">
        <f t="shared" si="13"/>
        <v/>
      </c>
      <c r="AI34" s="54" t="str">
        <f t="shared" si="13"/>
        <v/>
      </c>
      <c r="AJ34" s="54" t="str">
        <f t="shared" si="13"/>
        <v/>
      </c>
    </row>
    <row r="35" spans="1:36" x14ac:dyDescent="0.3">
      <c r="A35" s="49">
        <v>40</v>
      </c>
      <c r="B35" s="33" t="s">
        <v>134</v>
      </c>
      <c r="C35" s="33" t="str">
        <f>VLOOKUP($A35,Сотрудники!$A$3:$L$1201,8,0)</f>
        <v>Москва</v>
      </c>
      <c r="D35" s="55" t="str">
        <f t="shared" ref="D35:R35" si="14">IF(ISBLANK(D83),"",IF(D83=0,"Выходной",IF(D83&lt;&gt;0,"Работал","")))</f>
        <v/>
      </c>
      <c r="E35" s="54" t="str">
        <f t="shared" si="14"/>
        <v>Работал</v>
      </c>
      <c r="F35" s="54" t="str">
        <f t="shared" si="14"/>
        <v>Работал</v>
      </c>
      <c r="G35" s="35" t="str">
        <f t="shared" si="14"/>
        <v/>
      </c>
      <c r="H35" s="35" t="str">
        <f t="shared" si="14"/>
        <v/>
      </c>
      <c r="I35" s="54" t="str">
        <f t="shared" si="14"/>
        <v>Работал</v>
      </c>
      <c r="J35" s="54" t="str">
        <f t="shared" si="14"/>
        <v>Работал</v>
      </c>
      <c r="K35" s="54" t="str">
        <f t="shared" si="14"/>
        <v>Работал</v>
      </c>
      <c r="L35" s="54" t="str">
        <f t="shared" si="14"/>
        <v>Работал</v>
      </c>
      <c r="M35" s="54" t="str">
        <f t="shared" si="14"/>
        <v>Работал</v>
      </c>
      <c r="N35" s="55" t="str">
        <f t="shared" si="14"/>
        <v/>
      </c>
      <c r="O35" s="55" t="str">
        <f t="shared" si="14"/>
        <v/>
      </c>
      <c r="P35" s="54" t="str">
        <f t="shared" si="14"/>
        <v>Работал</v>
      </c>
      <c r="Q35" s="54" t="str">
        <f t="shared" si="14"/>
        <v>Работал</v>
      </c>
      <c r="R35" s="54" t="str">
        <f t="shared" si="14"/>
        <v>Работал</v>
      </c>
      <c r="S35" s="54" t="str">
        <f t="shared" ref="S35:AJ35" si="15">IF(ISBLANK(S83),"",IF(S83=0,"Выходной",IF(S83&lt;&gt;0,"Работал","")))</f>
        <v>Работал</v>
      </c>
      <c r="T35" s="54" t="str">
        <f t="shared" si="15"/>
        <v>Работал</v>
      </c>
      <c r="U35" s="55" t="str">
        <f t="shared" si="15"/>
        <v/>
      </c>
      <c r="V35" s="55" t="str">
        <f t="shared" si="15"/>
        <v/>
      </c>
      <c r="W35" s="54" t="str">
        <f t="shared" si="15"/>
        <v>Работал</v>
      </c>
      <c r="X35" s="54" t="str">
        <f t="shared" si="15"/>
        <v>Работал</v>
      </c>
      <c r="Y35" s="54" t="str">
        <f t="shared" si="15"/>
        <v>Работал</v>
      </c>
      <c r="Z35" s="54" t="str">
        <f t="shared" si="15"/>
        <v>Работал</v>
      </c>
      <c r="AA35" s="54" t="str">
        <f t="shared" si="15"/>
        <v>Работал</v>
      </c>
      <c r="AB35" s="55" t="str">
        <f t="shared" si="15"/>
        <v/>
      </c>
      <c r="AC35" s="55" t="str">
        <f t="shared" si="15"/>
        <v/>
      </c>
      <c r="AD35" s="54" t="str">
        <f t="shared" si="15"/>
        <v>Работал</v>
      </c>
      <c r="AE35" s="54" t="str">
        <f t="shared" si="15"/>
        <v>Работал</v>
      </c>
      <c r="AF35" s="54" t="str">
        <f t="shared" si="15"/>
        <v>Работал</v>
      </c>
      <c r="AG35" s="54" t="str">
        <f t="shared" si="15"/>
        <v>Работал</v>
      </c>
      <c r="AH35" s="54" t="str">
        <f t="shared" si="15"/>
        <v>Работал</v>
      </c>
      <c r="AI35" s="54" t="str">
        <f t="shared" si="15"/>
        <v/>
      </c>
      <c r="AJ35" s="54" t="str">
        <f t="shared" si="15"/>
        <v/>
      </c>
    </row>
    <row r="36" spans="1:36" x14ac:dyDescent="0.3">
      <c r="A36" s="49">
        <v>41</v>
      </c>
      <c r="B36" s="33" t="s">
        <v>142</v>
      </c>
      <c r="C36" s="33" t="str">
        <f>VLOOKUP($A36,Сотрудники!$A$3:$L$1201,8,0)</f>
        <v>Москва</v>
      </c>
      <c r="D36" s="55" t="str">
        <f t="shared" ref="D36:AJ36" si="16">IF(ISBLANK(D84),"",IF(D84=0,"Выходной",IF(D84&lt;&gt;0,"Работал","")))</f>
        <v/>
      </c>
      <c r="E36" s="54" t="str">
        <f t="shared" si="16"/>
        <v>Работал</v>
      </c>
      <c r="F36" s="54" t="str">
        <f t="shared" si="16"/>
        <v>Работал</v>
      </c>
      <c r="G36" s="35" t="str">
        <f t="shared" si="16"/>
        <v/>
      </c>
      <c r="H36" s="35" t="str">
        <f t="shared" si="16"/>
        <v/>
      </c>
      <c r="I36" s="54" t="str">
        <f t="shared" si="16"/>
        <v>Работал</v>
      </c>
      <c r="J36" s="54" t="str">
        <f t="shared" si="16"/>
        <v>Работал</v>
      </c>
      <c r="K36" s="54" t="str">
        <f t="shared" si="16"/>
        <v>Работал</v>
      </c>
      <c r="L36" s="54" t="str">
        <f t="shared" si="16"/>
        <v>Работал</v>
      </c>
      <c r="M36" s="54" t="str">
        <f t="shared" si="16"/>
        <v>Работал</v>
      </c>
      <c r="N36" s="55" t="str">
        <f t="shared" si="16"/>
        <v/>
      </c>
      <c r="O36" s="55" t="str">
        <f t="shared" si="16"/>
        <v/>
      </c>
      <c r="P36" s="54" t="str">
        <f t="shared" si="16"/>
        <v>Работал</v>
      </c>
      <c r="Q36" s="54" t="str">
        <f t="shared" si="16"/>
        <v>Работал</v>
      </c>
      <c r="R36" s="54" t="str">
        <f t="shared" si="16"/>
        <v>Работал</v>
      </c>
      <c r="S36" s="54" t="str">
        <f t="shared" si="16"/>
        <v>Работал</v>
      </c>
      <c r="T36" s="54" t="str">
        <f t="shared" si="16"/>
        <v>Работал</v>
      </c>
      <c r="U36" s="55" t="str">
        <f t="shared" si="16"/>
        <v/>
      </c>
      <c r="V36" s="55" t="str">
        <f t="shared" si="16"/>
        <v/>
      </c>
      <c r="W36" s="54" t="str">
        <f t="shared" si="16"/>
        <v>Работал</v>
      </c>
      <c r="X36" s="54" t="str">
        <f t="shared" si="16"/>
        <v>Работал</v>
      </c>
      <c r="Y36" s="54" t="str">
        <f t="shared" si="16"/>
        <v>Работал</v>
      </c>
      <c r="Z36" s="54" t="str">
        <f t="shared" si="16"/>
        <v>Работал</v>
      </c>
      <c r="AA36" s="54" t="str">
        <f t="shared" si="16"/>
        <v>Работал</v>
      </c>
      <c r="AB36" s="55" t="str">
        <f t="shared" si="16"/>
        <v/>
      </c>
      <c r="AC36" s="55" t="str">
        <f t="shared" si="16"/>
        <v/>
      </c>
      <c r="AD36" s="54" t="str">
        <f t="shared" si="16"/>
        <v>Работал</v>
      </c>
      <c r="AE36" s="54" t="str">
        <f t="shared" si="16"/>
        <v>Работал</v>
      </c>
      <c r="AF36" s="54" t="str">
        <f t="shared" si="16"/>
        <v>Работал</v>
      </c>
      <c r="AG36" s="54" t="str">
        <f t="shared" si="16"/>
        <v>Работал</v>
      </c>
      <c r="AH36" s="54" t="str">
        <f t="shared" si="16"/>
        <v>Работал</v>
      </c>
      <c r="AI36" s="54" t="str">
        <f t="shared" si="16"/>
        <v/>
      </c>
      <c r="AJ36" s="54" t="str">
        <f t="shared" si="16"/>
        <v/>
      </c>
    </row>
    <row r="37" spans="1:36" x14ac:dyDescent="0.3">
      <c r="A37" s="49">
        <v>42</v>
      </c>
      <c r="B37" s="33" t="s">
        <v>141</v>
      </c>
      <c r="C37" s="33" t="str">
        <f>VLOOKUP($A37,Сотрудники!$A$3:$L$1201,8,0)</f>
        <v>Москва</v>
      </c>
      <c r="D37" s="55" t="str">
        <f t="shared" ref="D37:AJ37" si="17">IF(ISBLANK(D85),"",IF(D85=0,"Выходной",IF(D85&lt;&gt;0,"Работал","")))</f>
        <v/>
      </c>
      <c r="E37" s="54" t="str">
        <f t="shared" si="17"/>
        <v/>
      </c>
      <c r="F37" s="54" t="str">
        <f t="shared" si="17"/>
        <v>Работал</v>
      </c>
      <c r="G37" s="35" t="str">
        <f t="shared" si="17"/>
        <v/>
      </c>
      <c r="H37" s="35" t="str">
        <f t="shared" si="17"/>
        <v/>
      </c>
      <c r="I37" s="54" t="str">
        <f t="shared" si="17"/>
        <v>Работал</v>
      </c>
      <c r="J37" s="54" t="str">
        <f t="shared" si="17"/>
        <v>Работал</v>
      </c>
      <c r="K37" s="54" t="str">
        <f t="shared" si="17"/>
        <v>Работал</v>
      </c>
      <c r="L37" s="54" t="str">
        <f t="shared" si="17"/>
        <v>Работал</v>
      </c>
      <c r="M37" s="54" t="str">
        <f t="shared" si="17"/>
        <v>Работал</v>
      </c>
      <c r="N37" s="55" t="str">
        <f t="shared" si="17"/>
        <v/>
      </c>
      <c r="O37" s="55" t="str">
        <f t="shared" si="17"/>
        <v/>
      </c>
      <c r="P37" s="54" t="str">
        <f t="shared" si="17"/>
        <v>Работал</v>
      </c>
      <c r="Q37" s="54" t="str">
        <f t="shared" si="17"/>
        <v>Работал</v>
      </c>
      <c r="R37" s="54" t="str">
        <f t="shared" si="17"/>
        <v>Работал</v>
      </c>
      <c r="S37" s="54" t="str">
        <f t="shared" si="17"/>
        <v>Работал</v>
      </c>
      <c r="T37" s="54" t="str">
        <f t="shared" si="17"/>
        <v>Работал</v>
      </c>
      <c r="U37" s="55" t="str">
        <f t="shared" si="17"/>
        <v/>
      </c>
      <c r="V37" s="55" t="str">
        <f t="shared" si="17"/>
        <v/>
      </c>
      <c r="W37" s="54" t="str">
        <f t="shared" si="17"/>
        <v>Работал</v>
      </c>
      <c r="X37" s="54" t="str">
        <f t="shared" si="17"/>
        <v>Работал</v>
      </c>
      <c r="Y37" s="54" t="str">
        <f t="shared" si="17"/>
        <v>Работал</v>
      </c>
      <c r="Z37" s="54" t="str">
        <f t="shared" si="17"/>
        <v>Работал</v>
      </c>
      <c r="AA37" s="54" t="str">
        <f t="shared" si="17"/>
        <v>Работал</v>
      </c>
      <c r="AB37" s="55" t="str">
        <f t="shared" si="17"/>
        <v/>
      </c>
      <c r="AC37" s="55" t="str">
        <f t="shared" si="17"/>
        <v/>
      </c>
      <c r="AD37" s="54" t="str">
        <f t="shared" si="17"/>
        <v>Работал</v>
      </c>
      <c r="AE37" s="54" t="str">
        <f t="shared" si="17"/>
        <v>Работал</v>
      </c>
      <c r="AF37" s="54" t="str">
        <f t="shared" si="17"/>
        <v>Работал</v>
      </c>
      <c r="AG37" s="54" t="str">
        <f t="shared" si="17"/>
        <v>Работал</v>
      </c>
      <c r="AH37" s="54" t="str">
        <f t="shared" si="17"/>
        <v>Работал</v>
      </c>
      <c r="AI37" s="54" t="str">
        <f t="shared" si="17"/>
        <v/>
      </c>
      <c r="AJ37" s="54" t="str">
        <f t="shared" si="17"/>
        <v/>
      </c>
    </row>
    <row r="38" spans="1:36" x14ac:dyDescent="0.3">
      <c r="A38" s="49">
        <v>43</v>
      </c>
      <c r="B38" s="33" t="s">
        <v>137</v>
      </c>
      <c r="C38" s="33" t="str">
        <f>VLOOKUP($A38,Сотрудники!$A$3:$L$1201,8,0)</f>
        <v>Москва</v>
      </c>
      <c r="D38" s="55" t="str">
        <f t="shared" ref="D38:AJ38" si="18">IF(ISBLANK(D86),"",IF(D86=0,"Выходной",IF(D86&lt;&gt;0,"Работал","")))</f>
        <v/>
      </c>
      <c r="E38" s="54" t="str">
        <f t="shared" si="18"/>
        <v/>
      </c>
      <c r="F38" s="54" t="str">
        <f t="shared" si="18"/>
        <v/>
      </c>
      <c r="G38" s="35" t="str">
        <f t="shared" si="18"/>
        <v/>
      </c>
      <c r="H38" s="35" t="str">
        <f t="shared" si="18"/>
        <v/>
      </c>
      <c r="I38" s="54" t="str">
        <f t="shared" si="18"/>
        <v>Работал</v>
      </c>
      <c r="J38" s="54" t="str">
        <f t="shared" si="18"/>
        <v>Работал</v>
      </c>
      <c r="K38" s="54" t="str">
        <f t="shared" si="18"/>
        <v>Работал</v>
      </c>
      <c r="L38" s="54" t="str">
        <f t="shared" si="18"/>
        <v>Работал</v>
      </c>
      <c r="M38" s="54" t="str">
        <f t="shared" si="18"/>
        <v>Работал</v>
      </c>
      <c r="N38" s="55" t="str">
        <f t="shared" si="18"/>
        <v/>
      </c>
      <c r="O38" s="55" t="str">
        <f t="shared" si="18"/>
        <v/>
      </c>
      <c r="P38" s="54" t="str">
        <f t="shared" si="18"/>
        <v>Работал</v>
      </c>
      <c r="Q38" s="54" t="str">
        <f t="shared" si="18"/>
        <v>Работал</v>
      </c>
      <c r="R38" s="54" t="str">
        <f t="shared" si="18"/>
        <v>Работал</v>
      </c>
      <c r="S38" s="54" t="str">
        <f t="shared" si="18"/>
        <v>Работал</v>
      </c>
      <c r="T38" s="54" t="str">
        <f t="shared" si="18"/>
        <v>Работал</v>
      </c>
      <c r="U38" s="55" t="str">
        <f t="shared" si="18"/>
        <v/>
      </c>
      <c r="V38" s="55" t="str">
        <f t="shared" si="18"/>
        <v/>
      </c>
      <c r="W38" s="54" t="str">
        <f t="shared" si="18"/>
        <v>Работал</v>
      </c>
      <c r="X38" s="54" t="str">
        <f t="shared" si="18"/>
        <v>Работал</v>
      </c>
      <c r="Y38" s="54" t="str">
        <f t="shared" si="18"/>
        <v>Работал</v>
      </c>
      <c r="Z38" s="54" t="str">
        <f t="shared" si="18"/>
        <v>Работал</v>
      </c>
      <c r="AA38" s="54" t="str">
        <f t="shared" si="18"/>
        <v>Работал</v>
      </c>
      <c r="AB38" s="55" t="str">
        <f t="shared" si="18"/>
        <v/>
      </c>
      <c r="AC38" s="55" t="str">
        <f t="shared" si="18"/>
        <v/>
      </c>
      <c r="AD38" s="54" t="str">
        <f t="shared" si="18"/>
        <v>Работал</v>
      </c>
      <c r="AE38" s="54" t="str">
        <f t="shared" si="18"/>
        <v>Работал</v>
      </c>
      <c r="AF38" s="54" t="str">
        <f t="shared" si="18"/>
        <v>Работал</v>
      </c>
      <c r="AG38" s="54" t="str">
        <f t="shared" si="18"/>
        <v>Работал</v>
      </c>
      <c r="AH38" s="54" t="str">
        <f t="shared" si="18"/>
        <v>Работал</v>
      </c>
      <c r="AI38" s="54" t="str">
        <f t="shared" si="18"/>
        <v/>
      </c>
      <c r="AJ38" s="54" t="str">
        <f t="shared" si="18"/>
        <v/>
      </c>
    </row>
    <row r="39" spans="1:36" x14ac:dyDescent="0.3">
      <c r="A39" s="49">
        <v>44</v>
      </c>
      <c r="B39" s="33" t="s">
        <v>136</v>
      </c>
      <c r="C39" s="33" t="str">
        <f>VLOOKUP($A39,Сотрудники!$A$3:$L$1201,8,0)</f>
        <v>Москва</v>
      </c>
      <c r="D39" s="55" t="str">
        <f t="shared" ref="D39:AJ39" si="19">IF(ISBLANK(D87),"",IF(D87=0,"Выходной",IF(D87&lt;&gt;0,"Работал","")))</f>
        <v/>
      </c>
      <c r="E39" s="54" t="str">
        <f t="shared" si="19"/>
        <v/>
      </c>
      <c r="F39" s="54" t="str">
        <f t="shared" si="19"/>
        <v/>
      </c>
      <c r="G39" s="35" t="str">
        <f t="shared" si="19"/>
        <v/>
      </c>
      <c r="H39" s="35" t="str">
        <f t="shared" si="19"/>
        <v/>
      </c>
      <c r="I39" s="54" t="str">
        <f t="shared" si="19"/>
        <v>Работал</v>
      </c>
      <c r="J39" s="54" t="str">
        <f t="shared" si="19"/>
        <v>Работал</v>
      </c>
      <c r="K39" s="54" t="str">
        <f t="shared" si="19"/>
        <v>Работал</v>
      </c>
      <c r="L39" s="54" t="str">
        <f t="shared" si="19"/>
        <v>Работал</v>
      </c>
      <c r="M39" s="54" t="str">
        <f t="shared" si="19"/>
        <v>Работал</v>
      </c>
      <c r="N39" s="55" t="str">
        <f t="shared" si="19"/>
        <v/>
      </c>
      <c r="O39" s="55" t="str">
        <f t="shared" si="19"/>
        <v/>
      </c>
      <c r="P39" s="54" t="str">
        <f t="shared" si="19"/>
        <v>Работал</v>
      </c>
      <c r="Q39" s="54" t="str">
        <f t="shared" si="19"/>
        <v>Работал</v>
      </c>
      <c r="R39" s="54" t="str">
        <f t="shared" si="19"/>
        <v>Работал</v>
      </c>
      <c r="S39" s="54" t="str">
        <f t="shared" si="19"/>
        <v>Работал</v>
      </c>
      <c r="T39" s="54" t="str">
        <f t="shared" si="19"/>
        <v>Работал</v>
      </c>
      <c r="U39" s="55" t="str">
        <f t="shared" si="19"/>
        <v/>
      </c>
      <c r="V39" s="55" t="str">
        <f t="shared" si="19"/>
        <v/>
      </c>
      <c r="W39" s="54" t="str">
        <f t="shared" si="19"/>
        <v>Работал</v>
      </c>
      <c r="X39" s="54" t="str">
        <f t="shared" si="19"/>
        <v>Работал</v>
      </c>
      <c r="Y39" s="54" t="str">
        <f t="shared" si="19"/>
        <v>Работал</v>
      </c>
      <c r="Z39" s="54" t="str">
        <f t="shared" si="19"/>
        <v>Работал</v>
      </c>
      <c r="AA39" s="54" t="str">
        <f t="shared" si="19"/>
        <v>Работал</v>
      </c>
      <c r="AB39" s="55" t="str">
        <f t="shared" si="19"/>
        <v/>
      </c>
      <c r="AC39" s="55" t="str">
        <f t="shared" si="19"/>
        <v/>
      </c>
      <c r="AD39" s="54" t="str">
        <f t="shared" si="19"/>
        <v>Работал</v>
      </c>
      <c r="AE39" s="54" t="str">
        <f t="shared" si="19"/>
        <v>Работал</v>
      </c>
      <c r="AF39" s="54" t="str">
        <f t="shared" si="19"/>
        <v>Работал</v>
      </c>
      <c r="AG39" s="54" t="str">
        <f t="shared" si="19"/>
        <v>Работал</v>
      </c>
      <c r="AH39" s="54" t="str">
        <f t="shared" si="19"/>
        <v>Работал</v>
      </c>
      <c r="AI39" s="54" t="str">
        <f t="shared" si="19"/>
        <v/>
      </c>
      <c r="AJ39" s="54" t="str">
        <f t="shared" si="19"/>
        <v/>
      </c>
    </row>
    <row r="40" spans="1:36" x14ac:dyDescent="0.3">
      <c r="A40" s="49">
        <v>45</v>
      </c>
      <c r="B40" s="33" t="s">
        <v>145</v>
      </c>
      <c r="C40" s="33" t="str">
        <f>VLOOKUP($A40,Сотрудники!$A$3:$L$1201,8,0)</f>
        <v>Москва</v>
      </c>
      <c r="D40" s="55" t="str">
        <f t="shared" ref="D40:AJ40" si="20">IF(ISBLANK(D88),"",IF(D88=0,"Выходной",IF(D88&lt;&gt;0,"Работал","")))</f>
        <v/>
      </c>
      <c r="E40" s="54" t="str">
        <f t="shared" si="20"/>
        <v/>
      </c>
      <c r="F40" s="54" t="str">
        <f t="shared" si="20"/>
        <v/>
      </c>
      <c r="G40" s="35" t="str">
        <f t="shared" si="20"/>
        <v/>
      </c>
      <c r="H40" s="35" t="str">
        <f t="shared" si="20"/>
        <v/>
      </c>
      <c r="I40" s="54" t="str">
        <f t="shared" si="20"/>
        <v>Работал</v>
      </c>
      <c r="J40" s="54" t="str">
        <f t="shared" si="20"/>
        <v>Работал</v>
      </c>
      <c r="K40" s="54" t="str">
        <f t="shared" si="20"/>
        <v>Работал</v>
      </c>
      <c r="L40" s="54" t="str">
        <f t="shared" si="20"/>
        <v>Работал</v>
      </c>
      <c r="M40" s="54" t="str">
        <f t="shared" si="20"/>
        <v>Работал</v>
      </c>
      <c r="N40" s="55" t="str">
        <f t="shared" si="20"/>
        <v/>
      </c>
      <c r="O40" s="55" t="str">
        <f t="shared" si="20"/>
        <v/>
      </c>
      <c r="P40" s="54" t="str">
        <f t="shared" si="20"/>
        <v>Работал</v>
      </c>
      <c r="Q40" s="54" t="str">
        <f t="shared" si="20"/>
        <v>Работал</v>
      </c>
      <c r="R40" s="54" t="str">
        <f t="shared" si="20"/>
        <v>Работал</v>
      </c>
      <c r="S40" s="54" t="str">
        <f t="shared" si="20"/>
        <v>Работал</v>
      </c>
      <c r="T40" s="54" t="str">
        <f t="shared" si="20"/>
        <v>Работал</v>
      </c>
      <c r="U40" s="55" t="str">
        <f t="shared" si="20"/>
        <v/>
      </c>
      <c r="V40" s="55" t="str">
        <f t="shared" si="20"/>
        <v/>
      </c>
      <c r="W40" s="54" t="str">
        <f t="shared" si="20"/>
        <v>Работал</v>
      </c>
      <c r="X40" s="54" t="str">
        <f t="shared" si="20"/>
        <v>Работал</v>
      </c>
      <c r="Y40" s="54" t="str">
        <f t="shared" si="20"/>
        <v>Работал</v>
      </c>
      <c r="Z40" s="54" t="str">
        <f t="shared" si="20"/>
        <v>Работал</v>
      </c>
      <c r="AA40" s="54" t="str">
        <f t="shared" si="20"/>
        <v>Работал</v>
      </c>
      <c r="AB40" s="55" t="str">
        <f t="shared" si="20"/>
        <v/>
      </c>
      <c r="AC40" s="55" t="str">
        <f t="shared" si="20"/>
        <v/>
      </c>
      <c r="AD40" s="54" t="str">
        <f t="shared" si="20"/>
        <v>Работал</v>
      </c>
      <c r="AE40" s="54" t="str">
        <f t="shared" si="20"/>
        <v>Работал</v>
      </c>
      <c r="AF40" s="54" t="str">
        <f t="shared" si="20"/>
        <v>Работал</v>
      </c>
      <c r="AG40" s="54" t="str">
        <f t="shared" si="20"/>
        <v>Работал</v>
      </c>
      <c r="AH40" s="54" t="str">
        <f t="shared" si="20"/>
        <v>Работал</v>
      </c>
      <c r="AI40" s="54" t="str">
        <f t="shared" si="20"/>
        <v/>
      </c>
      <c r="AJ40" s="54" t="str">
        <f t="shared" si="20"/>
        <v/>
      </c>
    </row>
    <row r="41" spans="1:36" x14ac:dyDescent="0.3">
      <c r="A41" s="49">
        <v>46</v>
      </c>
      <c r="B41" s="33" t="s">
        <v>144</v>
      </c>
      <c r="C41" s="33" t="str">
        <f>VLOOKUP($A41,Сотрудники!$A$3:$L$1201,8,0)</f>
        <v>Екатеринбург</v>
      </c>
      <c r="D41" s="55" t="str">
        <f t="shared" ref="D41:AJ41" si="21">IF(ISBLANK(D89),"",IF(D89=0,"Выходной",IF(D89&lt;&gt;0,"Работал","")))</f>
        <v/>
      </c>
      <c r="E41" s="54" t="str">
        <f t="shared" si="21"/>
        <v/>
      </c>
      <c r="F41" s="54" t="str">
        <f t="shared" si="21"/>
        <v/>
      </c>
      <c r="G41" s="35" t="str">
        <f t="shared" si="21"/>
        <v/>
      </c>
      <c r="H41" s="35" t="str">
        <f t="shared" si="21"/>
        <v/>
      </c>
      <c r="I41" s="54" t="str">
        <f t="shared" si="21"/>
        <v/>
      </c>
      <c r="J41" s="54" t="str">
        <f t="shared" si="21"/>
        <v/>
      </c>
      <c r="K41" s="54" t="str">
        <f t="shared" si="21"/>
        <v/>
      </c>
      <c r="L41" s="54" t="str">
        <f t="shared" si="21"/>
        <v/>
      </c>
      <c r="M41" s="54" t="str">
        <f t="shared" si="21"/>
        <v/>
      </c>
      <c r="N41" s="55" t="str">
        <f t="shared" si="21"/>
        <v/>
      </c>
      <c r="O41" s="55" t="str">
        <f t="shared" si="21"/>
        <v/>
      </c>
      <c r="P41" s="54" t="str">
        <f t="shared" si="21"/>
        <v>Работал</v>
      </c>
      <c r="Q41" s="54" t="str">
        <f t="shared" si="21"/>
        <v>Работал</v>
      </c>
      <c r="R41" s="54" t="str">
        <f t="shared" si="21"/>
        <v>Работал</v>
      </c>
      <c r="S41" s="54" t="str">
        <f t="shared" si="21"/>
        <v>Работал</v>
      </c>
      <c r="T41" s="54" t="str">
        <f t="shared" si="21"/>
        <v>Работал</v>
      </c>
      <c r="U41" s="55" t="str">
        <f t="shared" si="21"/>
        <v/>
      </c>
      <c r="V41" s="55" t="str">
        <f t="shared" si="21"/>
        <v/>
      </c>
      <c r="W41" s="54" t="str">
        <f t="shared" si="21"/>
        <v>Работал</v>
      </c>
      <c r="X41" s="54" t="str">
        <f t="shared" si="21"/>
        <v>Работал</v>
      </c>
      <c r="Y41" s="54" t="str">
        <f t="shared" si="21"/>
        <v>Работал</v>
      </c>
      <c r="Z41" s="54" t="str">
        <f t="shared" si="21"/>
        <v>Работал</v>
      </c>
      <c r="AA41" s="54" t="str">
        <f t="shared" si="21"/>
        <v>Работал</v>
      </c>
      <c r="AB41" s="55" t="str">
        <f t="shared" si="21"/>
        <v/>
      </c>
      <c r="AC41" s="55" t="str">
        <f t="shared" si="21"/>
        <v/>
      </c>
      <c r="AD41" s="54" t="str">
        <f t="shared" si="21"/>
        <v>Работал</v>
      </c>
      <c r="AE41" s="54" t="str">
        <f t="shared" si="21"/>
        <v>Работал</v>
      </c>
      <c r="AF41" s="54" t="str">
        <f t="shared" si="21"/>
        <v>Работал</v>
      </c>
      <c r="AG41" s="54" t="str">
        <f t="shared" si="21"/>
        <v>Работал</v>
      </c>
      <c r="AH41" s="54" t="str">
        <f t="shared" si="21"/>
        <v>Работал</v>
      </c>
      <c r="AI41" s="54" t="str">
        <f t="shared" si="21"/>
        <v/>
      </c>
      <c r="AJ41" s="54" t="str">
        <f t="shared" si="21"/>
        <v/>
      </c>
    </row>
    <row r="42" spans="1:36" x14ac:dyDescent="0.3">
      <c r="A42" s="49">
        <v>47</v>
      </c>
      <c r="B42" s="33" t="s">
        <v>143</v>
      </c>
      <c r="C42" s="33" t="str">
        <f>VLOOKUP($A42,Сотрудники!$A$3:$L$1201,8,0)</f>
        <v>Москва</v>
      </c>
      <c r="D42" s="55" t="str">
        <f t="shared" ref="D42:AJ42" si="22">IF(ISBLANK(D90),"",IF(D90=0,"Выходной",IF(D90&lt;&gt;0,"Работал","")))</f>
        <v/>
      </c>
      <c r="E42" s="54" t="str">
        <f t="shared" si="22"/>
        <v/>
      </c>
      <c r="F42" s="54" t="str">
        <f t="shared" si="22"/>
        <v/>
      </c>
      <c r="G42" s="35" t="str">
        <f t="shared" si="22"/>
        <v/>
      </c>
      <c r="H42" s="35" t="str">
        <f t="shared" si="22"/>
        <v/>
      </c>
      <c r="I42" s="54" t="str">
        <f t="shared" si="22"/>
        <v/>
      </c>
      <c r="J42" s="54" t="str">
        <f t="shared" si="22"/>
        <v/>
      </c>
      <c r="K42" s="54" t="str">
        <f t="shared" si="22"/>
        <v/>
      </c>
      <c r="L42" s="54" t="str">
        <f t="shared" si="22"/>
        <v/>
      </c>
      <c r="M42" s="54" t="str">
        <f t="shared" si="22"/>
        <v/>
      </c>
      <c r="N42" s="55" t="str">
        <f t="shared" si="22"/>
        <v/>
      </c>
      <c r="O42" s="55" t="str">
        <f t="shared" si="22"/>
        <v/>
      </c>
      <c r="P42" s="54" t="str">
        <f t="shared" si="22"/>
        <v>Работал</v>
      </c>
      <c r="Q42" s="54" t="str">
        <f t="shared" si="22"/>
        <v>Работал</v>
      </c>
      <c r="R42" s="54" t="str">
        <f t="shared" si="22"/>
        <v>Работал</v>
      </c>
      <c r="S42" s="54" t="str">
        <f t="shared" si="22"/>
        <v>Работал</v>
      </c>
      <c r="T42" s="54" t="str">
        <f t="shared" si="22"/>
        <v>Работал</v>
      </c>
      <c r="U42" s="55" t="str">
        <f t="shared" si="22"/>
        <v/>
      </c>
      <c r="V42" s="55" t="str">
        <f t="shared" si="22"/>
        <v/>
      </c>
      <c r="W42" s="54" t="str">
        <f t="shared" si="22"/>
        <v>Работал</v>
      </c>
      <c r="X42" s="54" t="str">
        <f t="shared" si="22"/>
        <v>Работал</v>
      </c>
      <c r="Y42" s="54" t="str">
        <f t="shared" si="22"/>
        <v>Работал</v>
      </c>
      <c r="Z42" s="54" t="str">
        <f t="shared" si="22"/>
        <v>Работал</v>
      </c>
      <c r="AA42" s="54" t="str">
        <f t="shared" si="22"/>
        <v>Работал</v>
      </c>
      <c r="AB42" s="55" t="str">
        <f t="shared" si="22"/>
        <v/>
      </c>
      <c r="AC42" s="55" t="str">
        <f t="shared" si="22"/>
        <v/>
      </c>
      <c r="AD42" s="54" t="str">
        <f t="shared" si="22"/>
        <v>Работал</v>
      </c>
      <c r="AE42" s="54" t="str">
        <f t="shared" si="22"/>
        <v>Работал</v>
      </c>
      <c r="AF42" s="54" t="str">
        <f t="shared" si="22"/>
        <v>Работал</v>
      </c>
      <c r="AG42" s="54" t="str">
        <f t="shared" si="22"/>
        <v>Работал</v>
      </c>
      <c r="AH42" s="54" t="str">
        <f t="shared" si="22"/>
        <v>Работал</v>
      </c>
      <c r="AI42" s="54" t="str">
        <f t="shared" si="22"/>
        <v/>
      </c>
      <c r="AJ42" s="54" t="str">
        <f t="shared" si="22"/>
        <v/>
      </c>
    </row>
    <row r="43" spans="1:36" x14ac:dyDescent="0.3">
      <c r="A43" s="49">
        <v>48</v>
      </c>
      <c r="B43" s="33" t="s">
        <v>140</v>
      </c>
      <c r="C43" s="33" t="str">
        <f>VLOOKUP($A43,Сотрудники!$A$3:$L$1201,8,0)</f>
        <v>Барнаул</v>
      </c>
      <c r="D43" s="55" t="str">
        <f t="shared" ref="D43:AJ43" si="23">IF(ISBLANK(D91),"",IF(D91=0,"Выходной",IF(D91&lt;&gt;0,"Работал","")))</f>
        <v/>
      </c>
      <c r="E43" s="54" t="str">
        <f t="shared" si="23"/>
        <v/>
      </c>
      <c r="F43" s="54" t="str">
        <f t="shared" si="23"/>
        <v/>
      </c>
      <c r="G43" s="35" t="str">
        <f t="shared" si="23"/>
        <v/>
      </c>
      <c r="H43" s="35" t="str">
        <f t="shared" si="23"/>
        <v/>
      </c>
      <c r="I43" s="54" t="str">
        <f t="shared" si="23"/>
        <v/>
      </c>
      <c r="J43" s="54" t="str">
        <f t="shared" si="23"/>
        <v/>
      </c>
      <c r="K43" s="54" t="str">
        <f t="shared" si="23"/>
        <v/>
      </c>
      <c r="L43" s="54" t="str">
        <f t="shared" si="23"/>
        <v/>
      </c>
      <c r="M43" s="54" t="str">
        <f t="shared" si="23"/>
        <v/>
      </c>
      <c r="N43" s="55" t="str">
        <f t="shared" si="23"/>
        <v/>
      </c>
      <c r="O43" s="55" t="str">
        <f t="shared" si="23"/>
        <v/>
      </c>
      <c r="P43" s="54" t="str">
        <f t="shared" si="23"/>
        <v/>
      </c>
      <c r="Q43" s="54" t="str">
        <f t="shared" si="23"/>
        <v/>
      </c>
      <c r="R43" s="54" t="str">
        <f t="shared" si="23"/>
        <v/>
      </c>
      <c r="S43" s="54" t="str">
        <f t="shared" si="23"/>
        <v/>
      </c>
      <c r="T43" s="54" t="str">
        <f t="shared" si="23"/>
        <v/>
      </c>
      <c r="U43" s="55" t="str">
        <f t="shared" si="23"/>
        <v/>
      </c>
      <c r="V43" s="55" t="str">
        <f t="shared" si="23"/>
        <v/>
      </c>
      <c r="W43" s="54" t="str">
        <f t="shared" si="23"/>
        <v>Работал</v>
      </c>
      <c r="X43" s="54" t="str">
        <f t="shared" si="23"/>
        <v>Работал</v>
      </c>
      <c r="Y43" s="54" t="str">
        <f t="shared" si="23"/>
        <v>Работал</v>
      </c>
      <c r="Z43" s="54" t="str">
        <f t="shared" si="23"/>
        <v>Работал</v>
      </c>
      <c r="AA43" s="54" t="str">
        <f t="shared" si="23"/>
        <v>Работал</v>
      </c>
      <c r="AB43" s="55" t="str">
        <f t="shared" si="23"/>
        <v/>
      </c>
      <c r="AC43" s="55" t="str">
        <f t="shared" si="23"/>
        <v/>
      </c>
      <c r="AD43" s="54" t="str">
        <f t="shared" si="23"/>
        <v>Работал</v>
      </c>
      <c r="AE43" s="54" t="str">
        <f t="shared" si="23"/>
        <v>Работал</v>
      </c>
      <c r="AF43" s="54" t="str">
        <f t="shared" si="23"/>
        <v>Работал</v>
      </c>
      <c r="AG43" s="54" t="str">
        <f t="shared" si="23"/>
        <v>Работал</v>
      </c>
      <c r="AH43" s="54" t="str">
        <f t="shared" si="23"/>
        <v>Работал</v>
      </c>
      <c r="AI43" s="54" t="str">
        <f t="shared" si="23"/>
        <v/>
      </c>
      <c r="AJ43" s="54" t="str">
        <f t="shared" si="23"/>
        <v/>
      </c>
    </row>
    <row r="44" spans="1:36" x14ac:dyDescent="0.3">
      <c r="A44" s="49">
        <v>49</v>
      </c>
      <c r="B44" s="33" t="s">
        <v>146</v>
      </c>
      <c r="C44" s="33" t="str">
        <f>VLOOKUP($A44,Сотрудники!$A$3:$L$1201,8,0)</f>
        <v>Москва</v>
      </c>
      <c r="D44" s="55" t="str">
        <f t="shared" ref="D44:AJ44" si="24">IF(ISBLANK(D92),"",IF(D92=0,"Выходной",IF(D92&lt;&gt;0,"Работал","")))</f>
        <v/>
      </c>
      <c r="E44" s="54" t="str">
        <f t="shared" si="24"/>
        <v/>
      </c>
      <c r="F44" s="54" t="str">
        <f t="shared" si="24"/>
        <v/>
      </c>
      <c r="G44" s="35" t="str">
        <f t="shared" si="24"/>
        <v/>
      </c>
      <c r="H44" s="35" t="str">
        <f t="shared" si="24"/>
        <v/>
      </c>
      <c r="I44" s="54" t="str">
        <f t="shared" si="24"/>
        <v/>
      </c>
      <c r="J44" s="54" t="str">
        <f t="shared" si="24"/>
        <v/>
      </c>
      <c r="K44" s="54" t="str">
        <f t="shared" si="24"/>
        <v/>
      </c>
      <c r="L44" s="54" t="str">
        <f t="shared" si="24"/>
        <v/>
      </c>
      <c r="M44" s="54" t="str">
        <f t="shared" si="24"/>
        <v/>
      </c>
      <c r="N44" s="55" t="str">
        <f t="shared" si="24"/>
        <v/>
      </c>
      <c r="O44" s="55" t="str">
        <f t="shared" si="24"/>
        <v/>
      </c>
      <c r="P44" s="54" t="str">
        <f t="shared" si="24"/>
        <v/>
      </c>
      <c r="Q44" s="54" t="str">
        <f t="shared" si="24"/>
        <v/>
      </c>
      <c r="R44" s="54" t="str">
        <f t="shared" si="24"/>
        <v/>
      </c>
      <c r="S44" s="54" t="str">
        <f t="shared" si="24"/>
        <v/>
      </c>
      <c r="T44" s="54" t="str">
        <f t="shared" si="24"/>
        <v/>
      </c>
      <c r="U44" s="55" t="str">
        <f t="shared" si="24"/>
        <v/>
      </c>
      <c r="V44" s="55" t="str">
        <f t="shared" si="24"/>
        <v/>
      </c>
      <c r="W44" s="54" t="str">
        <f t="shared" si="24"/>
        <v>Работал</v>
      </c>
      <c r="X44" s="54" t="str">
        <f t="shared" si="24"/>
        <v>Работал</v>
      </c>
      <c r="Y44" s="54" t="str">
        <f t="shared" si="24"/>
        <v>Работал</v>
      </c>
      <c r="Z44" s="54" t="str">
        <f t="shared" si="24"/>
        <v>Работал</v>
      </c>
      <c r="AA44" s="54" t="str">
        <f t="shared" si="24"/>
        <v>Работал</v>
      </c>
      <c r="AB44" s="55" t="str">
        <f t="shared" si="24"/>
        <v/>
      </c>
      <c r="AC44" s="55" t="str">
        <f t="shared" si="24"/>
        <v/>
      </c>
      <c r="AD44" s="54" t="str">
        <f t="shared" si="24"/>
        <v>Работал</v>
      </c>
      <c r="AE44" s="54" t="str">
        <f t="shared" si="24"/>
        <v>Работал</v>
      </c>
      <c r="AF44" s="54" t="str">
        <f t="shared" si="24"/>
        <v>Работал</v>
      </c>
      <c r="AG44" s="54" t="str">
        <f t="shared" si="24"/>
        <v>Работал</v>
      </c>
      <c r="AH44" s="54" t="str">
        <f t="shared" si="24"/>
        <v>Работал</v>
      </c>
      <c r="AI44" s="54" t="str">
        <f t="shared" si="24"/>
        <v/>
      </c>
      <c r="AJ44" s="54" t="str">
        <f t="shared" si="24"/>
        <v/>
      </c>
    </row>
    <row r="45" spans="1:36" x14ac:dyDescent="0.3">
      <c r="A45" s="49">
        <v>50</v>
      </c>
      <c r="B45" s="33" t="s">
        <v>151</v>
      </c>
      <c r="C45" s="33" t="str">
        <f>VLOOKUP($A45,Сотрудники!$A$3:$L$1201,8,0)</f>
        <v>СПБ</v>
      </c>
      <c r="D45" s="55" t="str">
        <f t="shared" ref="D45:AJ46" si="25">IF(ISBLANK(D93),"",IF(D93=0,"Выходной",IF(D93&lt;&gt;0,"Работал","")))</f>
        <v/>
      </c>
      <c r="E45" s="54" t="str">
        <f t="shared" si="25"/>
        <v/>
      </c>
      <c r="F45" s="54" t="str">
        <f t="shared" si="25"/>
        <v/>
      </c>
      <c r="G45" s="35" t="str">
        <f t="shared" si="25"/>
        <v/>
      </c>
      <c r="H45" s="35" t="str">
        <f t="shared" si="25"/>
        <v/>
      </c>
      <c r="I45" s="54" t="str">
        <f t="shared" si="25"/>
        <v/>
      </c>
      <c r="J45" s="54" t="str">
        <f t="shared" si="25"/>
        <v/>
      </c>
      <c r="K45" s="54" t="str">
        <f t="shared" si="25"/>
        <v/>
      </c>
      <c r="L45" s="54" t="str">
        <f t="shared" si="25"/>
        <v/>
      </c>
      <c r="M45" s="54" t="str">
        <f t="shared" si="25"/>
        <v/>
      </c>
      <c r="N45" s="55" t="str">
        <f t="shared" si="25"/>
        <v/>
      </c>
      <c r="O45" s="55" t="str">
        <f t="shared" si="25"/>
        <v/>
      </c>
      <c r="P45" s="54" t="str">
        <f t="shared" si="25"/>
        <v/>
      </c>
      <c r="Q45" s="54" t="str">
        <f t="shared" si="25"/>
        <v/>
      </c>
      <c r="R45" s="54" t="str">
        <f t="shared" si="25"/>
        <v/>
      </c>
      <c r="S45" s="54" t="str">
        <f t="shared" si="25"/>
        <v/>
      </c>
      <c r="T45" s="54" t="str">
        <f t="shared" si="25"/>
        <v/>
      </c>
      <c r="U45" s="55" t="str">
        <f t="shared" si="25"/>
        <v/>
      </c>
      <c r="V45" s="55" t="str">
        <f t="shared" si="25"/>
        <v/>
      </c>
      <c r="W45" s="54" t="str">
        <f t="shared" si="25"/>
        <v/>
      </c>
      <c r="X45" s="54" t="str">
        <f t="shared" si="25"/>
        <v/>
      </c>
      <c r="Y45" s="54" t="str">
        <f t="shared" si="25"/>
        <v/>
      </c>
      <c r="Z45" s="54" t="str">
        <f t="shared" si="25"/>
        <v/>
      </c>
      <c r="AA45" s="54" t="str">
        <f t="shared" si="25"/>
        <v/>
      </c>
      <c r="AB45" s="55" t="str">
        <f t="shared" si="25"/>
        <v/>
      </c>
      <c r="AC45" s="55" t="str">
        <f t="shared" si="25"/>
        <v/>
      </c>
      <c r="AD45" s="54" t="str">
        <f t="shared" si="25"/>
        <v>Работал</v>
      </c>
      <c r="AE45" s="54" t="str">
        <f t="shared" si="25"/>
        <v>Работал</v>
      </c>
      <c r="AF45" s="54" t="str">
        <f t="shared" si="25"/>
        <v>Работал</v>
      </c>
      <c r="AG45" s="54" t="str">
        <f t="shared" si="25"/>
        <v>Работал</v>
      </c>
      <c r="AH45" s="54" t="str">
        <f t="shared" si="25"/>
        <v>Работал</v>
      </c>
      <c r="AI45" s="54" t="str">
        <f t="shared" si="25"/>
        <v/>
      </c>
      <c r="AJ45" s="54" t="str">
        <f t="shared" si="25"/>
        <v/>
      </c>
    </row>
    <row r="46" spans="1:36" x14ac:dyDescent="0.3">
      <c r="A46" s="49">
        <v>51</v>
      </c>
      <c r="B46" s="33" t="s">
        <v>150</v>
      </c>
      <c r="C46" s="33" t="str">
        <f>VLOOKUP($A46,Сотрудники!$A$3:$L$1201,8,0)</f>
        <v>Краснодар</v>
      </c>
      <c r="D46" s="55"/>
      <c r="E46" s="54"/>
      <c r="F46" s="54"/>
      <c r="G46" s="35"/>
      <c r="H46" s="35"/>
      <c r="I46" s="54"/>
      <c r="J46" s="54"/>
      <c r="K46" s="54"/>
      <c r="L46" s="54"/>
      <c r="M46" s="54"/>
      <c r="N46" s="55"/>
      <c r="O46" s="55"/>
      <c r="P46" s="54"/>
      <c r="Q46" s="54"/>
      <c r="R46" s="54"/>
      <c r="S46" s="54"/>
      <c r="T46" s="54"/>
      <c r="U46" s="55"/>
      <c r="V46" s="55"/>
      <c r="W46" s="54"/>
      <c r="X46" s="54"/>
      <c r="Y46" s="54"/>
      <c r="Z46" s="54"/>
      <c r="AA46" s="54"/>
      <c r="AB46" s="55"/>
      <c r="AC46" s="55"/>
      <c r="AD46" s="54" t="str">
        <f t="shared" ref="AD46" si="26">IF(ISBLANK(AD94),"",IF(AD94=0,"Выходной",IF(AD94&lt;&gt;0,"Работал","")))</f>
        <v>Работал</v>
      </c>
      <c r="AE46" s="54" t="str">
        <f t="shared" si="25"/>
        <v>Работал</v>
      </c>
      <c r="AF46" s="54" t="str">
        <f t="shared" si="25"/>
        <v>Работал</v>
      </c>
      <c r="AG46" s="54" t="str">
        <f t="shared" si="25"/>
        <v>Работал</v>
      </c>
      <c r="AH46" s="54" t="str">
        <f t="shared" si="25"/>
        <v>Работал</v>
      </c>
      <c r="AI46" s="54"/>
      <c r="AJ46" s="54"/>
    </row>
    <row r="47" spans="1:36" x14ac:dyDescent="0.3">
      <c r="A47" s="49">
        <v>52</v>
      </c>
      <c r="B47" s="33" t="s">
        <v>154</v>
      </c>
      <c r="C47" s="33" t="str">
        <f>VLOOKUP($A47,Сотрудники!$A$3:$L$1201,8,0)</f>
        <v>Екатеринбург</v>
      </c>
      <c r="D47" s="55" t="str">
        <f t="shared" ref="D47:AJ47" si="27">IF(ISBLANK(D95),"",IF(D95=0,"Выходной",IF(D95&lt;&gt;0,"Работал","")))</f>
        <v/>
      </c>
      <c r="E47" s="54" t="str">
        <f t="shared" si="27"/>
        <v/>
      </c>
      <c r="F47" s="54" t="str">
        <f t="shared" si="27"/>
        <v/>
      </c>
      <c r="G47" s="35" t="str">
        <f t="shared" si="27"/>
        <v/>
      </c>
      <c r="H47" s="35" t="str">
        <f t="shared" si="27"/>
        <v/>
      </c>
      <c r="I47" s="54" t="str">
        <f t="shared" si="27"/>
        <v/>
      </c>
      <c r="J47" s="54" t="str">
        <f t="shared" si="27"/>
        <v/>
      </c>
      <c r="K47" s="54" t="str">
        <f t="shared" si="27"/>
        <v/>
      </c>
      <c r="L47" s="54" t="str">
        <f t="shared" si="27"/>
        <v/>
      </c>
      <c r="M47" s="54" t="str">
        <f t="shared" si="27"/>
        <v/>
      </c>
      <c r="N47" s="55" t="str">
        <f t="shared" si="27"/>
        <v/>
      </c>
      <c r="O47" s="55" t="str">
        <f t="shared" si="27"/>
        <v/>
      </c>
      <c r="P47" s="54" t="str">
        <f t="shared" si="27"/>
        <v/>
      </c>
      <c r="Q47" s="54" t="str">
        <f t="shared" si="27"/>
        <v/>
      </c>
      <c r="R47" s="54" t="str">
        <f t="shared" si="27"/>
        <v/>
      </c>
      <c r="S47" s="54" t="str">
        <f t="shared" si="27"/>
        <v/>
      </c>
      <c r="T47" s="54" t="str">
        <f t="shared" si="27"/>
        <v/>
      </c>
      <c r="U47" s="55" t="str">
        <f t="shared" si="27"/>
        <v/>
      </c>
      <c r="V47" s="55" t="str">
        <f t="shared" si="27"/>
        <v/>
      </c>
      <c r="W47" s="54" t="str">
        <f t="shared" si="27"/>
        <v/>
      </c>
      <c r="X47" s="54" t="str">
        <f t="shared" si="27"/>
        <v/>
      </c>
      <c r="Y47" s="54" t="str">
        <f t="shared" si="27"/>
        <v/>
      </c>
      <c r="Z47" s="54" t="str">
        <f t="shared" si="27"/>
        <v/>
      </c>
      <c r="AA47" s="54" t="str">
        <f t="shared" si="27"/>
        <v/>
      </c>
      <c r="AB47" s="55" t="str">
        <f t="shared" si="27"/>
        <v/>
      </c>
      <c r="AC47" s="55" t="str">
        <f t="shared" si="27"/>
        <v/>
      </c>
      <c r="AD47" s="54" t="str">
        <f t="shared" si="27"/>
        <v/>
      </c>
      <c r="AE47" s="54" t="str">
        <f t="shared" si="27"/>
        <v>Работал</v>
      </c>
      <c r="AF47" s="54" t="str">
        <f t="shared" si="27"/>
        <v>Работал</v>
      </c>
      <c r="AG47" s="54" t="str">
        <f t="shared" si="27"/>
        <v>Работал</v>
      </c>
      <c r="AH47" s="54" t="str">
        <f t="shared" si="27"/>
        <v>Работал</v>
      </c>
      <c r="AI47" s="54" t="str">
        <f t="shared" si="27"/>
        <v/>
      </c>
      <c r="AJ47" s="54" t="str">
        <f t="shared" si="27"/>
        <v/>
      </c>
    </row>
    <row r="48" spans="1:36" x14ac:dyDescent="0.3">
      <c r="B48" s="36" t="s">
        <v>27</v>
      </c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</row>
    <row r="49" spans="1:37" x14ac:dyDescent="0.3">
      <c r="B49" s="38" t="s">
        <v>23</v>
      </c>
      <c r="C49" s="38" t="s">
        <v>24</v>
      </c>
      <c r="D49" s="38" t="s">
        <v>25</v>
      </c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</row>
    <row r="50" spans="1:37" x14ac:dyDescent="0.3">
      <c r="B50" s="36"/>
      <c r="C50" s="37" t="s">
        <v>21</v>
      </c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K50" s="36" t="s">
        <v>20</v>
      </c>
    </row>
    <row r="51" spans="1:37" x14ac:dyDescent="0.3">
      <c r="A51" s="33">
        <v>1</v>
      </c>
      <c r="B51" s="33" t="str">
        <f>VLOOKUP($A51,Сотрудники!$A$3:$L$1201,2,0)</f>
        <v>Кузьмин Антон</v>
      </c>
      <c r="C51" s="33" t="str">
        <f>VLOOKUP($A51,Сотрудники!$A$3:$L$1201,8,0)</f>
        <v>Москва</v>
      </c>
      <c r="D51" s="55">
        <v>0</v>
      </c>
      <c r="E51" s="54">
        <v>0</v>
      </c>
      <c r="F51" s="54">
        <v>0</v>
      </c>
      <c r="G51" s="55">
        <v>0</v>
      </c>
      <c r="H51" s="55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5">
        <v>0</v>
      </c>
      <c r="O51" s="55">
        <v>0</v>
      </c>
      <c r="P51" s="54">
        <v>8</v>
      </c>
      <c r="Q51" s="54">
        <v>8</v>
      </c>
      <c r="R51" s="54">
        <v>8</v>
      </c>
      <c r="S51" s="54">
        <v>8</v>
      </c>
      <c r="T51" s="54">
        <v>8</v>
      </c>
      <c r="U51" s="55"/>
      <c r="V51" s="55"/>
      <c r="W51" s="54">
        <v>8</v>
      </c>
      <c r="X51" s="54">
        <v>8</v>
      </c>
      <c r="Y51" s="54">
        <v>8</v>
      </c>
      <c r="Z51" s="54">
        <v>8</v>
      </c>
      <c r="AA51" s="54">
        <v>8</v>
      </c>
      <c r="AB51" s="55"/>
      <c r="AC51" s="55"/>
      <c r="AD51" s="54">
        <v>8</v>
      </c>
      <c r="AE51" s="54">
        <v>8</v>
      </c>
      <c r="AF51" s="54">
        <v>8</v>
      </c>
      <c r="AG51" s="54">
        <v>8</v>
      </c>
      <c r="AH51" s="54">
        <v>8</v>
      </c>
      <c r="AI51" s="54"/>
      <c r="AJ51" s="54"/>
      <c r="AK51" s="36">
        <f>SUM(D51:AJ51)</f>
        <v>120</v>
      </c>
    </row>
    <row r="52" spans="1:37" x14ac:dyDescent="0.3">
      <c r="A52" s="33">
        <v>2</v>
      </c>
      <c r="B52" s="33" t="str">
        <f>VLOOKUP($A52,Сотрудники!$A$3:$L$1201,2,0)</f>
        <v xml:space="preserve">Крейнделин Борис </v>
      </c>
      <c r="C52" s="33" t="str">
        <f>VLOOKUP($A52,Сотрудники!$A$3:$L$1201,8,0)</f>
        <v>Москва</v>
      </c>
      <c r="D52" s="55"/>
      <c r="E52" s="54">
        <v>8</v>
      </c>
      <c r="F52" s="54">
        <v>8</v>
      </c>
      <c r="G52" s="55"/>
      <c r="H52" s="55"/>
      <c r="I52" s="54">
        <v>8</v>
      </c>
      <c r="J52" s="54">
        <v>8</v>
      </c>
      <c r="K52" s="54">
        <v>8</v>
      </c>
      <c r="L52" s="54">
        <v>8</v>
      </c>
      <c r="M52" s="54">
        <v>8</v>
      </c>
      <c r="N52" s="55"/>
      <c r="O52" s="55"/>
      <c r="P52" s="54">
        <v>8</v>
      </c>
      <c r="Q52" s="54">
        <v>8</v>
      </c>
      <c r="R52" s="54">
        <v>8</v>
      </c>
      <c r="S52" s="54">
        <v>8</v>
      </c>
      <c r="T52" s="54">
        <v>8</v>
      </c>
      <c r="U52" s="55"/>
      <c r="V52" s="55"/>
      <c r="W52" s="54">
        <v>8</v>
      </c>
      <c r="X52" s="54">
        <v>8</v>
      </c>
      <c r="Y52" s="54">
        <v>8</v>
      </c>
      <c r="Z52" s="54">
        <v>8</v>
      </c>
      <c r="AA52" s="54">
        <v>8</v>
      </c>
      <c r="AB52" s="55"/>
      <c r="AC52" s="55"/>
      <c r="AD52" s="54">
        <v>8</v>
      </c>
      <c r="AE52" s="54">
        <v>8</v>
      </c>
      <c r="AF52" s="54">
        <v>8</v>
      </c>
      <c r="AG52" s="54">
        <v>8</v>
      </c>
      <c r="AH52" s="54">
        <v>8</v>
      </c>
      <c r="AI52" s="54"/>
      <c r="AJ52" s="54"/>
      <c r="AK52" s="36">
        <f t="shared" ref="AK52:AK95" si="28">SUM(D52:AJ52)</f>
        <v>176</v>
      </c>
    </row>
    <row r="53" spans="1:37" x14ac:dyDescent="0.3">
      <c r="A53" s="33">
        <v>3</v>
      </c>
      <c r="B53" s="33" t="str">
        <f>VLOOKUP($A53,Сотрудники!$A$3:$L$1201,2,0)</f>
        <v>Асеев Феофан</v>
      </c>
      <c r="C53" s="33" t="str">
        <f>VLOOKUP($A53,Сотрудники!$A$3:$L$1201,8,0)</f>
        <v>Москва</v>
      </c>
      <c r="D53" s="55"/>
      <c r="E53" s="54">
        <v>8</v>
      </c>
      <c r="F53" s="54">
        <v>8</v>
      </c>
      <c r="G53" s="55"/>
      <c r="H53" s="55"/>
      <c r="I53" s="54">
        <v>8</v>
      </c>
      <c r="J53" s="54">
        <v>8</v>
      </c>
      <c r="K53" s="54">
        <v>8</v>
      </c>
      <c r="L53" s="54">
        <v>8</v>
      </c>
      <c r="M53" s="54">
        <v>8</v>
      </c>
      <c r="N53" s="55"/>
      <c r="O53" s="55"/>
      <c r="P53" s="54">
        <v>8</v>
      </c>
      <c r="Q53" s="54">
        <v>8</v>
      </c>
      <c r="R53" s="54">
        <v>8</v>
      </c>
      <c r="S53" s="54">
        <v>8</v>
      </c>
      <c r="T53" s="54">
        <v>8</v>
      </c>
      <c r="U53" s="55"/>
      <c r="V53" s="55"/>
      <c r="W53" s="54">
        <v>8</v>
      </c>
      <c r="X53" s="54">
        <v>8</v>
      </c>
      <c r="Y53" s="54">
        <v>8</v>
      </c>
      <c r="Z53" s="54">
        <v>8</v>
      </c>
      <c r="AA53" s="54">
        <v>8</v>
      </c>
      <c r="AB53" s="55"/>
      <c r="AC53" s="55"/>
      <c r="AD53" s="54">
        <v>8</v>
      </c>
      <c r="AE53" s="54">
        <v>8</v>
      </c>
      <c r="AF53" s="54">
        <v>8</v>
      </c>
      <c r="AG53" s="54">
        <v>8</v>
      </c>
      <c r="AH53" s="54">
        <v>8</v>
      </c>
      <c r="AI53" s="54"/>
      <c r="AJ53" s="54"/>
      <c r="AK53" s="36">
        <f t="shared" si="28"/>
        <v>176</v>
      </c>
    </row>
    <row r="54" spans="1:37" x14ac:dyDescent="0.3">
      <c r="A54" s="32">
        <v>5</v>
      </c>
      <c r="B54" s="33" t="str">
        <f>VLOOKUP($A54,Сотрудники!$A$3:$L$1201,2,0)</f>
        <v>Яковлев Дмитрий</v>
      </c>
      <c r="C54" s="33" t="str">
        <f>VLOOKUP($A54,Сотрудники!$A$3:$L$1201,8,0)</f>
        <v>Москва</v>
      </c>
      <c r="D54" s="55"/>
      <c r="E54" s="54">
        <v>8</v>
      </c>
      <c r="F54" s="54">
        <v>8</v>
      </c>
      <c r="G54" s="55"/>
      <c r="H54" s="55"/>
      <c r="I54" s="54">
        <v>8</v>
      </c>
      <c r="J54" s="54">
        <v>8</v>
      </c>
      <c r="K54" s="54">
        <v>8</v>
      </c>
      <c r="L54" s="54">
        <v>8</v>
      </c>
      <c r="M54" s="54">
        <v>8</v>
      </c>
      <c r="N54" s="55"/>
      <c r="O54" s="55"/>
      <c r="P54" s="54">
        <v>8</v>
      </c>
      <c r="Q54" s="54">
        <v>8</v>
      </c>
      <c r="R54" s="54">
        <v>8</v>
      </c>
      <c r="S54" s="54">
        <v>8</v>
      </c>
      <c r="T54" s="54">
        <v>8</v>
      </c>
      <c r="U54" s="55"/>
      <c r="V54" s="55"/>
      <c r="W54" s="54">
        <v>8</v>
      </c>
      <c r="X54" s="54">
        <v>8</v>
      </c>
      <c r="Y54" s="54">
        <v>8</v>
      </c>
      <c r="Z54" s="54">
        <v>8</v>
      </c>
      <c r="AA54" s="54">
        <v>8</v>
      </c>
      <c r="AB54" s="55"/>
      <c r="AC54" s="55"/>
      <c r="AD54" s="54">
        <v>8</v>
      </c>
      <c r="AE54" s="54">
        <v>8</v>
      </c>
      <c r="AF54" s="54">
        <v>8</v>
      </c>
      <c r="AG54" s="54">
        <v>8</v>
      </c>
      <c r="AH54" s="54">
        <v>8</v>
      </c>
      <c r="AI54" s="54"/>
      <c r="AJ54" s="54"/>
      <c r="AK54" s="36">
        <f t="shared" si="28"/>
        <v>176</v>
      </c>
    </row>
    <row r="55" spans="1:37" x14ac:dyDescent="0.3">
      <c r="A55" s="32">
        <v>8</v>
      </c>
      <c r="B55" s="33" t="str">
        <f>VLOOKUP($A55,Сотрудники!$A$3:$L$1201,2,0)</f>
        <v>Хохлова Крестина</v>
      </c>
      <c r="C55" s="33" t="str">
        <f>VLOOKUP($A55,Сотрудники!$A$3:$L$1201,8,0)</f>
        <v>Москва</v>
      </c>
      <c r="D55" s="55"/>
      <c r="E55" s="54">
        <v>8</v>
      </c>
      <c r="F55" s="54">
        <v>8</v>
      </c>
      <c r="G55" s="55"/>
      <c r="H55" s="55"/>
      <c r="I55" s="54">
        <v>8</v>
      </c>
      <c r="J55" s="54">
        <v>8</v>
      </c>
      <c r="K55" s="54">
        <v>8</v>
      </c>
      <c r="L55" s="54">
        <v>8</v>
      </c>
      <c r="M55" s="54">
        <v>8</v>
      </c>
      <c r="N55" s="55"/>
      <c r="O55" s="55"/>
      <c r="P55" s="54">
        <v>8</v>
      </c>
      <c r="Q55" s="54">
        <v>8</v>
      </c>
      <c r="R55" s="54">
        <v>8</v>
      </c>
      <c r="S55" s="54">
        <v>8</v>
      </c>
      <c r="T55" s="54">
        <v>8</v>
      </c>
      <c r="U55" s="55"/>
      <c r="V55" s="55"/>
      <c r="W55" s="54">
        <v>8</v>
      </c>
      <c r="X55" s="54">
        <v>8</v>
      </c>
      <c r="Y55" s="54">
        <v>8</v>
      </c>
      <c r="Z55" s="54">
        <v>8</v>
      </c>
      <c r="AA55" s="54">
        <v>8</v>
      </c>
      <c r="AB55" s="55"/>
      <c r="AC55" s="55"/>
      <c r="AD55" s="54">
        <v>8</v>
      </c>
      <c r="AE55" s="54">
        <v>8</v>
      </c>
      <c r="AF55" s="54">
        <v>8</v>
      </c>
      <c r="AG55" s="54">
        <v>8</v>
      </c>
      <c r="AH55" s="54">
        <v>8</v>
      </c>
      <c r="AI55" s="54"/>
      <c r="AJ55" s="54"/>
      <c r="AK55" s="36">
        <f t="shared" si="28"/>
        <v>176</v>
      </c>
    </row>
    <row r="56" spans="1:37" x14ac:dyDescent="0.3">
      <c r="A56" s="32">
        <v>9</v>
      </c>
      <c r="B56" s="33" t="str">
        <f>VLOOKUP($A56,Сотрудники!$A$3:$L$1201,2,0)</f>
        <v>Пойш Виталий</v>
      </c>
      <c r="C56" s="33" t="str">
        <f>VLOOKUP($A56,Сотрудники!$A$3:$L$1201,8,0)</f>
        <v>Екатеринбург</v>
      </c>
      <c r="D56" s="55"/>
      <c r="E56" s="54">
        <v>8</v>
      </c>
      <c r="F56" s="54">
        <v>8</v>
      </c>
      <c r="G56" s="55"/>
      <c r="H56" s="55"/>
      <c r="I56" s="54">
        <v>8</v>
      </c>
      <c r="J56" s="54">
        <v>8</v>
      </c>
      <c r="K56" s="54">
        <v>8</v>
      </c>
      <c r="L56" s="54">
        <v>8</v>
      </c>
      <c r="M56" s="54">
        <v>8</v>
      </c>
      <c r="N56" s="55"/>
      <c r="O56" s="55"/>
      <c r="P56" s="54">
        <v>8</v>
      </c>
      <c r="Q56" s="54">
        <v>8</v>
      </c>
      <c r="R56" s="54">
        <v>8</v>
      </c>
      <c r="S56" s="54">
        <v>8</v>
      </c>
      <c r="T56" s="54">
        <v>8</v>
      </c>
      <c r="U56" s="55"/>
      <c r="V56" s="55"/>
      <c r="W56" s="54">
        <v>8</v>
      </c>
      <c r="X56" s="54">
        <v>8</v>
      </c>
      <c r="Y56" s="54">
        <v>8</v>
      </c>
      <c r="Z56" s="54">
        <v>8</v>
      </c>
      <c r="AA56" s="54">
        <v>8</v>
      </c>
      <c r="AB56" s="55"/>
      <c r="AC56" s="55"/>
      <c r="AD56" s="54">
        <v>8</v>
      </c>
      <c r="AE56" s="54">
        <v>8</v>
      </c>
      <c r="AF56" s="54">
        <v>8</v>
      </c>
      <c r="AG56" s="54">
        <v>8</v>
      </c>
      <c r="AH56" s="54">
        <v>8</v>
      </c>
      <c r="AI56" s="52"/>
      <c r="AJ56" s="52"/>
      <c r="AK56" s="36">
        <f t="shared" si="28"/>
        <v>176</v>
      </c>
    </row>
    <row r="57" spans="1:37" x14ac:dyDescent="0.3">
      <c r="A57" s="32">
        <v>10</v>
      </c>
      <c r="B57" s="33" t="str">
        <f>VLOOKUP($A57,Сотрудники!$A$3:$L$1201,2,0)</f>
        <v>Офицеров Дмитрий</v>
      </c>
      <c r="C57" s="33" t="str">
        <f>VLOOKUP($A57,Сотрудники!$A$3:$L$1201,8,0)</f>
        <v>СПБ</v>
      </c>
      <c r="D57" s="55"/>
      <c r="E57" s="54">
        <v>8</v>
      </c>
      <c r="F57" s="54">
        <v>8</v>
      </c>
      <c r="G57" s="55"/>
      <c r="H57" s="55"/>
      <c r="I57" s="54">
        <v>8</v>
      </c>
      <c r="J57" s="54">
        <v>8</v>
      </c>
      <c r="K57" s="54">
        <v>8</v>
      </c>
      <c r="L57" s="54">
        <v>8</v>
      </c>
      <c r="M57" s="54">
        <v>8</v>
      </c>
      <c r="N57" s="55"/>
      <c r="O57" s="55"/>
      <c r="P57" s="54">
        <v>8</v>
      </c>
      <c r="Q57" s="54">
        <v>8</v>
      </c>
      <c r="R57" s="54">
        <v>8</v>
      </c>
      <c r="S57" s="54">
        <v>8</v>
      </c>
      <c r="T57" s="54">
        <v>8</v>
      </c>
      <c r="U57" s="55"/>
      <c r="V57" s="55"/>
      <c r="W57" s="54">
        <v>8</v>
      </c>
      <c r="X57" s="54">
        <v>8</v>
      </c>
      <c r="Y57" s="54">
        <v>8</v>
      </c>
      <c r="Z57" s="54">
        <v>8</v>
      </c>
      <c r="AA57" s="54">
        <v>8</v>
      </c>
      <c r="AB57" s="55"/>
      <c r="AC57" s="55"/>
      <c r="AD57" s="54">
        <v>8</v>
      </c>
      <c r="AE57" s="54">
        <v>8</v>
      </c>
      <c r="AF57" s="54">
        <v>8</v>
      </c>
      <c r="AG57" s="54">
        <v>8</v>
      </c>
      <c r="AH57" s="54">
        <v>8</v>
      </c>
      <c r="AI57" s="52"/>
      <c r="AJ57" s="52"/>
      <c r="AK57" s="36">
        <f t="shared" si="28"/>
        <v>176</v>
      </c>
    </row>
    <row r="58" spans="1:37" x14ac:dyDescent="0.3">
      <c r="A58" s="32">
        <v>11</v>
      </c>
      <c r="B58" s="33" t="str">
        <f>VLOOKUP($A58,Сотрудники!$A$3:$L$1201,2,0)</f>
        <v>Муштекенов Тимур</v>
      </c>
      <c r="C58" s="33" t="str">
        <f>VLOOKUP($A58,Сотрудники!$A$3:$L$1201,8,0)</f>
        <v>СПБ</v>
      </c>
      <c r="D58" s="55"/>
      <c r="E58" s="54">
        <v>8</v>
      </c>
      <c r="F58" s="54">
        <v>8</v>
      </c>
      <c r="G58" s="55"/>
      <c r="H58" s="55"/>
      <c r="I58" s="54">
        <v>8</v>
      </c>
      <c r="J58" s="54">
        <v>8</v>
      </c>
      <c r="K58" s="54">
        <v>8</v>
      </c>
      <c r="L58" s="54">
        <v>8</v>
      </c>
      <c r="M58" s="54">
        <v>8</v>
      </c>
      <c r="N58" s="55"/>
      <c r="O58" s="55"/>
      <c r="P58" s="54">
        <v>8</v>
      </c>
      <c r="Q58" s="54">
        <v>8</v>
      </c>
      <c r="R58" s="54">
        <v>8</v>
      </c>
      <c r="S58" s="54">
        <v>8</v>
      </c>
      <c r="T58" s="54">
        <v>8</v>
      </c>
      <c r="U58" s="55"/>
      <c r="V58" s="55"/>
      <c r="W58" s="54">
        <v>8</v>
      </c>
      <c r="X58" s="54">
        <v>8</v>
      </c>
      <c r="Y58" s="54">
        <v>8</v>
      </c>
      <c r="Z58" s="54">
        <v>8</v>
      </c>
      <c r="AA58" s="54">
        <v>8</v>
      </c>
      <c r="AB58" s="55"/>
      <c r="AC58" s="55"/>
      <c r="AD58" s="54">
        <v>8</v>
      </c>
      <c r="AE58" s="54">
        <v>8</v>
      </c>
      <c r="AF58" s="54">
        <v>8</v>
      </c>
      <c r="AG58" s="54">
        <v>8</v>
      </c>
      <c r="AH58" s="54">
        <v>8</v>
      </c>
      <c r="AI58" s="52"/>
      <c r="AJ58" s="52"/>
      <c r="AK58" s="36">
        <f t="shared" si="28"/>
        <v>176</v>
      </c>
    </row>
    <row r="59" spans="1:37" x14ac:dyDescent="0.3">
      <c r="A59" s="49">
        <v>13</v>
      </c>
      <c r="B59" s="33" t="str">
        <f>VLOOKUP($A59,Сотрудники!$A$3:$L$1201,2,0)</f>
        <v>Богданов Михаил</v>
      </c>
      <c r="C59" s="33" t="str">
        <f>VLOOKUP($A59,Сотрудники!$A$3:$L$1201,8,0)</f>
        <v>СПБ</v>
      </c>
      <c r="D59" s="55"/>
      <c r="E59" s="54">
        <v>8</v>
      </c>
      <c r="F59" s="54">
        <v>8</v>
      </c>
      <c r="G59" s="55"/>
      <c r="H59" s="55"/>
      <c r="I59" s="54">
        <v>8</v>
      </c>
      <c r="J59" s="54">
        <v>8</v>
      </c>
      <c r="K59" s="54">
        <v>8</v>
      </c>
      <c r="L59" s="54">
        <v>8</v>
      </c>
      <c r="M59" s="54">
        <v>8</v>
      </c>
      <c r="N59" s="55"/>
      <c r="O59" s="55"/>
      <c r="P59" s="54">
        <v>8</v>
      </c>
      <c r="Q59" s="54">
        <v>8</v>
      </c>
      <c r="R59" s="54">
        <v>8</v>
      </c>
      <c r="S59" s="54">
        <v>8</v>
      </c>
      <c r="T59" s="54">
        <v>8</v>
      </c>
      <c r="U59" s="55"/>
      <c r="V59" s="55"/>
      <c r="W59" s="54">
        <v>8</v>
      </c>
      <c r="X59" s="54">
        <v>8</v>
      </c>
      <c r="Y59" s="54">
        <v>8</v>
      </c>
      <c r="Z59" s="54">
        <v>8</v>
      </c>
      <c r="AA59" s="54">
        <v>8</v>
      </c>
      <c r="AB59" s="55"/>
      <c r="AC59" s="55"/>
      <c r="AD59" s="54">
        <v>8</v>
      </c>
      <c r="AE59" s="54">
        <v>8</v>
      </c>
      <c r="AF59" s="54">
        <v>8</v>
      </c>
      <c r="AG59" s="54">
        <v>8</v>
      </c>
      <c r="AH59" s="54">
        <v>8</v>
      </c>
      <c r="AI59" s="52"/>
      <c r="AJ59" s="52"/>
      <c r="AK59" s="36">
        <f t="shared" si="28"/>
        <v>176</v>
      </c>
    </row>
    <row r="60" spans="1:37" x14ac:dyDescent="0.3">
      <c r="A60" s="49">
        <v>14</v>
      </c>
      <c r="B60" s="33" t="str">
        <f>VLOOKUP($A60,Сотрудники!$A$3:$L$1201,2,0)</f>
        <v>Смирнова Екатерина</v>
      </c>
      <c r="C60" s="33" t="str">
        <f>VLOOKUP($A60,Сотрудники!$A$3:$L$1201,8,0)</f>
        <v>Москва</v>
      </c>
      <c r="D60" s="55"/>
      <c r="E60" s="54">
        <v>8</v>
      </c>
      <c r="F60" s="54">
        <v>8</v>
      </c>
      <c r="G60" s="55"/>
      <c r="H60" s="55"/>
      <c r="I60" s="54">
        <v>8</v>
      </c>
      <c r="J60" s="54">
        <v>8</v>
      </c>
      <c r="K60" s="54">
        <v>8</v>
      </c>
      <c r="L60" s="54">
        <v>8</v>
      </c>
      <c r="M60" s="54">
        <v>8</v>
      </c>
      <c r="N60" s="55"/>
      <c r="O60" s="55"/>
      <c r="P60" s="54">
        <v>8</v>
      </c>
      <c r="Q60" s="54">
        <v>8</v>
      </c>
      <c r="R60" s="54">
        <v>8</v>
      </c>
      <c r="S60" s="54">
        <v>8</v>
      </c>
      <c r="T60" s="54">
        <v>8</v>
      </c>
      <c r="U60" s="55"/>
      <c r="V60" s="55"/>
      <c r="W60" s="54">
        <v>8</v>
      </c>
      <c r="X60" s="54">
        <v>8</v>
      </c>
      <c r="Y60" s="54">
        <v>8</v>
      </c>
      <c r="Z60" s="54">
        <v>8</v>
      </c>
      <c r="AA60" s="54">
        <v>8</v>
      </c>
      <c r="AB60" s="55"/>
      <c r="AC60" s="55"/>
      <c r="AD60" s="54">
        <v>8</v>
      </c>
      <c r="AE60" s="54">
        <v>8</v>
      </c>
      <c r="AF60" s="54">
        <v>8</v>
      </c>
      <c r="AG60" s="54">
        <v>8</v>
      </c>
      <c r="AH60" s="54">
        <v>8</v>
      </c>
      <c r="AI60" s="52"/>
      <c r="AJ60" s="52"/>
      <c r="AK60" s="36">
        <f t="shared" si="28"/>
        <v>176</v>
      </c>
    </row>
    <row r="61" spans="1:37" x14ac:dyDescent="0.3">
      <c r="A61" s="49">
        <v>15</v>
      </c>
      <c r="B61" s="33" t="str">
        <f>VLOOKUP($A61,Сотрудники!$A$3:$L$1201,2,0)</f>
        <v>Герасимова Елизавета</v>
      </c>
      <c r="C61" s="33" t="str">
        <f>VLOOKUP($A61,Сотрудники!$A$3:$L$1201,8,0)</f>
        <v>Москва</v>
      </c>
      <c r="D61" s="55"/>
      <c r="E61" s="54">
        <v>8</v>
      </c>
      <c r="F61" s="54">
        <v>8</v>
      </c>
      <c r="G61" s="55"/>
      <c r="H61" s="55"/>
      <c r="I61" s="54">
        <v>8</v>
      </c>
      <c r="J61" s="54">
        <v>8</v>
      </c>
      <c r="K61" s="54">
        <v>8</v>
      </c>
      <c r="L61" s="54">
        <v>8</v>
      </c>
      <c r="M61" s="54">
        <v>8</v>
      </c>
      <c r="N61" s="55"/>
      <c r="O61" s="55"/>
      <c r="P61" s="54">
        <v>8</v>
      </c>
      <c r="Q61" s="54">
        <v>8</v>
      </c>
      <c r="R61" s="54">
        <v>8</v>
      </c>
      <c r="S61" s="54">
        <v>8</v>
      </c>
      <c r="T61" s="54">
        <v>8</v>
      </c>
      <c r="U61" s="55"/>
      <c r="V61" s="55"/>
      <c r="W61" s="54">
        <v>8</v>
      </c>
      <c r="X61" s="54">
        <v>8</v>
      </c>
      <c r="Y61" s="54">
        <v>8</v>
      </c>
      <c r="Z61" s="54">
        <v>8</v>
      </c>
      <c r="AA61" s="54">
        <v>8</v>
      </c>
      <c r="AB61" s="55"/>
      <c r="AC61" s="55"/>
      <c r="AD61" s="54">
        <v>8</v>
      </c>
      <c r="AE61" s="54">
        <v>8</v>
      </c>
      <c r="AF61" s="54">
        <v>8</v>
      </c>
      <c r="AG61" s="54">
        <v>8</v>
      </c>
      <c r="AH61" s="54">
        <v>8</v>
      </c>
      <c r="AI61" s="52"/>
      <c r="AJ61" s="52"/>
      <c r="AK61" s="36">
        <f t="shared" si="28"/>
        <v>176</v>
      </c>
    </row>
    <row r="62" spans="1:37" x14ac:dyDescent="0.3">
      <c r="A62" s="32">
        <v>16</v>
      </c>
      <c r="B62" s="33" t="str">
        <f>VLOOKUP($A62,Сотрудники!$A$3:$L$1201,2,0)</f>
        <v>Абдуллаева Анжелика</v>
      </c>
      <c r="C62" s="33" t="str">
        <f>VLOOKUP($A62,Сотрудники!$A$3:$L$1201,8,0)</f>
        <v>Москва</v>
      </c>
      <c r="D62" s="55"/>
      <c r="E62" s="54">
        <v>8</v>
      </c>
      <c r="F62" s="54">
        <v>8</v>
      </c>
      <c r="G62" s="55"/>
      <c r="H62" s="55"/>
      <c r="I62" s="54">
        <v>8</v>
      </c>
      <c r="J62" s="54">
        <v>8</v>
      </c>
      <c r="K62" s="54">
        <v>8</v>
      </c>
      <c r="L62" s="54">
        <v>8</v>
      </c>
      <c r="M62" s="54">
        <v>8</v>
      </c>
      <c r="N62" s="55"/>
      <c r="O62" s="55"/>
      <c r="P62" s="54">
        <v>8</v>
      </c>
      <c r="Q62" s="54">
        <v>8</v>
      </c>
      <c r="R62" s="54">
        <v>8</v>
      </c>
      <c r="S62" s="54">
        <v>8</v>
      </c>
      <c r="T62" s="54">
        <v>8</v>
      </c>
      <c r="U62" s="55"/>
      <c r="V62" s="55"/>
      <c r="W62" s="54">
        <v>8</v>
      </c>
      <c r="X62" s="54">
        <v>8</v>
      </c>
      <c r="Y62" s="54">
        <v>8</v>
      </c>
      <c r="Z62" s="54">
        <v>8</v>
      </c>
      <c r="AA62" s="54">
        <v>8</v>
      </c>
      <c r="AB62" s="55"/>
      <c r="AC62" s="55"/>
      <c r="AD62" s="54">
        <v>8</v>
      </c>
      <c r="AE62" s="54">
        <v>8</v>
      </c>
      <c r="AF62" s="54">
        <v>8</v>
      </c>
      <c r="AG62" s="54">
        <v>8</v>
      </c>
      <c r="AH62" s="54">
        <v>8</v>
      </c>
      <c r="AI62" s="52"/>
      <c r="AJ62" s="52"/>
      <c r="AK62" s="36">
        <f t="shared" si="28"/>
        <v>176</v>
      </c>
    </row>
    <row r="63" spans="1:37" x14ac:dyDescent="0.3">
      <c r="A63" s="32">
        <v>17</v>
      </c>
      <c r="B63" s="33" t="str">
        <f>VLOOKUP($A63,Сотрудники!$A$3:$L$1201,2,0)</f>
        <v>Наймушин Евгений</v>
      </c>
      <c r="C63" s="33" t="str">
        <f>VLOOKUP($A63,Сотрудники!$A$3:$L$1201,8,0)</f>
        <v>Екатеринбург</v>
      </c>
      <c r="D63" s="55"/>
      <c r="E63" s="54">
        <v>8</v>
      </c>
      <c r="F63" s="54">
        <v>8</v>
      </c>
      <c r="G63" s="55"/>
      <c r="H63" s="55"/>
      <c r="I63" s="54">
        <v>8</v>
      </c>
      <c r="J63" s="54">
        <v>8</v>
      </c>
      <c r="K63" s="54">
        <v>8</v>
      </c>
      <c r="L63" s="54">
        <v>8</v>
      </c>
      <c r="M63" s="54">
        <v>8</v>
      </c>
      <c r="N63" s="55"/>
      <c r="O63" s="55"/>
      <c r="P63" s="54">
        <v>8</v>
      </c>
      <c r="Q63" s="54">
        <v>8</v>
      </c>
      <c r="R63" s="54">
        <v>8</v>
      </c>
      <c r="S63" s="54">
        <v>8</v>
      </c>
      <c r="T63" s="54">
        <v>8</v>
      </c>
      <c r="U63" s="55"/>
      <c r="V63" s="55"/>
      <c r="W63" s="54">
        <v>8</v>
      </c>
      <c r="X63" s="54">
        <v>8</v>
      </c>
      <c r="Y63" s="54">
        <v>8</v>
      </c>
      <c r="Z63" s="54">
        <v>8</v>
      </c>
      <c r="AA63" s="54">
        <v>8</v>
      </c>
      <c r="AB63" s="55"/>
      <c r="AC63" s="55"/>
      <c r="AD63" s="54">
        <v>8</v>
      </c>
      <c r="AE63" s="54">
        <v>8</v>
      </c>
      <c r="AF63" s="54">
        <v>8</v>
      </c>
      <c r="AG63" s="54">
        <v>8</v>
      </c>
      <c r="AH63" s="54">
        <v>8</v>
      </c>
      <c r="AI63" s="52"/>
      <c r="AJ63" s="52"/>
      <c r="AK63" s="36">
        <f t="shared" si="28"/>
        <v>176</v>
      </c>
    </row>
    <row r="64" spans="1:37" x14ac:dyDescent="0.3">
      <c r="A64" s="32">
        <v>18</v>
      </c>
      <c r="B64" s="33" t="str">
        <f>VLOOKUP($A64,Сотрудники!$A$3:$L$1201,2,0)</f>
        <v>Тимиргалеев Иван</v>
      </c>
      <c r="C64" s="33" t="str">
        <f>VLOOKUP($A64,Сотрудники!$A$3:$L$1201,8,0)</f>
        <v>Екатеринбург</v>
      </c>
      <c r="D64" s="55"/>
      <c r="E64" s="54">
        <v>8</v>
      </c>
      <c r="F64" s="54">
        <v>8</v>
      </c>
      <c r="G64" s="55"/>
      <c r="H64" s="55"/>
      <c r="I64" s="54">
        <v>8</v>
      </c>
      <c r="J64" s="54">
        <v>8</v>
      </c>
      <c r="K64" s="54">
        <v>8</v>
      </c>
      <c r="L64" s="54"/>
      <c r="M64" s="54"/>
      <c r="N64" s="55"/>
      <c r="O64" s="55"/>
      <c r="P64" s="54"/>
      <c r="Q64" s="54"/>
      <c r="R64" s="54"/>
      <c r="S64" s="54"/>
      <c r="T64" s="54"/>
      <c r="U64" s="55"/>
      <c r="V64" s="55"/>
      <c r="W64" s="54"/>
      <c r="X64" s="54"/>
      <c r="Y64" s="54"/>
      <c r="Z64" s="54"/>
      <c r="AA64" s="54"/>
      <c r="AB64" s="55"/>
      <c r="AC64" s="55"/>
      <c r="AD64" s="54"/>
      <c r="AE64" s="54"/>
      <c r="AF64" s="54"/>
      <c r="AG64" s="54"/>
      <c r="AH64" s="54"/>
      <c r="AI64" s="52"/>
      <c r="AJ64" s="52"/>
      <c r="AK64" s="36">
        <f t="shared" si="28"/>
        <v>40</v>
      </c>
    </row>
    <row r="65" spans="1:37" x14ac:dyDescent="0.3">
      <c r="A65" s="32">
        <v>19</v>
      </c>
      <c r="B65" s="33" t="str">
        <f>VLOOKUP($A65,Сотрудники!$A$3:$L$1201,2,0)</f>
        <v>Лопатин Максим</v>
      </c>
      <c r="C65" s="33" t="str">
        <f>VLOOKUP($A65,Сотрудники!$A$3:$L$1201,8,0)</f>
        <v>Москва</v>
      </c>
      <c r="D65" s="55"/>
      <c r="E65" s="54">
        <v>8</v>
      </c>
      <c r="F65" s="54">
        <v>8</v>
      </c>
      <c r="G65" s="55"/>
      <c r="H65" s="55"/>
      <c r="I65" s="54">
        <v>8</v>
      </c>
      <c r="J65" s="54">
        <v>8</v>
      </c>
      <c r="K65" s="54">
        <v>8</v>
      </c>
      <c r="L65" s="54">
        <v>8</v>
      </c>
      <c r="M65" s="54">
        <v>8</v>
      </c>
      <c r="N65" s="55"/>
      <c r="O65" s="55"/>
      <c r="P65" s="54">
        <v>8</v>
      </c>
      <c r="Q65" s="54">
        <v>8</v>
      </c>
      <c r="R65" s="54">
        <v>8</v>
      </c>
      <c r="S65" s="54">
        <v>8</v>
      </c>
      <c r="T65" s="54">
        <v>8</v>
      </c>
      <c r="U65" s="55"/>
      <c r="V65" s="55"/>
      <c r="W65" s="54">
        <v>8</v>
      </c>
      <c r="X65" s="54">
        <v>8</v>
      </c>
      <c r="Y65" s="54">
        <v>8</v>
      </c>
      <c r="Z65" s="54">
        <v>8</v>
      </c>
      <c r="AA65" s="54">
        <v>8</v>
      </c>
      <c r="AB65" s="55"/>
      <c r="AC65" s="55"/>
      <c r="AD65" s="54">
        <v>8</v>
      </c>
      <c r="AE65" s="54">
        <v>8</v>
      </c>
      <c r="AF65" s="54">
        <v>8</v>
      </c>
      <c r="AG65" s="54">
        <v>8</v>
      </c>
      <c r="AH65" s="54">
        <v>8</v>
      </c>
      <c r="AI65" s="52"/>
      <c r="AJ65" s="52"/>
      <c r="AK65" s="36">
        <f t="shared" si="28"/>
        <v>176</v>
      </c>
    </row>
    <row r="66" spans="1:37" x14ac:dyDescent="0.3">
      <c r="A66" s="32">
        <v>21</v>
      </c>
      <c r="B66" s="33" t="str">
        <f>VLOOKUP($A66,Сотрудники!$A$3:$L$1201,2,0)</f>
        <v>Шимберев Борис</v>
      </c>
      <c r="C66" s="33" t="str">
        <f>VLOOKUP($A66,Сотрудники!$A$3:$L$1201,8,0)</f>
        <v>СПБ</v>
      </c>
      <c r="D66" s="55"/>
      <c r="E66" s="54">
        <v>8</v>
      </c>
      <c r="F66" s="54">
        <v>8</v>
      </c>
      <c r="G66" s="55"/>
      <c r="H66" s="55"/>
      <c r="I66" s="54">
        <v>8</v>
      </c>
      <c r="J66" s="54">
        <v>8</v>
      </c>
      <c r="K66" s="54">
        <v>8</v>
      </c>
      <c r="L66" s="54">
        <v>8</v>
      </c>
      <c r="M66" s="54">
        <v>8</v>
      </c>
      <c r="N66" s="55"/>
      <c r="O66" s="55"/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5">
        <v>0</v>
      </c>
      <c r="V66" s="55">
        <v>0</v>
      </c>
      <c r="W66" s="54">
        <v>0</v>
      </c>
      <c r="X66" s="54">
        <v>0</v>
      </c>
      <c r="Y66" s="54">
        <v>0</v>
      </c>
      <c r="Z66" s="54">
        <v>0</v>
      </c>
      <c r="AA66" s="54">
        <v>0</v>
      </c>
      <c r="AB66" s="55">
        <v>0</v>
      </c>
      <c r="AC66" s="55">
        <v>0</v>
      </c>
      <c r="AD66" s="54">
        <v>8</v>
      </c>
      <c r="AE66" s="54">
        <v>8</v>
      </c>
      <c r="AF66" s="54">
        <v>8</v>
      </c>
      <c r="AG66" s="54">
        <v>8</v>
      </c>
      <c r="AH66" s="54">
        <v>8</v>
      </c>
      <c r="AI66" s="52"/>
      <c r="AJ66" s="52"/>
      <c r="AK66" s="36">
        <f t="shared" si="28"/>
        <v>96</v>
      </c>
    </row>
    <row r="67" spans="1:37" x14ac:dyDescent="0.3">
      <c r="A67" s="32">
        <v>22</v>
      </c>
      <c r="B67" s="33" t="str">
        <f>VLOOKUP($A67,Сотрудники!$A$3:$L$1201,2,0)</f>
        <v>Виштак Татьяна</v>
      </c>
      <c r="C67" s="33" t="str">
        <f>VLOOKUP($A67,Сотрудники!$A$3:$L$1201,8,0)</f>
        <v>Москва</v>
      </c>
      <c r="D67" s="55"/>
      <c r="E67" s="54">
        <v>8</v>
      </c>
      <c r="F67" s="54">
        <v>8</v>
      </c>
      <c r="G67" s="55"/>
      <c r="H67" s="55"/>
      <c r="I67" s="54">
        <v>8</v>
      </c>
      <c r="J67" s="54">
        <v>8</v>
      </c>
      <c r="K67" s="54">
        <v>8</v>
      </c>
      <c r="L67" s="54">
        <v>8</v>
      </c>
      <c r="M67" s="54">
        <v>8</v>
      </c>
      <c r="N67" s="55"/>
      <c r="O67" s="55"/>
      <c r="P67" s="54">
        <v>8</v>
      </c>
      <c r="Q67" s="54">
        <v>8</v>
      </c>
      <c r="R67" s="54">
        <v>8</v>
      </c>
      <c r="S67" s="54">
        <v>8</v>
      </c>
      <c r="T67" s="54">
        <v>8</v>
      </c>
      <c r="U67" s="55"/>
      <c r="V67" s="55"/>
      <c r="W67" s="54">
        <v>8</v>
      </c>
      <c r="X67" s="54">
        <v>8</v>
      </c>
      <c r="Y67" s="54">
        <v>8</v>
      </c>
      <c r="Z67" s="54">
        <v>8</v>
      </c>
      <c r="AA67" s="54">
        <v>8</v>
      </c>
      <c r="AB67" s="55"/>
      <c r="AC67" s="55"/>
      <c r="AD67" s="54">
        <v>8</v>
      </c>
      <c r="AE67" s="54">
        <v>8</v>
      </c>
      <c r="AF67" s="54">
        <v>8</v>
      </c>
      <c r="AG67" s="54">
        <v>8</v>
      </c>
      <c r="AH67" s="54">
        <v>8</v>
      </c>
      <c r="AI67" s="52"/>
      <c r="AJ67" s="52"/>
      <c r="AK67" s="36">
        <f t="shared" si="28"/>
        <v>176</v>
      </c>
    </row>
    <row r="68" spans="1:37" x14ac:dyDescent="0.3">
      <c r="A68" s="32">
        <v>23</v>
      </c>
      <c r="B68" s="33" t="str">
        <f>VLOOKUP($A68,Сотрудники!$A$3:$L$1201,2,0)</f>
        <v>Путилов Александр</v>
      </c>
      <c r="C68" s="33" t="str">
        <f>VLOOKUP($A68,Сотрудники!$A$3:$L$1201,8,0)</f>
        <v>Екатеринбург</v>
      </c>
      <c r="D68" s="55"/>
      <c r="E68" s="54">
        <v>8</v>
      </c>
      <c r="F68" s="54">
        <v>8</v>
      </c>
      <c r="G68" s="55"/>
      <c r="H68" s="55"/>
      <c r="I68" s="54">
        <v>8</v>
      </c>
      <c r="J68" s="54">
        <v>8</v>
      </c>
      <c r="K68" s="54">
        <v>8</v>
      </c>
      <c r="L68" s="54">
        <v>8</v>
      </c>
      <c r="M68" s="54">
        <v>8</v>
      </c>
      <c r="N68" s="55"/>
      <c r="O68" s="55"/>
      <c r="P68" s="54">
        <v>8</v>
      </c>
      <c r="Q68" s="54">
        <v>8</v>
      </c>
      <c r="R68" s="54">
        <v>8</v>
      </c>
      <c r="S68" s="54">
        <v>8</v>
      </c>
      <c r="T68" s="54">
        <v>8</v>
      </c>
      <c r="U68" s="55"/>
      <c r="V68" s="55"/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5">
        <v>0</v>
      </c>
      <c r="AC68" s="55">
        <v>0</v>
      </c>
      <c r="AD68" s="54">
        <v>0</v>
      </c>
      <c r="AE68" s="54">
        <v>0</v>
      </c>
      <c r="AF68" s="54">
        <v>0</v>
      </c>
      <c r="AG68" s="54">
        <v>0</v>
      </c>
      <c r="AH68" s="54">
        <v>0</v>
      </c>
      <c r="AI68" s="52"/>
      <c r="AJ68" s="52"/>
      <c r="AK68" s="36">
        <f t="shared" si="28"/>
        <v>96</v>
      </c>
    </row>
    <row r="69" spans="1:37" x14ac:dyDescent="0.3">
      <c r="A69" s="32">
        <v>24</v>
      </c>
      <c r="B69" s="33" t="str">
        <f>VLOOKUP($A69,Сотрудники!$A$3:$L$1201,2,0)</f>
        <v>Цыганкова Анастасия</v>
      </c>
      <c r="C69" s="33" t="str">
        <f>VLOOKUP($A69,Сотрудники!$A$3:$L$1201,8,0)</f>
        <v>Москва</v>
      </c>
      <c r="D69" s="55"/>
      <c r="E69" s="54">
        <v>8</v>
      </c>
      <c r="F69" s="54">
        <v>8</v>
      </c>
      <c r="G69" s="55"/>
      <c r="H69" s="55"/>
      <c r="I69" s="54">
        <v>8</v>
      </c>
      <c r="J69" s="54">
        <v>8</v>
      </c>
      <c r="K69" s="54">
        <v>8</v>
      </c>
      <c r="L69" s="54">
        <v>8</v>
      </c>
      <c r="M69" s="54">
        <v>8</v>
      </c>
      <c r="N69" s="55"/>
      <c r="O69" s="55"/>
      <c r="P69" s="54">
        <v>8</v>
      </c>
      <c r="Q69" s="54">
        <v>8</v>
      </c>
      <c r="R69" s="54">
        <v>8</v>
      </c>
      <c r="S69" s="54">
        <v>8</v>
      </c>
      <c r="T69" s="54">
        <v>8</v>
      </c>
      <c r="U69" s="55"/>
      <c r="V69" s="55"/>
      <c r="W69" s="54">
        <v>8</v>
      </c>
      <c r="X69" s="54">
        <v>8</v>
      </c>
      <c r="Y69" s="54">
        <v>8</v>
      </c>
      <c r="Z69" s="54">
        <v>8</v>
      </c>
      <c r="AA69" s="54">
        <v>8</v>
      </c>
      <c r="AB69" s="55"/>
      <c r="AC69" s="55"/>
      <c r="AD69" s="54">
        <v>8</v>
      </c>
      <c r="AE69" s="54">
        <v>8</v>
      </c>
      <c r="AF69" s="54">
        <v>8</v>
      </c>
      <c r="AG69" s="54">
        <v>8</v>
      </c>
      <c r="AH69" s="54">
        <v>8</v>
      </c>
      <c r="AI69" s="52"/>
      <c r="AJ69" s="52"/>
      <c r="AK69" s="36">
        <f t="shared" si="28"/>
        <v>176</v>
      </c>
    </row>
    <row r="70" spans="1:37" x14ac:dyDescent="0.3">
      <c r="A70" s="32">
        <v>25</v>
      </c>
      <c r="B70" s="33" t="str">
        <f>VLOOKUP($A70,Сотрудники!$A$3:$L$1201,2,0)</f>
        <v>Беседин Игорь</v>
      </c>
      <c r="C70" s="33" t="str">
        <f>VLOOKUP($A70,Сотрудники!$A$3:$L$1201,8,0)</f>
        <v>Нижний Новгород</v>
      </c>
      <c r="D70" s="55"/>
      <c r="E70" s="54">
        <v>8</v>
      </c>
      <c r="F70" s="54">
        <v>8</v>
      </c>
      <c r="G70" s="55"/>
      <c r="H70" s="55"/>
      <c r="I70" s="54">
        <v>8</v>
      </c>
      <c r="J70" s="54">
        <v>8</v>
      </c>
      <c r="K70" s="54">
        <v>8</v>
      </c>
      <c r="L70" s="54">
        <v>8</v>
      </c>
      <c r="M70" s="54">
        <v>8</v>
      </c>
      <c r="N70" s="55"/>
      <c r="O70" s="55"/>
      <c r="P70" s="54">
        <v>8</v>
      </c>
      <c r="Q70" s="54">
        <v>8</v>
      </c>
      <c r="R70" s="54">
        <v>8</v>
      </c>
      <c r="S70" s="54">
        <v>8</v>
      </c>
      <c r="T70" s="54">
        <v>8</v>
      </c>
      <c r="U70" s="55"/>
      <c r="V70" s="55"/>
      <c r="W70" s="54">
        <v>8</v>
      </c>
      <c r="X70" s="54">
        <v>8</v>
      </c>
      <c r="Y70" s="54">
        <v>8</v>
      </c>
      <c r="Z70" s="54">
        <v>8</v>
      </c>
      <c r="AA70" s="54">
        <v>8</v>
      </c>
      <c r="AB70" s="55"/>
      <c r="AC70" s="55"/>
      <c r="AD70" s="54">
        <v>8</v>
      </c>
      <c r="AE70" s="54">
        <v>8</v>
      </c>
      <c r="AF70" s="54">
        <v>8</v>
      </c>
      <c r="AG70" s="54">
        <v>8</v>
      </c>
      <c r="AH70" s="54">
        <v>8</v>
      </c>
      <c r="AI70" s="52"/>
      <c r="AJ70" s="52"/>
      <c r="AK70" s="36">
        <f t="shared" si="28"/>
        <v>176</v>
      </c>
    </row>
    <row r="71" spans="1:37" x14ac:dyDescent="0.3">
      <c r="A71" s="32">
        <v>26</v>
      </c>
      <c r="B71" s="33" t="str">
        <f>VLOOKUP($A71,Сотрудники!$A$3:$L$1201,2,0)</f>
        <v>Молчанов Роман</v>
      </c>
      <c r="C71" s="33" t="str">
        <f>VLOOKUP($A71,Сотрудники!$A$3:$L$1201,8,0)</f>
        <v>Москва</v>
      </c>
      <c r="D71" s="55"/>
      <c r="E71" s="54">
        <v>8</v>
      </c>
      <c r="F71" s="54">
        <v>8</v>
      </c>
      <c r="G71" s="55"/>
      <c r="H71" s="55"/>
      <c r="I71" s="54">
        <v>8</v>
      </c>
      <c r="J71" s="54">
        <v>8</v>
      </c>
      <c r="K71" s="54">
        <v>8</v>
      </c>
      <c r="L71" s="54">
        <v>8</v>
      </c>
      <c r="M71" s="54">
        <v>8</v>
      </c>
      <c r="N71" s="55"/>
      <c r="O71" s="55"/>
      <c r="P71" s="54">
        <v>8</v>
      </c>
      <c r="Q71" s="54">
        <v>8</v>
      </c>
      <c r="R71" s="54">
        <v>8</v>
      </c>
      <c r="S71" s="54">
        <v>8</v>
      </c>
      <c r="T71" s="54">
        <v>8</v>
      </c>
      <c r="U71" s="55"/>
      <c r="V71" s="55"/>
      <c r="W71" s="54">
        <v>8</v>
      </c>
      <c r="X71" s="54">
        <v>8</v>
      </c>
      <c r="Y71" s="54">
        <v>8</v>
      </c>
      <c r="Z71" s="54">
        <v>8</v>
      </c>
      <c r="AA71" s="54">
        <v>8</v>
      </c>
      <c r="AB71" s="55"/>
      <c r="AC71" s="55"/>
      <c r="AD71" s="54">
        <v>8</v>
      </c>
      <c r="AE71" s="54">
        <v>8</v>
      </c>
      <c r="AF71" s="54">
        <v>8</v>
      </c>
      <c r="AG71" s="54">
        <v>8</v>
      </c>
      <c r="AH71" s="54">
        <v>8</v>
      </c>
      <c r="AI71" s="52"/>
      <c r="AJ71" s="52"/>
      <c r="AK71" s="36">
        <f t="shared" si="28"/>
        <v>176</v>
      </c>
    </row>
    <row r="72" spans="1:37" x14ac:dyDescent="0.3">
      <c r="A72" s="32">
        <v>27</v>
      </c>
      <c r="B72" s="33" t="str">
        <f>VLOOKUP($A72,Сотрудники!$A$3:$L$1201,2,0)</f>
        <v>Пузанов Андрей</v>
      </c>
      <c r="C72" s="33" t="str">
        <f>VLOOKUP($A72,Сотрудники!$A$3:$L$1201,8,0)</f>
        <v>Москва</v>
      </c>
      <c r="D72" s="55"/>
      <c r="E72" s="54">
        <v>8</v>
      </c>
      <c r="F72" s="54">
        <v>8</v>
      </c>
      <c r="G72" s="55"/>
      <c r="H72" s="55"/>
      <c r="I72" s="54">
        <v>8</v>
      </c>
      <c r="J72" s="54">
        <v>8</v>
      </c>
      <c r="K72" s="54">
        <v>8</v>
      </c>
      <c r="L72" s="54">
        <v>8</v>
      </c>
      <c r="M72" s="54">
        <v>8</v>
      </c>
      <c r="N72" s="55"/>
      <c r="O72" s="55"/>
      <c r="P72" s="54">
        <v>8</v>
      </c>
      <c r="Q72" s="54">
        <v>8</v>
      </c>
      <c r="R72" s="54">
        <v>8</v>
      </c>
      <c r="S72" s="54">
        <v>8</v>
      </c>
      <c r="T72" s="54">
        <v>8</v>
      </c>
      <c r="U72" s="55"/>
      <c r="V72" s="55"/>
      <c r="W72" s="54">
        <v>8</v>
      </c>
      <c r="X72" s="54">
        <v>8</v>
      </c>
      <c r="Y72" s="54">
        <v>8</v>
      </c>
      <c r="Z72" s="54">
        <v>8</v>
      </c>
      <c r="AA72" s="54">
        <v>8</v>
      </c>
      <c r="AB72" s="55"/>
      <c r="AC72" s="55"/>
      <c r="AD72" s="54">
        <v>8</v>
      </c>
      <c r="AE72" s="54">
        <v>8</v>
      </c>
      <c r="AF72" s="54">
        <v>8</v>
      </c>
      <c r="AG72" s="54">
        <v>8</v>
      </c>
      <c r="AH72" s="54">
        <v>8</v>
      </c>
      <c r="AI72" s="52"/>
      <c r="AJ72" s="52"/>
      <c r="AK72" s="36">
        <f t="shared" si="28"/>
        <v>176</v>
      </c>
    </row>
    <row r="73" spans="1:37" x14ac:dyDescent="0.3">
      <c r="A73" s="32">
        <v>28</v>
      </c>
      <c r="B73" s="33" t="str">
        <f>VLOOKUP($A73,Сотрудники!$A$3:$L$1201,2,0)</f>
        <v>Хотулев Дмитрий</v>
      </c>
      <c r="C73" s="33" t="str">
        <f>VLOOKUP($A73,Сотрудники!$A$3:$L$1201,8,0)</f>
        <v>Саратов</v>
      </c>
      <c r="D73" s="55"/>
      <c r="E73" s="54">
        <v>8</v>
      </c>
      <c r="F73" s="54">
        <v>8</v>
      </c>
      <c r="G73" s="55"/>
      <c r="H73" s="55"/>
      <c r="I73" s="54">
        <v>8</v>
      </c>
      <c r="J73" s="54">
        <v>8</v>
      </c>
      <c r="K73" s="54">
        <v>8</v>
      </c>
      <c r="L73" s="54">
        <v>8</v>
      </c>
      <c r="M73" s="54">
        <v>8</v>
      </c>
      <c r="N73" s="55"/>
      <c r="O73" s="55"/>
      <c r="P73" s="54">
        <v>8</v>
      </c>
      <c r="Q73" s="54">
        <v>8</v>
      </c>
      <c r="R73" s="54">
        <v>8</v>
      </c>
      <c r="S73" s="54">
        <v>8</v>
      </c>
      <c r="T73" s="54">
        <v>8</v>
      </c>
      <c r="U73" s="55"/>
      <c r="V73" s="55"/>
      <c r="W73" s="54">
        <v>8</v>
      </c>
      <c r="X73" s="54">
        <v>8</v>
      </c>
      <c r="Y73" s="54">
        <v>8</v>
      </c>
      <c r="Z73" s="54">
        <v>8</v>
      </c>
      <c r="AA73" s="54">
        <v>8</v>
      </c>
      <c r="AB73" s="55"/>
      <c r="AC73" s="55"/>
      <c r="AD73" s="54">
        <v>8</v>
      </c>
      <c r="AE73" s="54">
        <v>8</v>
      </c>
      <c r="AF73" s="54">
        <v>8</v>
      </c>
      <c r="AG73" s="54">
        <v>8</v>
      </c>
      <c r="AH73" s="54">
        <v>8</v>
      </c>
      <c r="AI73" s="52"/>
      <c r="AJ73" s="52"/>
      <c r="AK73" s="36">
        <f t="shared" si="28"/>
        <v>176</v>
      </c>
    </row>
    <row r="74" spans="1:37" x14ac:dyDescent="0.3">
      <c r="A74" s="32">
        <v>29</v>
      </c>
      <c r="B74" s="33" t="str">
        <f>VLOOKUP($A74,Сотрудники!$A$3:$L$1201,2,0)</f>
        <v>Воронцов Григорий</v>
      </c>
      <c r="C74" s="33" t="str">
        <f>VLOOKUP($A74,Сотрудники!$A$3:$L$1201,8,0)</f>
        <v>Екатеринбург</v>
      </c>
      <c r="D74" s="55"/>
      <c r="E74" s="54">
        <v>8</v>
      </c>
      <c r="F74" s="54">
        <v>8</v>
      </c>
      <c r="G74" s="55"/>
      <c r="H74" s="55"/>
      <c r="I74" s="54">
        <v>8</v>
      </c>
      <c r="J74" s="54">
        <v>8</v>
      </c>
      <c r="K74" s="54">
        <v>8</v>
      </c>
      <c r="L74" s="54">
        <v>8</v>
      </c>
      <c r="M74" s="54">
        <v>8</v>
      </c>
      <c r="N74" s="55"/>
      <c r="O74" s="55"/>
      <c r="P74" s="54">
        <v>8</v>
      </c>
      <c r="Q74" s="54">
        <v>8</v>
      </c>
      <c r="R74" s="54">
        <v>8</v>
      </c>
      <c r="S74" s="54">
        <v>8</v>
      </c>
      <c r="T74" s="54">
        <v>8</v>
      </c>
      <c r="U74" s="55"/>
      <c r="V74" s="55"/>
      <c r="W74" s="54">
        <v>8</v>
      </c>
      <c r="X74" s="54">
        <v>8</v>
      </c>
      <c r="Y74" s="54">
        <v>8</v>
      </c>
      <c r="Z74" s="54">
        <v>8</v>
      </c>
      <c r="AA74" s="54">
        <v>8</v>
      </c>
      <c r="AB74" s="55"/>
      <c r="AC74" s="55"/>
      <c r="AD74" s="54">
        <v>8</v>
      </c>
      <c r="AE74" s="54">
        <v>8</v>
      </c>
      <c r="AF74" s="54">
        <v>8</v>
      </c>
      <c r="AG74" s="54">
        <v>8</v>
      </c>
      <c r="AH74" s="54">
        <v>8</v>
      </c>
      <c r="AI74" s="52"/>
      <c r="AJ74" s="52"/>
      <c r="AK74" s="36">
        <f t="shared" si="28"/>
        <v>176</v>
      </c>
    </row>
    <row r="75" spans="1:37" x14ac:dyDescent="0.3">
      <c r="A75" s="32">
        <v>30</v>
      </c>
      <c r="B75" s="33" t="str">
        <f>VLOOKUP($A75,Сотрудники!$A$3:$L$1201,2,0)</f>
        <v>Тарасов Алексей</v>
      </c>
      <c r="C75" s="33" t="str">
        <f>VLOOKUP($A75,Сотрудники!$A$3:$L$1201,8,0)</f>
        <v>СПБ</v>
      </c>
      <c r="D75" s="55"/>
      <c r="E75" s="54">
        <v>8</v>
      </c>
      <c r="F75" s="54">
        <v>8</v>
      </c>
      <c r="G75" s="55"/>
      <c r="H75" s="55"/>
      <c r="I75" s="54">
        <v>8</v>
      </c>
      <c r="J75" s="54">
        <v>8</v>
      </c>
      <c r="K75" s="54">
        <v>8</v>
      </c>
      <c r="L75" s="54">
        <v>8</v>
      </c>
      <c r="M75" s="54">
        <v>8</v>
      </c>
      <c r="N75" s="55"/>
      <c r="O75" s="55"/>
      <c r="P75" s="54">
        <v>8</v>
      </c>
      <c r="Q75" s="54">
        <v>8</v>
      </c>
      <c r="R75" s="54">
        <v>8</v>
      </c>
      <c r="S75" s="54">
        <v>8</v>
      </c>
      <c r="T75" s="54">
        <v>8</v>
      </c>
      <c r="U75" s="55"/>
      <c r="V75" s="55"/>
      <c r="W75" s="54">
        <v>8</v>
      </c>
      <c r="X75" s="54">
        <v>8</v>
      </c>
      <c r="Y75" s="54">
        <v>8</v>
      </c>
      <c r="Z75" s="54">
        <v>8</v>
      </c>
      <c r="AA75" s="54">
        <v>8</v>
      </c>
      <c r="AB75" s="55"/>
      <c r="AC75" s="55"/>
      <c r="AD75" s="54">
        <v>8</v>
      </c>
      <c r="AE75" s="54">
        <v>8</v>
      </c>
      <c r="AF75" s="54">
        <v>8</v>
      </c>
      <c r="AG75" s="54">
        <v>8</v>
      </c>
      <c r="AH75" s="54">
        <v>8</v>
      </c>
      <c r="AI75" s="52"/>
      <c r="AJ75" s="52"/>
      <c r="AK75" s="36">
        <f t="shared" si="28"/>
        <v>176</v>
      </c>
    </row>
    <row r="76" spans="1:37" x14ac:dyDescent="0.3">
      <c r="A76" s="32">
        <v>31</v>
      </c>
      <c r="B76" s="33" t="str">
        <f>VLOOKUP($A76,Сотрудники!$A$3:$L$1201,2,0)</f>
        <v>Саринков Андрей</v>
      </c>
      <c r="C76" s="33" t="str">
        <f>VLOOKUP($A76,Сотрудники!$A$3:$L$1201,8,0)</f>
        <v>Москва</v>
      </c>
      <c r="D76" s="55"/>
      <c r="E76" s="54">
        <v>8</v>
      </c>
      <c r="F76" s="54">
        <v>8</v>
      </c>
      <c r="G76" s="55"/>
      <c r="H76" s="55"/>
      <c r="I76" s="54">
        <v>8</v>
      </c>
      <c r="J76" s="54">
        <v>8</v>
      </c>
      <c r="K76" s="54">
        <v>8</v>
      </c>
      <c r="L76" s="54">
        <v>8</v>
      </c>
      <c r="M76" s="54">
        <v>8</v>
      </c>
      <c r="N76" s="55"/>
      <c r="O76" s="55"/>
      <c r="P76" s="54">
        <v>8</v>
      </c>
      <c r="Q76" s="54">
        <v>8</v>
      </c>
      <c r="R76" s="54">
        <v>8</v>
      </c>
      <c r="S76" s="54">
        <v>8</v>
      </c>
      <c r="T76" s="54">
        <v>8</v>
      </c>
      <c r="U76" s="55"/>
      <c r="V76" s="55"/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5"/>
      <c r="AC76" s="55"/>
      <c r="AD76" s="54">
        <v>8</v>
      </c>
      <c r="AE76" s="54">
        <v>8</v>
      </c>
      <c r="AF76" s="54">
        <v>8</v>
      </c>
      <c r="AG76" s="54">
        <v>8</v>
      </c>
      <c r="AH76" s="54">
        <v>8</v>
      </c>
      <c r="AI76" s="52"/>
      <c r="AJ76" s="52"/>
      <c r="AK76" s="36">
        <f t="shared" si="28"/>
        <v>136</v>
      </c>
    </row>
    <row r="77" spans="1:37" x14ac:dyDescent="0.3">
      <c r="A77" s="32">
        <v>33</v>
      </c>
      <c r="B77" s="33" t="str">
        <f>VLOOKUP($A77,Сотрудники!$A$3:$L$1201,2,0)</f>
        <v>Киевский Сергей</v>
      </c>
      <c r="C77" s="33" t="str">
        <f>VLOOKUP($A77,Сотрудники!$A$3:$L$1201,8,0)</f>
        <v>Москва</v>
      </c>
      <c r="D77" s="55"/>
      <c r="E77" s="54">
        <v>8</v>
      </c>
      <c r="F77" s="54">
        <v>8</v>
      </c>
      <c r="G77" s="55"/>
      <c r="H77" s="55"/>
      <c r="I77" s="54">
        <v>8</v>
      </c>
      <c r="J77" s="54">
        <v>8</v>
      </c>
      <c r="K77" s="54">
        <v>8</v>
      </c>
      <c r="L77" s="54">
        <v>8</v>
      </c>
      <c r="M77" s="54">
        <v>8</v>
      </c>
      <c r="N77" s="55"/>
      <c r="O77" s="55"/>
      <c r="P77" s="54">
        <v>8</v>
      </c>
      <c r="Q77" s="54">
        <v>8</v>
      </c>
      <c r="R77" s="54">
        <v>8</v>
      </c>
      <c r="S77" s="54">
        <v>8</v>
      </c>
      <c r="T77" s="54">
        <v>8</v>
      </c>
      <c r="U77" s="55"/>
      <c r="V77" s="55"/>
      <c r="W77" s="54">
        <v>8</v>
      </c>
      <c r="X77" s="54">
        <v>8</v>
      </c>
      <c r="Y77" s="54">
        <v>8</v>
      </c>
      <c r="Z77" s="54">
        <v>8</v>
      </c>
      <c r="AA77" s="54">
        <v>8</v>
      </c>
      <c r="AB77" s="55"/>
      <c r="AC77" s="55"/>
      <c r="AD77" s="54">
        <v>8</v>
      </c>
      <c r="AE77" s="54">
        <v>8</v>
      </c>
      <c r="AF77" s="54">
        <v>8</v>
      </c>
      <c r="AG77" s="54">
        <v>8</v>
      </c>
      <c r="AH77" s="54">
        <v>8</v>
      </c>
      <c r="AI77" s="52"/>
      <c r="AJ77" s="52"/>
      <c r="AK77" s="36">
        <f t="shared" si="28"/>
        <v>176</v>
      </c>
    </row>
    <row r="78" spans="1:37" x14ac:dyDescent="0.3">
      <c r="A78" s="32">
        <v>35</v>
      </c>
      <c r="B78" s="33" t="str">
        <f>VLOOKUP($A78,Сотрудники!$A$3:$L$1201,2,0)</f>
        <v>Дмитриев Николай</v>
      </c>
      <c r="C78" s="33" t="str">
        <f>VLOOKUP($A78,Сотрудники!$A$3:$L$1201,8,0)</f>
        <v>Москва</v>
      </c>
      <c r="D78" s="55"/>
      <c r="E78" s="54">
        <v>8</v>
      </c>
      <c r="F78" s="54">
        <v>8</v>
      </c>
      <c r="G78" s="55"/>
      <c r="H78" s="55"/>
      <c r="I78" s="54">
        <v>8</v>
      </c>
      <c r="J78" s="54">
        <v>8</v>
      </c>
      <c r="K78" s="54">
        <v>8</v>
      </c>
      <c r="L78" s="54">
        <v>8</v>
      </c>
      <c r="M78" s="54">
        <v>8</v>
      </c>
      <c r="N78" s="55"/>
      <c r="O78" s="55"/>
      <c r="P78" s="54">
        <v>8</v>
      </c>
      <c r="Q78" s="54">
        <v>8</v>
      </c>
      <c r="R78" s="54">
        <v>8</v>
      </c>
      <c r="S78" s="54">
        <v>8</v>
      </c>
      <c r="T78" s="54">
        <v>8</v>
      </c>
      <c r="U78" s="55"/>
      <c r="V78" s="55"/>
      <c r="W78" s="54">
        <v>8</v>
      </c>
      <c r="X78" s="54">
        <v>8</v>
      </c>
      <c r="Y78" s="54">
        <v>8</v>
      </c>
      <c r="Z78" s="54">
        <v>8</v>
      </c>
      <c r="AA78" s="54">
        <v>8</v>
      </c>
      <c r="AB78" s="55"/>
      <c r="AC78" s="55"/>
      <c r="AD78" s="54">
        <v>8</v>
      </c>
      <c r="AE78" s="54">
        <v>8</v>
      </c>
      <c r="AF78" s="54">
        <v>8</v>
      </c>
      <c r="AG78" s="54">
        <v>8</v>
      </c>
      <c r="AH78" s="54">
        <v>8</v>
      </c>
      <c r="AI78" s="52"/>
      <c r="AJ78" s="52"/>
      <c r="AK78" s="36">
        <f t="shared" si="28"/>
        <v>176</v>
      </c>
    </row>
    <row r="79" spans="1:37" x14ac:dyDescent="0.3">
      <c r="A79" s="32">
        <v>36</v>
      </c>
      <c r="B79" s="33" t="str">
        <f>VLOOKUP($A79,Сотрудники!$A$3:$L$1201,2,0)</f>
        <v>Юркин Николай</v>
      </c>
      <c r="C79" s="33" t="str">
        <f>VLOOKUP($A79,Сотрудники!$A$3:$L$1201,8,0)</f>
        <v>Москва</v>
      </c>
      <c r="D79" s="55"/>
      <c r="E79" s="54">
        <v>8</v>
      </c>
      <c r="F79" s="54">
        <v>8</v>
      </c>
      <c r="G79" s="55"/>
      <c r="H79" s="55"/>
      <c r="I79" s="54">
        <v>8</v>
      </c>
      <c r="J79" s="54">
        <v>8</v>
      </c>
      <c r="K79" s="54">
        <v>8</v>
      </c>
      <c r="L79" s="54">
        <v>8</v>
      </c>
      <c r="M79" s="54">
        <v>8</v>
      </c>
      <c r="N79" s="55"/>
      <c r="O79" s="55"/>
      <c r="P79" s="54">
        <v>8</v>
      </c>
      <c r="Q79" s="54">
        <v>8</v>
      </c>
      <c r="R79" s="54">
        <v>8</v>
      </c>
      <c r="S79" s="54">
        <v>8</v>
      </c>
      <c r="T79" s="54">
        <v>8</v>
      </c>
      <c r="U79" s="55"/>
      <c r="V79" s="55"/>
      <c r="W79" s="54">
        <v>8</v>
      </c>
      <c r="X79" s="54">
        <v>8</v>
      </c>
      <c r="Y79" s="54">
        <v>8</v>
      </c>
      <c r="Z79" s="54">
        <v>8</v>
      </c>
      <c r="AA79" s="54">
        <v>8</v>
      </c>
      <c r="AB79" s="55"/>
      <c r="AC79" s="55"/>
      <c r="AD79" s="54">
        <v>8</v>
      </c>
      <c r="AE79" s="54">
        <v>8</v>
      </c>
      <c r="AF79" s="54">
        <v>8</v>
      </c>
      <c r="AG79" s="54">
        <v>8</v>
      </c>
      <c r="AH79" s="54">
        <v>8</v>
      </c>
      <c r="AI79" s="52"/>
      <c r="AJ79" s="52"/>
      <c r="AK79" s="36">
        <f t="shared" si="28"/>
        <v>176</v>
      </c>
    </row>
    <row r="80" spans="1:37" x14ac:dyDescent="0.3">
      <c r="A80" s="32">
        <v>37</v>
      </c>
      <c r="B80" s="33" t="str">
        <f>VLOOKUP($A80,Сотрудники!$A$3:$L$1201,2,0)</f>
        <v>Ионов Евгений</v>
      </c>
      <c r="C80" s="33" t="str">
        <f>VLOOKUP($A80,Сотрудники!$A$3:$L$1201,8,0)</f>
        <v>Москва</v>
      </c>
      <c r="D80" s="55"/>
      <c r="E80" s="54">
        <v>8</v>
      </c>
      <c r="F80" s="54">
        <v>8</v>
      </c>
      <c r="G80" s="55"/>
      <c r="H80" s="55"/>
      <c r="I80" s="54">
        <v>8</v>
      </c>
      <c r="J80" s="54">
        <v>8</v>
      </c>
      <c r="K80" s="54">
        <v>8</v>
      </c>
      <c r="L80" s="54">
        <v>8</v>
      </c>
      <c r="M80" s="54">
        <v>8</v>
      </c>
      <c r="N80" s="55"/>
      <c r="O80" s="55"/>
      <c r="P80" s="54">
        <v>8</v>
      </c>
      <c r="Q80" s="54">
        <v>8</v>
      </c>
      <c r="R80" s="54">
        <v>8</v>
      </c>
      <c r="S80" s="54">
        <v>8</v>
      </c>
      <c r="T80" s="54">
        <v>8</v>
      </c>
      <c r="U80" s="55"/>
      <c r="V80" s="55"/>
      <c r="W80" s="54">
        <v>8</v>
      </c>
      <c r="X80" s="54">
        <v>8</v>
      </c>
      <c r="Y80" s="54">
        <v>8</v>
      </c>
      <c r="Z80" s="54">
        <v>8</v>
      </c>
      <c r="AA80" s="54">
        <v>8</v>
      </c>
      <c r="AB80" s="55"/>
      <c r="AC80" s="55"/>
      <c r="AD80" s="54">
        <v>0</v>
      </c>
      <c r="AE80" s="54">
        <v>0</v>
      </c>
      <c r="AF80" s="54">
        <v>0</v>
      </c>
      <c r="AG80" s="54">
        <v>0</v>
      </c>
      <c r="AH80" s="54">
        <v>0</v>
      </c>
      <c r="AI80" s="52"/>
      <c r="AJ80" s="52"/>
      <c r="AK80" s="36">
        <f t="shared" si="28"/>
        <v>136</v>
      </c>
    </row>
    <row r="81" spans="1:37" x14ac:dyDescent="0.3">
      <c r="A81" s="32">
        <v>38</v>
      </c>
      <c r="B81" s="33" t="s">
        <v>130</v>
      </c>
      <c r="C81" s="33" t="str">
        <f>VLOOKUP($A81,Сотрудники!$A$3:$L$1201,8,0)</f>
        <v>Москва</v>
      </c>
      <c r="D81" s="55"/>
      <c r="E81" s="54">
        <v>8</v>
      </c>
      <c r="F81" s="54">
        <v>8</v>
      </c>
      <c r="G81" s="55"/>
      <c r="H81" s="55"/>
      <c r="I81" s="54">
        <v>8</v>
      </c>
      <c r="J81" s="54">
        <v>8</v>
      </c>
      <c r="K81" s="54">
        <v>8</v>
      </c>
      <c r="L81" s="54">
        <v>8</v>
      </c>
      <c r="M81" s="54">
        <v>8</v>
      </c>
      <c r="N81" s="55"/>
      <c r="O81" s="55"/>
      <c r="P81" s="54">
        <v>8</v>
      </c>
      <c r="Q81" s="54">
        <v>8</v>
      </c>
      <c r="R81" s="54">
        <v>8</v>
      </c>
      <c r="S81" s="54">
        <v>8</v>
      </c>
      <c r="T81" s="54">
        <v>8</v>
      </c>
      <c r="U81" s="55"/>
      <c r="V81" s="55"/>
      <c r="W81" s="54">
        <v>8</v>
      </c>
      <c r="X81" s="54">
        <v>8</v>
      </c>
      <c r="Y81" s="54">
        <v>8</v>
      </c>
      <c r="Z81" s="54">
        <v>8</v>
      </c>
      <c r="AA81" s="54">
        <v>8</v>
      </c>
      <c r="AB81" s="55"/>
      <c r="AC81" s="55"/>
      <c r="AD81" s="54">
        <v>8</v>
      </c>
      <c r="AE81" s="54">
        <v>8</v>
      </c>
      <c r="AF81" s="54">
        <v>8</v>
      </c>
      <c r="AG81" s="54">
        <v>8</v>
      </c>
      <c r="AH81" s="54">
        <v>8</v>
      </c>
      <c r="AI81" s="52"/>
      <c r="AJ81" s="52"/>
      <c r="AK81" s="36">
        <f t="shared" si="28"/>
        <v>176</v>
      </c>
    </row>
    <row r="82" spans="1:37" x14ac:dyDescent="0.3">
      <c r="A82" s="32">
        <v>39</v>
      </c>
      <c r="B82" s="33" t="s">
        <v>131</v>
      </c>
      <c r="C82" s="33" t="str">
        <f>VLOOKUP($A82,Сотрудники!$A$3:$L$1201,8,0)</f>
        <v>Москва</v>
      </c>
      <c r="D82" s="55"/>
      <c r="E82" s="54"/>
      <c r="F82" s="54"/>
      <c r="G82" s="55"/>
      <c r="H82" s="55"/>
      <c r="I82" s="54"/>
      <c r="J82" s="54"/>
      <c r="K82" s="54"/>
      <c r="L82" s="54"/>
      <c r="M82" s="54"/>
      <c r="N82" s="55"/>
      <c r="O82" s="55"/>
      <c r="P82" s="54"/>
      <c r="Q82" s="54"/>
      <c r="R82" s="54"/>
      <c r="S82" s="54"/>
      <c r="T82" s="54"/>
      <c r="U82" s="55"/>
      <c r="V82" s="55"/>
      <c r="W82" s="54"/>
      <c r="X82" s="54"/>
      <c r="Y82" s="54"/>
      <c r="Z82" s="54"/>
      <c r="AA82" s="54"/>
      <c r="AB82" s="55"/>
      <c r="AC82" s="55"/>
      <c r="AD82" s="54"/>
      <c r="AE82" s="54"/>
      <c r="AF82" s="54"/>
      <c r="AG82" s="54"/>
      <c r="AH82" s="54"/>
      <c r="AI82" s="52"/>
      <c r="AJ82" s="52"/>
      <c r="AK82" s="36">
        <f t="shared" si="28"/>
        <v>0</v>
      </c>
    </row>
    <row r="83" spans="1:37" x14ac:dyDescent="0.3">
      <c r="A83" s="32">
        <v>40</v>
      </c>
      <c r="B83" s="33" t="s">
        <v>134</v>
      </c>
      <c r="C83" s="33" t="str">
        <f>VLOOKUP($A83,Сотрудники!$A$3:$L$1201,8,0)</f>
        <v>Москва</v>
      </c>
      <c r="D83" s="55"/>
      <c r="E83" s="54">
        <v>8</v>
      </c>
      <c r="F83" s="54">
        <v>8</v>
      </c>
      <c r="G83" s="55"/>
      <c r="H83" s="55"/>
      <c r="I83" s="54">
        <v>8</v>
      </c>
      <c r="J83" s="54">
        <v>8</v>
      </c>
      <c r="K83" s="54">
        <v>8</v>
      </c>
      <c r="L83" s="54">
        <v>8</v>
      </c>
      <c r="M83" s="54">
        <v>8</v>
      </c>
      <c r="N83" s="55"/>
      <c r="O83" s="55"/>
      <c r="P83" s="54">
        <v>8</v>
      </c>
      <c r="Q83" s="54">
        <v>8</v>
      </c>
      <c r="R83" s="54">
        <v>8</v>
      </c>
      <c r="S83" s="54">
        <v>8</v>
      </c>
      <c r="T83" s="54">
        <v>8</v>
      </c>
      <c r="U83" s="55"/>
      <c r="V83" s="55"/>
      <c r="W83" s="54">
        <v>8</v>
      </c>
      <c r="X83" s="54">
        <v>8</v>
      </c>
      <c r="Y83" s="54">
        <v>8</v>
      </c>
      <c r="Z83" s="54">
        <v>8</v>
      </c>
      <c r="AA83" s="54">
        <v>8</v>
      </c>
      <c r="AB83" s="55"/>
      <c r="AC83" s="55"/>
      <c r="AD83" s="54">
        <v>8</v>
      </c>
      <c r="AE83" s="54">
        <v>8</v>
      </c>
      <c r="AF83" s="54">
        <v>8</v>
      </c>
      <c r="AG83" s="54">
        <v>8</v>
      </c>
      <c r="AH83" s="54">
        <v>8</v>
      </c>
      <c r="AI83" s="52"/>
      <c r="AJ83" s="52"/>
      <c r="AK83" s="36">
        <f t="shared" si="28"/>
        <v>176</v>
      </c>
    </row>
    <row r="84" spans="1:37" x14ac:dyDescent="0.3">
      <c r="A84" s="32">
        <v>41</v>
      </c>
      <c r="B84" s="33" t="s">
        <v>142</v>
      </c>
      <c r="C84" s="33" t="str">
        <f>VLOOKUP($A84,Сотрудники!$A$3:$L$1201,8,0)</f>
        <v>Москва</v>
      </c>
      <c r="D84" s="55"/>
      <c r="E84" s="54">
        <v>8</v>
      </c>
      <c r="F84" s="54">
        <v>8</v>
      </c>
      <c r="G84" s="55"/>
      <c r="H84" s="55"/>
      <c r="I84" s="54">
        <v>8</v>
      </c>
      <c r="J84" s="54">
        <v>8</v>
      </c>
      <c r="K84" s="54">
        <v>8</v>
      </c>
      <c r="L84" s="54">
        <v>8</v>
      </c>
      <c r="M84" s="54">
        <v>8</v>
      </c>
      <c r="N84" s="55"/>
      <c r="O84" s="55"/>
      <c r="P84" s="54">
        <v>8</v>
      </c>
      <c r="Q84" s="54">
        <v>8</v>
      </c>
      <c r="R84" s="54">
        <v>8</v>
      </c>
      <c r="S84" s="54">
        <v>8</v>
      </c>
      <c r="T84" s="54">
        <v>8</v>
      </c>
      <c r="U84" s="55"/>
      <c r="V84" s="55"/>
      <c r="W84" s="54">
        <v>8</v>
      </c>
      <c r="X84" s="54">
        <v>8</v>
      </c>
      <c r="Y84" s="54">
        <v>8</v>
      </c>
      <c r="Z84" s="54">
        <v>8</v>
      </c>
      <c r="AA84" s="54">
        <v>8</v>
      </c>
      <c r="AB84" s="55"/>
      <c r="AC84" s="55"/>
      <c r="AD84" s="54">
        <v>8</v>
      </c>
      <c r="AE84" s="54">
        <v>8</v>
      </c>
      <c r="AF84" s="54">
        <v>8</v>
      </c>
      <c r="AG84" s="54">
        <v>8</v>
      </c>
      <c r="AH84" s="54">
        <v>8</v>
      </c>
      <c r="AI84" s="52"/>
      <c r="AJ84" s="52"/>
      <c r="AK84" s="36">
        <f t="shared" si="28"/>
        <v>176</v>
      </c>
    </row>
    <row r="85" spans="1:37" x14ac:dyDescent="0.3">
      <c r="A85" s="32">
        <v>42</v>
      </c>
      <c r="B85" s="33" t="s">
        <v>141</v>
      </c>
      <c r="C85" s="33" t="str">
        <f>VLOOKUP($A85,Сотрудники!$A$3:$L$1201,8,0)</f>
        <v>Москва</v>
      </c>
      <c r="D85" s="55"/>
      <c r="E85" s="54"/>
      <c r="F85" s="54">
        <v>8</v>
      </c>
      <c r="G85" s="55"/>
      <c r="H85" s="55"/>
      <c r="I85" s="54">
        <v>8</v>
      </c>
      <c r="J85" s="54">
        <v>8</v>
      </c>
      <c r="K85" s="54">
        <v>8</v>
      </c>
      <c r="L85" s="54">
        <v>8</v>
      </c>
      <c r="M85" s="54">
        <v>8</v>
      </c>
      <c r="N85" s="55"/>
      <c r="O85" s="55"/>
      <c r="P85" s="54">
        <v>8</v>
      </c>
      <c r="Q85" s="54">
        <v>8</v>
      </c>
      <c r="R85" s="54">
        <v>8</v>
      </c>
      <c r="S85" s="54">
        <v>8</v>
      </c>
      <c r="T85" s="54">
        <v>8</v>
      </c>
      <c r="U85" s="55"/>
      <c r="V85" s="55"/>
      <c r="W85" s="54">
        <v>8</v>
      </c>
      <c r="X85" s="54">
        <v>8</v>
      </c>
      <c r="Y85" s="54">
        <v>8</v>
      </c>
      <c r="Z85" s="54">
        <v>8</v>
      </c>
      <c r="AA85" s="54">
        <v>8</v>
      </c>
      <c r="AB85" s="55"/>
      <c r="AC85" s="55"/>
      <c r="AD85" s="54">
        <v>8</v>
      </c>
      <c r="AE85" s="54">
        <v>8</v>
      </c>
      <c r="AF85" s="54">
        <v>8</v>
      </c>
      <c r="AG85" s="54">
        <v>8</v>
      </c>
      <c r="AH85" s="54">
        <v>8</v>
      </c>
      <c r="AI85" s="52"/>
      <c r="AJ85" s="52"/>
      <c r="AK85" s="36">
        <f t="shared" si="28"/>
        <v>168</v>
      </c>
    </row>
    <row r="86" spans="1:37" x14ac:dyDescent="0.3">
      <c r="A86" s="32">
        <v>43</v>
      </c>
      <c r="B86" s="33" t="s">
        <v>137</v>
      </c>
      <c r="C86" s="33" t="str">
        <f>VLOOKUP($A86,Сотрудники!$A$3:$L$1201,8,0)</f>
        <v>Москва</v>
      </c>
      <c r="D86" s="55"/>
      <c r="E86" s="54"/>
      <c r="F86" s="54"/>
      <c r="G86" s="55"/>
      <c r="H86" s="55"/>
      <c r="I86" s="54">
        <v>8</v>
      </c>
      <c r="J86" s="54">
        <v>8</v>
      </c>
      <c r="K86" s="54">
        <v>8</v>
      </c>
      <c r="L86" s="54">
        <v>8</v>
      </c>
      <c r="M86" s="54">
        <v>8</v>
      </c>
      <c r="N86" s="55"/>
      <c r="O86" s="55"/>
      <c r="P86" s="54">
        <v>8</v>
      </c>
      <c r="Q86" s="54">
        <v>8</v>
      </c>
      <c r="R86" s="54">
        <v>8</v>
      </c>
      <c r="S86" s="54">
        <v>8</v>
      </c>
      <c r="T86" s="54">
        <v>8</v>
      </c>
      <c r="U86" s="55"/>
      <c r="V86" s="55"/>
      <c r="W86" s="54">
        <v>8</v>
      </c>
      <c r="X86" s="54">
        <v>8</v>
      </c>
      <c r="Y86" s="54">
        <v>8</v>
      </c>
      <c r="Z86" s="54">
        <v>8</v>
      </c>
      <c r="AA86" s="54">
        <v>8</v>
      </c>
      <c r="AB86" s="55"/>
      <c r="AC86" s="55"/>
      <c r="AD86" s="54">
        <v>8</v>
      </c>
      <c r="AE86" s="54">
        <v>8</v>
      </c>
      <c r="AF86" s="54">
        <v>8</v>
      </c>
      <c r="AG86" s="54">
        <v>8</v>
      </c>
      <c r="AH86" s="54">
        <v>8</v>
      </c>
      <c r="AI86" s="52"/>
      <c r="AJ86" s="52"/>
      <c r="AK86" s="36">
        <f t="shared" si="28"/>
        <v>160</v>
      </c>
    </row>
    <row r="87" spans="1:37" x14ac:dyDescent="0.3">
      <c r="A87" s="32">
        <v>44</v>
      </c>
      <c r="B87" s="33" t="s">
        <v>136</v>
      </c>
      <c r="C87" s="33" t="str">
        <f>VLOOKUP($A87,Сотрудники!$A$3:$L$1201,8,0)</f>
        <v>Москва</v>
      </c>
      <c r="D87" s="55"/>
      <c r="E87" s="54"/>
      <c r="F87" s="54"/>
      <c r="G87" s="35"/>
      <c r="H87" s="35"/>
      <c r="I87" s="54">
        <v>8</v>
      </c>
      <c r="J87" s="54">
        <v>8</v>
      </c>
      <c r="K87" s="54">
        <v>8</v>
      </c>
      <c r="L87" s="54">
        <v>8</v>
      </c>
      <c r="M87" s="54">
        <v>8</v>
      </c>
      <c r="N87" s="55"/>
      <c r="O87" s="55"/>
      <c r="P87" s="54">
        <v>8</v>
      </c>
      <c r="Q87" s="54">
        <v>8</v>
      </c>
      <c r="R87" s="54">
        <v>8</v>
      </c>
      <c r="S87" s="54">
        <v>8</v>
      </c>
      <c r="T87" s="54">
        <v>8</v>
      </c>
      <c r="U87" s="55"/>
      <c r="V87" s="55"/>
      <c r="W87" s="54">
        <v>8</v>
      </c>
      <c r="X87" s="54">
        <v>8</v>
      </c>
      <c r="Y87" s="54">
        <v>8</v>
      </c>
      <c r="Z87" s="54">
        <v>8</v>
      </c>
      <c r="AA87" s="54">
        <v>8</v>
      </c>
      <c r="AB87" s="55"/>
      <c r="AC87" s="55"/>
      <c r="AD87" s="54">
        <v>8</v>
      </c>
      <c r="AE87" s="54">
        <v>8</v>
      </c>
      <c r="AF87" s="54">
        <v>8</v>
      </c>
      <c r="AG87" s="54">
        <v>8</v>
      </c>
      <c r="AH87" s="54">
        <v>8</v>
      </c>
      <c r="AI87" s="52"/>
      <c r="AJ87" s="52"/>
      <c r="AK87" s="36">
        <f t="shared" si="28"/>
        <v>160</v>
      </c>
    </row>
    <row r="88" spans="1:37" x14ac:dyDescent="0.3">
      <c r="A88" s="32">
        <v>45</v>
      </c>
      <c r="B88" s="33" t="s">
        <v>145</v>
      </c>
      <c r="C88" s="33" t="str">
        <f>VLOOKUP($A88,Сотрудники!$A$3:$L$1201,8,0)</f>
        <v>Москва</v>
      </c>
      <c r="D88" s="55"/>
      <c r="E88" s="54"/>
      <c r="F88" s="54"/>
      <c r="G88" s="35"/>
      <c r="H88" s="35"/>
      <c r="I88" s="54">
        <v>8</v>
      </c>
      <c r="J88" s="54">
        <v>8</v>
      </c>
      <c r="K88" s="54">
        <v>8</v>
      </c>
      <c r="L88" s="54">
        <v>8</v>
      </c>
      <c r="M88" s="54">
        <v>8</v>
      </c>
      <c r="N88" s="55"/>
      <c r="O88" s="55"/>
      <c r="P88" s="54">
        <v>8</v>
      </c>
      <c r="Q88" s="54">
        <v>8</v>
      </c>
      <c r="R88" s="54">
        <v>8</v>
      </c>
      <c r="S88" s="54">
        <v>8</v>
      </c>
      <c r="T88" s="54">
        <v>8</v>
      </c>
      <c r="U88" s="55"/>
      <c r="V88" s="55"/>
      <c r="W88" s="54">
        <v>8</v>
      </c>
      <c r="X88" s="54">
        <v>8</v>
      </c>
      <c r="Y88" s="54">
        <v>8</v>
      </c>
      <c r="Z88" s="54">
        <v>8</v>
      </c>
      <c r="AA88" s="54">
        <v>8</v>
      </c>
      <c r="AB88" s="55"/>
      <c r="AC88" s="55"/>
      <c r="AD88" s="54">
        <v>8</v>
      </c>
      <c r="AE88" s="54">
        <v>8</v>
      </c>
      <c r="AF88" s="54">
        <v>8</v>
      </c>
      <c r="AG88" s="54">
        <v>8</v>
      </c>
      <c r="AH88" s="54">
        <v>8</v>
      </c>
      <c r="AI88" s="52"/>
      <c r="AJ88" s="52"/>
      <c r="AK88" s="36">
        <f t="shared" si="28"/>
        <v>160</v>
      </c>
    </row>
    <row r="89" spans="1:37" x14ac:dyDescent="0.3">
      <c r="A89" s="32">
        <v>46</v>
      </c>
      <c r="B89" s="33" t="s">
        <v>144</v>
      </c>
      <c r="C89" s="33" t="str">
        <f>VLOOKUP($A89,Сотрудники!$A$3:$L$1201,8,0)</f>
        <v>Екатеринбург</v>
      </c>
      <c r="D89" s="55"/>
      <c r="E89" s="54"/>
      <c r="F89" s="54"/>
      <c r="G89" s="35"/>
      <c r="H89" s="35"/>
      <c r="I89" s="54"/>
      <c r="J89" s="54"/>
      <c r="K89" s="54"/>
      <c r="L89" s="54"/>
      <c r="M89" s="54"/>
      <c r="N89" s="55"/>
      <c r="O89" s="55"/>
      <c r="P89" s="54">
        <v>8</v>
      </c>
      <c r="Q89" s="54">
        <v>8</v>
      </c>
      <c r="R89" s="54">
        <v>8</v>
      </c>
      <c r="S89" s="54">
        <v>8</v>
      </c>
      <c r="T89" s="54">
        <v>8</v>
      </c>
      <c r="U89" s="55"/>
      <c r="V89" s="55"/>
      <c r="W89" s="54">
        <v>8</v>
      </c>
      <c r="X89" s="54">
        <v>8</v>
      </c>
      <c r="Y89" s="54">
        <v>8</v>
      </c>
      <c r="Z89" s="54">
        <v>8</v>
      </c>
      <c r="AA89" s="54">
        <v>8</v>
      </c>
      <c r="AB89" s="55"/>
      <c r="AC89" s="55"/>
      <c r="AD89" s="54">
        <v>8</v>
      </c>
      <c r="AE89" s="54">
        <v>8</v>
      </c>
      <c r="AF89" s="54">
        <v>8</v>
      </c>
      <c r="AG89" s="54">
        <v>8</v>
      </c>
      <c r="AH89" s="54">
        <v>8</v>
      </c>
      <c r="AI89" s="52"/>
      <c r="AJ89" s="52"/>
      <c r="AK89" s="36">
        <f t="shared" si="28"/>
        <v>120</v>
      </c>
    </row>
    <row r="90" spans="1:37" x14ac:dyDescent="0.3">
      <c r="A90" s="32">
        <v>47</v>
      </c>
      <c r="B90" s="33" t="s">
        <v>143</v>
      </c>
      <c r="C90" s="33" t="str">
        <f>VLOOKUP($A90,Сотрудники!$A$3:$L$1201,8,0)</f>
        <v>Москва</v>
      </c>
      <c r="D90" s="55"/>
      <c r="E90" s="54"/>
      <c r="F90" s="54"/>
      <c r="G90" s="35"/>
      <c r="H90" s="35"/>
      <c r="I90" s="54"/>
      <c r="J90" s="54"/>
      <c r="K90" s="54"/>
      <c r="L90" s="54"/>
      <c r="M90" s="54"/>
      <c r="N90" s="55"/>
      <c r="O90" s="55"/>
      <c r="P90" s="54">
        <v>8</v>
      </c>
      <c r="Q90" s="54">
        <v>8</v>
      </c>
      <c r="R90" s="54">
        <v>8</v>
      </c>
      <c r="S90" s="54">
        <v>8</v>
      </c>
      <c r="T90" s="54">
        <v>8</v>
      </c>
      <c r="U90" s="55"/>
      <c r="V90" s="55"/>
      <c r="W90" s="54">
        <v>8</v>
      </c>
      <c r="X90" s="54">
        <v>8</v>
      </c>
      <c r="Y90" s="54">
        <v>8</v>
      </c>
      <c r="Z90" s="54">
        <v>8</v>
      </c>
      <c r="AA90" s="54">
        <v>8</v>
      </c>
      <c r="AB90" s="55"/>
      <c r="AC90" s="55"/>
      <c r="AD90" s="54">
        <v>8</v>
      </c>
      <c r="AE90" s="54">
        <v>8</v>
      </c>
      <c r="AF90" s="54">
        <v>8</v>
      </c>
      <c r="AG90" s="54">
        <v>8</v>
      </c>
      <c r="AH90" s="54">
        <v>8</v>
      </c>
      <c r="AI90" s="52"/>
      <c r="AJ90" s="52"/>
      <c r="AK90" s="36">
        <f t="shared" si="28"/>
        <v>120</v>
      </c>
    </row>
    <row r="91" spans="1:37" x14ac:dyDescent="0.3">
      <c r="A91" s="32">
        <v>48</v>
      </c>
      <c r="B91" s="33" t="s">
        <v>140</v>
      </c>
      <c r="C91" s="33" t="str">
        <f>VLOOKUP($A91,Сотрудники!$A$3:$L$1201,8,0)</f>
        <v>Барнаул</v>
      </c>
      <c r="D91" s="55"/>
      <c r="E91" s="54"/>
      <c r="F91" s="54"/>
      <c r="G91" s="35"/>
      <c r="H91" s="35"/>
      <c r="I91" s="52"/>
      <c r="J91" s="52"/>
      <c r="K91" s="52"/>
      <c r="L91" s="54"/>
      <c r="M91" s="52"/>
      <c r="N91" s="55"/>
      <c r="O91" s="55"/>
      <c r="P91" s="52"/>
      <c r="Q91" s="52"/>
      <c r="R91" s="52"/>
      <c r="S91" s="54"/>
      <c r="T91" s="54"/>
      <c r="U91" s="55"/>
      <c r="V91" s="55"/>
      <c r="W91" s="54">
        <v>8</v>
      </c>
      <c r="X91" s="54">
        <v>8</v>
      </c>
      <c r="Y91" s="54">
        <v>8</v>
      </c>
      <c r="Z91" s="54">
        <v>8</v>
      </c>
      <c r="AA91" s="54">
        <v>8</v>
      </c>
      <c r="AB91" s="55"/>
      <c r="AC91" s="55"/>
      <c r="AD91" s="54">
        <v>8</v>
      </c>
      <c r="AE91" s="54">
        <v>8</v>
      </c>
      <c r="AF91" s="54">
        <v>8</v>
      </c>
      <c r="AG91" s="54">
        <v>8</v>
      </c>
      <c r="AH91" s="54">
        <v>8</v>
      </c>
      <c r="AI91" s="52"/>
      <c r="AJ91" s="52"/>
      <c r="AK91" s="36">
        <f t="shared" si="28"/>
        <v>80</v>
      </c>
    </row>
    <row r="92" spans="1:37" x14ac:dyDescent="0.3">
      <c r="A92" s="32">
        <v>49</v>
      </c>
      <c r="B92" s="33" t="s">
        <v>146</v>
      </c>
      <c r="C92" s="33" t="str">
        <f>VLOOKUP($A92,Сотрудники!$A$3:$L$1201,8,0)</f>
        <v>Москва</v>
      </c>
      <c r="D92" s="55"/>
      <c r="E92" s="54"/>
      <c r="F92" s="54"/>
      <c r="G92" s="35"/>
      <c r="H92" s="35"/>
      <c r="I92" s="52"/>
      <c r="J92" s="52"/>
      <c r="K92" s="52"/>
      <c r="L92" s="54"/>
      <c r="M92" s="52"/>
      <c r="N92" s="55"/>
      <c r="O92" s="55"/>
      <c r="P92" s="52"/>
      <c r="Q92" s="52"/>
      <c r="R92" s="52"/>
      <c r="S92" s="54"/>
      <c r="T92" s="54"/>
      <c r="U92" s="55"/>
      <c r="V92" s="55"/>
      <c r="W92" s="54">
        <v>8</v>
      </c>
      <c r="X92" s="54">
        <v>8</v>
      </c>
      <c r="Y92" s="54">
        <v>8</v>
      </c>
      <c r="Z92" s="54">
        <v>8</v>
      </c>
      <c r="AA92" s="54">
        <v>8</v>
      </c>
      <c r="AB92" s="55"/>
      <c r="AC92" s="55"/>
      <c r="AD92" s="54">
        <v>8</v>
      </c>
      <c r="AE92" s="54">
        <v>8</v>
      </c>
      <c r="AF92" s="54">
        <v>8</v>
      </c>
      <c r="AG92" s="54">
        <v>8</v>
      </c>
      <c r="AH92" s="54">
        <v>8</v>
      </c>
      <c r="AI92" s="52"/>
      <c r="AJ92" s="52"/>
      <c r="AK92" s="36">
        <f t="shared" si="28"/>
        <v>80</v>
      </c>
    </row>
    <row r="93" spans="1:37" x14ac:dyDescent="0.3">
      <c r="A93" s="32">
        <v>50</v>
      </c>
      <c r="B93" s="33" t="s">
        <v>151</v>
      </c>
      <c r="C93" s="33" t="str">
        <f>VLOOKUP($A93,Сотрудники!$A$3:$L$1201,8,0)</f>
        <v>СПБ</v>
      </c>
      <c r="D93" s="55"/>
      <c r="E93" s="54"/>
      <c r="F93" s="54"/>
      <c r="G93" s="35"/>
      <c r="H93" s="35"/>
      <c r="I93" s="52"/>
      <c r="J93" s="52"/>
      <c r="K93" s="52"/>
      <c r="L93" s="54"/>
      <c r="M93" s="52"/>
      <c r="N93" s="55"/>
      <c r="O93" s="55"/>
      <c r="P93" s="52"/>
      <c r="Q93" s="52"/>
      <c r="R93" s="52"/>
      <c r="S93" s="54"/>
      <c r="T93" s="54"/>
      <c r="U93" s="55"/>
      <c r="V93" s="55"/>
      <c r="W93" s="54"/>
      <c r="X93" s="52"/>
      <c r="Y93" s="52"/>
      <c r="Z93" s="54"/>
      <c r="AA93" s="54"/>
      <c r="AB93" s="55"/>
      <c r="AC93" s="55"/>
      <c r="AD93" s="54">
        <v>8</v>
      </c>
      <c r="AE93" s="54">
        <v>8</v>
      </c>
      <c r="AF93" s="54">
        <v>8</v>
      </c>
      <c r="AG93" s="54">
        <v>8</v>
      </c>
      <c r="AH93" s="54">
        <v>8</v>
      </c>
      <c r="AI93" s="52"/>
      <c r="AJ93" s="52"/>
      <c r="AK93" s="36">
        <f t="shared" si="28"/>
        <v>40</v>
      </c>
    </row>
    <row r="94" spans="1:37" x14ac:dyDescent="0.3">
      <c r="A94" s="32">
        <v>51</v>
      </c>
      <c r="B94" s="33" t="s">
        <v>150</v>
      </c>
      <c r="C94" s="33" t="str">
        <f>VLOOKUP($A94,Сотрудники!$A$3:$L$1201,8,0)</f>
        <v>Краснодар</v>
      </c>
      <c r="D94" s="55"/>
      <c r="E94" s="54"/>
      <c r="F94" s="54"/>
      <c r="G94" s="35"/>
      <c r="H94" s="35"/>
      <c r="I94" s="52"/>
      <c r="J94" s="52"/>
      <c r="K94" s="52"/>
      <c r="L94" s="54"/>
      <c r="M94" s="52"/>
      <c r="N94" s="55"/>
      <c r="O94" s="55"/>
      <c r="P94" s="52"/>
      <c r="Q94" s="52"/>
      <c r="R94" s="52"/>
      <c r="S94" s="54"/>
      <c r="T94" s="54"/>
      <c r="U94" s="55"/>
      <c r="V94" s="55"/>
      <c r="W94" s="54"/>
      <c r="X94" s="52"/>
      <c r="Y94" s="52"/>
      <c r="Z94" s="54"/>
      <c r="AA94" s="54"/>
      <c r="AB94" s="55"/>
      <c r="AC94" s="55"/>
      <c r="AD94" s="54">
        <v>8</v>
      </c>
      <c r="AE94" s="54">
        <v>8</v>
      </c>
      <c r="AF94" s="54">
        <v>8</v>
      </c>
      <c r="AG94" s="54">
        <v>8</v>
      </c>
      <c r="AH94" s="54">
        <v>8</v>
      </c>
      <c r="AI94" s="52"/>
      <c r="AJ94" s="52"/>
      <c r="AK94" s="36">
        <f t="shared" si="28"/>
        <v>40</v>
      </c>
    </row>
    <row r="95" spans="1:37" x14ac:dyDescent="0.3">
      <c r="A95" s="32">
        <v>52</v>
      </c>
      <c r="B95" s="33" t="s">
        <v>154</v>
      </c>
      <c r="C95" s="33" t="str">
        <f>VLOOKUP($A95,Сотрудники!$A$3:$L$1201,8,0)</f>
        <v>Екатеринбург</v>
      </c>
      <c r="D95" s="55"/>
      <c r="E95" s="54"/>
      <c r="F95" s="54"/>
      <c r="G95" s="35"/>
      <c r="H95" s="35"/>
      <c r="I95" s="52"/>
      <c r="J95" s="52"/>
      <c r="K95" s="52"/>
      <c r="L95" s="54"/>
      <c r="M95" s="52"/>
      <c r="N95" s="55"/>
      <c r="O95" s="55"/>
      <c r="P95" s="52"/>
      <c r="Q95" s="52"/>
      <c r="R95" s="52"/>
      <c r="S95" s="54"/>
      <c r="T95" s="54"/>
      <c r="U95" s="55"/>
      <c r="V95" s="55"/>
      <c r="W95" s="54"/>
      <c r="X95" s="52"/>
      <c r="Y95" s="52"/>
      <c r="Z95" s="54"/>
      <c r="AA95" s="54"/>
      <c r="AB95" s="55"/>
      <c r="AC95" s="55"/>
      <c r="AD95" s="54"/>
      <c r="AE95" s="54">
        <v>8</v>
      </c>
      <c r="AF95" s="54">
        <v>8</v>
      </c>
      <c r="AG95" s="54">
        <v>8</v>
      </c>
      <c r="AH95" s="54">
        <v>8</v>
      </c>
      <c r="AI95" s="52"/>
      <c r="AJ95" s="52"/>
      <c r="AK95" s="36">
        <f t="shared" si="28"/>
        <v>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0D3E-6656-4C4C-ABCD-955EEE8B4819}">
  <dimension ref="A1:L49"/>
  <sheetViews>
    <sheetView topLeftCell="A24" zoomScale="85" zoomScaleNormal="85" workbookViewId="0">
      <selection activeCell="B7" sqref="B7:B49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160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Таблица25678910111213[[#This Row],[Итого кол-во рабочих часов]]/8</f>
        <v>15</v>
      </c>
      <c r="G5" s="61">
        <v>12</v>
      </c>
      <c r="H5" s="61">
        <v>120</v>
      </c>
      <c r="I5" s="41" t="e">
        <f>VLOOKUP($A5,Сотрудники!$A$3:$L$1201,14,0)</f>
        <v>#REF!</v>
      </c>
      <c r="J5" s="43" t="e">
        <f t="shared" ref="J5:J38" si="0">I5/8</f>
        <v>#REF!</v>
      </c>
      <c r="K5" s="42" t="e">
        <f t="shared" ref="K5:K38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Таблица25678910111213[[#This Row],[Итого кол-во рабочих часов]]/8</f>
        <v>22</v>
      </c>
      <c r="G6" s="61"/>
      <c r="H6" s="61">
        <v>176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Таблица25678910111213[[#This Row],[Итого кол-во рабочих часов]]/8</f>
        <v>22</v>
      </c>
      <c r="G7" s="62"/>
      <c r="H7" s="61">
        <v>176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Таблица25678910111213[[#This Row],[Итого кол-во рабочих часов]]/8</f>
        <v>22</v>
      </c>
      <c r="G8" s="62"/>
      <c r="H8" s="61">
        <v>176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22</v>
      </c>
      <c r="G9" s="10"/>
      <c r="H9" s="10">
        <v>176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38" si="2">H10/8</f>
        <v>22</v>
      </c>
      <c r="G10" s="10"/>
      <c r="H10" s="10">
        <v>176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22</v>
      </c>
      <c r="G11" s="10"/>
      <c r="H11" s="10">
        <v>176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22</v>
      </c>
      <c r="G12" s="10"/>
      <c r="H12" s="10">
        <v>176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22</v>
      </c>
      <c r="G13" s="10"/>
      <c r="H13" s="10">
        <v>176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22</v>
      </c>
      <c r="G14" s="10"/>
      <c r="H14" s="10">
        <v>176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22</v>
      </c>
      <c r="G15" s="10"/>
      <c r="H15" s="10">
        <v>176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22</v>
      </c>
      <c r="G16" s="10"/>
      <c r="H16" s="10">
        <v>176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22</v>
      </c>
      <c r="G17" s="10"/>
      <c r="H17" s="10">
        <v>176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ht="31.2" x14ac:dyDescent="0.3">
      <c r="A18" s="60">
        <v>18</v>
      </c>
      <c r="B18" s="50" t="str">
        <f>VLOOKUP($A18,Сотрудники!$A$3:$L$1201,2,0)</f>
        <v>Тимиргалеев Иван</v>
      </c>
      <c r="C18" s="50" t="str">
        <f>VLOOKUP($A18,Сотрудники!$A$3:$L$1201,9,0)</f>
        <v>Пообъектный учёт залогов</v>
      </c>
      <c r="D18" s="50">
        <f>VLOOKUP($A18,Сотрудники!$A$3:$L$1201,10,0)</f>
        <v>0</v>
      </c>
      <c r="E18" s="50">
        <f>VLOOKUP($A18,Сотрудники!$A$3:$L$1201,11,0)</f>
        <v>0</v>
      </c>
      <c r="F18" s="9">
        <f t="shared" si="2"/>
        <v>5</v>
      </c>
      <c r="G18" s="10"/>
      <c r="H18" s="10">
        <v>40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19</v>
      </c>
      <c r="B19" s="50" t="str">
        <f>VLOOKUP($A19,Сотрудники!$A$3:$L$1201,2,0)</f>
        <v>Лопатин Максим</v>
      </c>
      <c r="C19" s="50">
        <f>VLOOKUP($A19,Сотрудники!$A$3:$L$1201,9,0)</f>
        <v>0</v>
      </c>
      <c r="D19" s="50">
        <f>VLOOKUP($A19,Сотрудники!$A$3:$L$1201,10,0)</f>
        <v>0</v>
      </c>
      <c r="E19" s="63">
        <f>VLOOKUP($A19,Сотрудники!$A$3:$L$1201,11,0)</f>
        <v>0</v>
      </c>
      <c r="F19" s="9">
        <f t="shared" si="2"/>
        <v>22</v>
      </c>
      <c r="G19" s="10"/>
      <c r="H19" s="10">
        <v>176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21</v>
      </c>
      <c r="B20" s="50" t="str">
        <f>VLOOKUP($A20,Сотрудники!$A$3:$L$1201,2,0)</f>
        <v>Шимберев Борис</v>
      </c>
      <c r="C20" s="50">
        <f>VLOOKUP($A20,Сотрудники!$A$3:$L$1201,9,0)</f>
        <v>0</v>
      </c>
      <c r="D20" s="50">
        <f>VLOOKUP($A20,Сотрудники!$A$3:$L$1201,10,0)</f>
        <v>0</v>
      </c>
      <c r="E20" s="50">
        <f>VLOOKUP($A20,Сотрудники!$A$3:$L$1201,11,0)</f>
        <v>0</v>
      </c>
      <c r="F20" s="9">
        <f t="shared" si="2"/>
        <v>12</v>
      </c>
      <c r="G20" s="10">
        <v>14</v>
      </c>
      <c r="H20" s="10">
        <v>96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22</v>
      </c>
      <c r="B21" s="50" t="str">
        <f>VLOOKUP($A21,Сотрудники!$A$3:$L$1201,2,0)</f>
        <v>Виштак Татьяна</v>
      </c>
      <c r="C21" s="50" t="str">
        <f>VLOOKUP($A21,Сотрудники!$A$3:$L$1201,9,0)</f>
        <v>приземление</v>
      </c>
      <c r="D21" s="50">
        <f>VLOOKUP($A21,Сотрудники!$A$3:$L$1201,10,0)</f>
        <v>0</v>
      </c>
      <c r="E21" s="50" t="str">
        <f>VLOOKUP($A21,Сотрудники!$A$3:$L$1201,11,0)</f>
        <v xml:space="preserve">310 400 </v>
      </c>
      <c r="F21" s="9">
        <f t="shared" si="2"/>
        <v>22</v>
      </c>
      <c r="G21" s="10"/>
      <c r="H21" s="10">
        <v>176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x14ac:dyDescent="0.3">
      <c r="A22" s="60">
        <v>23</v>
      </c>
      <c r="B22" s="50" t="str">
        <f>VLOOKUP($A22,Сотрудники!$A$3:$L$1201,2,0)</f>
        <v>Путилов Александр</v>
      </c>
      <c r="C22" s="50">
        <f>VLOOKUP($A22,Сотрудники!$A$3:$L$1201,9,0)</f>
        <v>0</v>
      </c>
      <c r="D22" s="50">
        <f>VLOOKUP($A22,Сотрудники!$A$3:$L$1201,10,0)</f>
        <v>0</v>
      </c>
      <c r="E22" s="50">
        <f>VLOOKUP($A22,Сотрудники!$A$3:$L$1201,11,0)</f>
        <v>303500</v>
      </c>
      <c r="F22" s="9">
        <f t="shared" si="2"/>
        <v>12</v>
      </c>
      <c r="G22" s="10">
        <v>12</v>
      </c>
      <c r="H22" s="10">
        <v>96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ht="31.2" x14ac:dyDescent="0.3">
      <c r="A23" s="60">
        <v>24</v>
      </c>
      <c r="B23" s="50" t="str">
        <f>VLOOKUP($A23,Сотрудники!$A$3:$L$1201,2,0)</f>
        <v>Цыганкова Анастасия</v>
      </c>
      <c r="C23" s="50" t="str">
        <f>VLOOKUP($A23,Сотрудники!$A$3:$L$1201,9,0)</f>
        <v>Ресурсное планирование</v>
      </c>
      <c r="D23" s="50">
        <f>VLOOKUP($A23,Сотрудники!$A$3:$L$1201,10,0)</f>
        <v>0.15</v>
      </c>
      <c r="E23" s="50">
        <f>VLOOKUP($A23,Сотрудники!$A$3:$L$1201,11,0)</f>
        <v>150000</v>
      </c>
      <c r="F23" s="9">
        <f t="shared" si="2"/>
        <v>22</v>
      </c>
      <c r="G23" s="10"/>
      <c r="H23" s="10">
        <v>176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x14ac:dyDescent="0.3">
      <c r="A24" s="60">
        <v>25</v>
      </c>
      <c r="B24" s="50" t="str">
        <f>VLOOKUP($A24,Сотрудники!$A$3:$L$1201,2,0)</f>
        <v>Беседин Игорь</v>
      </c>
      <c r="C24" s="50" t="str">
        <f>VLOOKUP($A24,Сотрудники!$A$3:$L$1201,9,0)</f>
        <v>приземление</v>
      </c>
      <c r="D24" s="50">
        <f>VLOOKUP($A24,Сотрудники!$A$3:$L$1201,10,0)</f>
        <v>0</v>
      </c>
      <c r="E24" s="50">
        <f>VLOOKUP($A24,Сотрудники!$A$3:$L$1201,11,0)</f>
        <v>310000</v>
      </c>
      <c r="F24" s="9">
        <f t="shared" si="2"/>
        <v>22</v>
      </c>
      <c r="G24" s="10"/>
      <c r="H24" s="10">
        <v>176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ht="31.2" x14ac:dyDescent="0.3">
      <c r="A25" s="60">
        <v>26</v>
      </c>
      <c r="B25" s="50" t="str">
        <f>VLOOKUP($A25,Сотрудники!$A$3:$L$1201,2,0)</f>
        <v>Молчанов Роман</v>
      </c>
      <c r="C25" s="50" t="str">
        <f>VLOOKUP($A25,Сотрудники!$A$3:$L$1201,9,0)</f>
        <v xml:space="preserve">Кредиты наличными </v>
      </c>
      <c r="D25" s="50">
        <f>VLOOKUP($A25,Сотрудники!$A$3:$L$1201,10,0)</f>
        <v>0</v>
      </c>
      <c r="E25" s="50">
        <f>VLOOKUP($A25,Сотрудники!$A$3:$L$1201,11,0)</f>
        <v>300000</v>
      </c>
      <c r="F25" s="9">
        <f t="shared" si="2"/>
        <v>22</v>
      </c>
      <c r="G25" s="10"/>
      <c r="H25" s="10">
        <v>176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x14ac:dyDescent="0.3">
      <c r="A26" s="60">
        <v>27</v>
      </c>
      <c r="B26" s="50" t="str">
        <f>VLOOKUP($A26,Сотрудники!$A$3:$L$1201,2,0)</f>
        <v>Пузанов Андрей</v>
      </c>
      <c r="C26" s="50">
        <f>VLOOKUP($A26,Сотрудники!$A$3:$L$1201,9,0)</f>
        <v>0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22</v>
      </c>
      <c r="G26" s="10"/>
      <c r="H26" s="10">
        <v>176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ht="62.4" x14ac:dyDescent="0.3">
      <c r="A27" s="60">
        <v>28</v>
      </c>
      <c r="B27" s="50" t="str">
        <f>VLOOKUP($A27,Сотрудники!$A$3:$L$1201,2,0)</f>
        <v>Хотулев Дмитрий</v>
      </c>
      <c r="C27" s="50" t="str">
        <f>VLOOKUP($A27,Сотрудники!$A$3:$L$1201,9,0)</f>
        <v>Платежи юридических лиц (Малый и средний бизнес)</v>
      </c>
      <c r="D27" s="50">
        <f>VLOOKUP($A27,Сотрудники!$A$3:$L$1201,10,0)</f>
        <v>0</v>
      </c>
      <c r="E27" s="50">
        <f>VLOOKUP($A27,Сотрудники!$A$3:$L$1201,11,0)</f>
        <v>0</v>
      </c>
      <c r="F27" s="9">
        <f t="shared" si="2"/>
        <v>22</v>
      </c>
      <c r="G27" s="10"/>
      <c r="H27" s="10">
        <v>176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29</v>
      </c>
      <c r="B28" s="50" t="str">
        <f>VLOOKUP($A28,Сотрудники!$A$3:$L$1201,2,0)</f>
        <v>Воронцов Григорий</v>
      </c>
      <c r="C28" s="50" t="str">
        <f>VLOOKUP($A28,Сотрудники!$A$3:$L$1201,9,0)</f>
        <v>приземление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22</v>
      </c>
      <c r="G28" s="10"/>
      <c r="H28" s="10">
        <v>176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30</v>
      </c>
      <c r="B29" s="50" t="str">
        <f>VLOOKUP($A29,Сотрудники!$A$3:$L$1201,2,0)</f>
        <v>Тарасов Алексей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248000</v>
      </c>
      <c r="F29" s="9">
        <f t="shared" si="2"/>
        <v>22</v>
      </c>
      <c r="G29" s="10"/>
      <c r="H29" s="10">
        <v>176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31</v>
      </c>
      <c r="B30" s="50" t="str">
        <f>VLOOKUP($A30,Сотрудники!$A$3:$L$1201,2,0)</f>
        <v>Саринков Андрей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17</v>
      </c>
      <c r="G30" s="10">
        <v>5</v>
      </c>
      <c r="H30" s="10">
        <v>136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33</v>
      </c>
      <c r="B31" s="50" t="str">
        <f>VLOOKUP($A31,Сотрудники!$A$3:$L$1201,2,0)</f>
        <v>Киевский Сергей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22</v>
      </c>
      <c r="G31" s="10"/>
      <c r="H31" s="10">
        <v>176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35</v>
      </c>
      <c r="B32" s="50" t="str">
        <f>VLOOKUP($A32,Сотрудники!$A$3:$L$1201,2,0)</f>
        <v>Дмитриев Николай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22</v>
      </c>
      <c r="G32" s="10"/>
      <c r="H32" s="10">
        <v>176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60">
        <v>36</v>
      </c>
      <c r="B33" s="50" t="str">
        <f>VLOOKUP($A33,Сотрудники!$A$3:$L$1201,2,0)</f>
        <v>Юркин Николай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0</v>
      </c>
      <c r="F33" s="9">
        <f t="shared" si="2"/>
        <v>22</v>
      </c>
      <c r="G33" s="10"/>
      <c r="H33" s="10">
        <v>176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60">
        <v>37</v>
      </c>
      <c r="B34" s="50" t="str">
        <f>VLOOKUP($A34,Сотрудники!$A$3:$L$1201,2,0)</f>
        <v>Ионов Евгений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17</v>
      </c>
      <c r="G34" s="10">
        <v>5</v>
      </c>
      <c r="H34" s="10">
        <v>136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38</v>
      </c>
      <c r="B35" s="50" t="str">
        <f>VLOOKUP($A35,Сотрудники!$A$3:$L$1201,2,0)</f>
        <v>Передков Константин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253000</v>
      </c>
      <c r="F35" s="9">
        <f t="shared" si="2"/>
        <v>22</v>
      </c>
      <c r="G35" s="10"/>
      <c r="H35" s="10">
        <v>176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80">
        <v>39</v>
      </c>
      <c r="B36" s="50" t="str">
        <f>VLOOKUP($A36,Сотрудники!$A$3:$L$1201,2,0)</f>
        <v>Дзядевич Екатерина</v>
      </c>
      <c r="C36" s="50">
        <f>VLOOKUP($A36,Сотрудники!$A$3:$L$1201,9,0)</f>
        <v>0</v>
      </c>
      <c r="D36" s="50">
        <f>VLOOKUP($A36,Сотрудники!$A$3:$L$1201,10,0)</f>
        <v>0.15</v>
      </c>
      <c r="E36" s="50">
        <f>VLOOKUP($A36,Сотрудники!$A$3:$L$1201,11,0)</f>
        <v>92000</v>
      </c>
      <c r="F36" s="9">
        <f t="shared" si="2"/>
        <v>0</v>
      </c>
      <c r="G36" s="10"/>
      <c r="H36" s="10"/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80">
        <v>40</v>
      </c>
      <c r="B37" s="50" t="str">
        <f>VLOOKUP($A37,Сотрудники!$A$3:$L$1201,2,0)</f>
        <v>Томских Виталий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22</v>
      </c>
      <c r="G37" s="10"/>
      <c r="H37" s="10">
        <v>176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80">
        <v>41</v>
      </c>
      <c r="B38" s="50" t="str">
        <f>VLOOKUP($A38,Сотрудники!$A$3:$L$1201,2,0)</f>
        <v>Новиков Роман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0</v>
      </c>
      <c r="F38" s="9">
        <f t="shared" si="2"/>
        <v>22</v>
      </c>
      <c r="G38" s="10"/>
      <c r="H38" s="10">
        <v>176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42</v>
      </c>
      <c r="B39" s="50" t="str">
        <f>VLOOKUP($A39,Сотрудники!$A$3:$L$1201,2,0)</f>
        <v>Газизова Вероника</v>
      </c>
      <c r="C39" s="50" t="str">
        <f>VLOOKUP($A39,Сотрудники!$A$3:$L$1201,9,0)</f>
        <v>приземление</v>
      </c>
      <c r="D39" s="50">
        <f>VLOOKUP($A39,Сотрудники!$A$3:$L$1201,10,0)</f>
        <v>0.15</v>
      </c>
      <c r="E39" s="50">
        <f>VLOOKUP($A39,Сотрудники!$A$3:$L$1201,11,0)</f>
        <v>285000</v>
      </c>
      <c r="F39" s="9">
        <f t="shared" ref="F39:F42" si="3">H39/8</f>
        <v>21</v>
      </c>
      <c r="G39" s="10"/>
      <c r="H39" s="10">
        <v>168</v>
      </c>
      <c r="I39" s="41" t="e">
        <f>VLOOKUP($A39,Сотрудники!$A$3:$L$1201,14,0)</f>
        <v>#REF!</v>
      </c>
      <c r="J39" s="43" t="e">
        <f t="shared" ref="J39:J42" si="4">I39/8</f>
        <v>#REF!</v>
      </c>
      <c r="K39" s="51" t="e">
        <f t="shared" ref="K39:K42" si="5">+H39*J39</f>
        <v>#REF!</v>
      </c>
    </row>
    <row r="40" spans="1:11" x14ac:dyDescent="0.3">
      <c r="A40" s="70">
        <v>43</v>
      </c>
      <c r="B40" s="50" t="str">
        <f>VLOOKUP($A40,Сотрудники!$A$3:$L$1201,2,0)</f>
        <v>Титова Наталия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0</v>
      </c>
      <c r="F40" s="9">
        <f t="shared" si="3"/>
        <v>20</v>
      </c>
      <c r="G40" s="10"/>
      <c r="H40" s="10">
        <v>160</v>
      </c>
      <c r="I40" s="41" t="e">
        <f>VLOOKUP($A40,Сотрудники!$A$3:$L$1201,14,0)</f>
        <v>#REF!</v>
      </c>
      <c r="J40" s="43" t="e">
        <f t="shared" si="4"/>
        <v>#REF!</v>
      </c>
      <c r="K40" s="51" t="e">
        <f t="shared" si="5"/>
        <v>#REF!</v>
      </c>
    </row>
    <row r="41" spans="1:11" x14ac:dyDescent="0.3">
      <c r="A41" s="70">
        <v>44</v>
      </c>
      <c r="B41" s="50" t="str">
        <f>VLOOKUP($A41,Сотрудники!$A$3:$L$1201,2,0)</f>
        <v>Роман Иван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287400</v>
      </c>
      <c r="F41" s="9">
        <f t="shared" si="3"/>
        <v>20</v>
      </c>
      <c r="G41" s="10"/>
      <c r="H41" s="10">
        <v>160</v>
      </c>
      <c r="I41" s="41" t="e">
        <f>VLOOKUP($A41,Сотрудники!$A$3:$L$1201,14,0)</f>
        <v>#REF!</v>
      </c>
      <c r="J41" s="43" t="e">
        <f t="shared" si="4"/>
        <v>#REF!</v>
      </c>
      <c r="K41" s="51" t="e">
        <f t="shared" si="5"/>
        <v>#REF!</v>
      </c>
    </row>
    <row r="42" spans="1:11" x14ac:dyDescent="0.3">
      <c r="A42" s="70">
        <v>45</v>
      </c>
      <c r="B42" s="50" t="str">
        <f>VLOOKUP($A42,Сотрудники!$A$3:$L$1201,2,0)</f>
        <v>Волошина Виктория</v>
      </c>
      <c r="C42" s="50">
        <f>VLOOKUP($A42,Сотрудники!$A$3:$L$1201,9,0)</f>
        <v>0</v>
      </c>
      <c r="D42" s="50">
        <f>VLOOKUP($A42,Сотрудники!$A$3:$L$1201,10,0)</f>
        <v>0</v>
      </c>
      <c r="E42" s="50">
        <f>VLOOKUP($A42,Сотрудники!$A$3:$L$1201,11,0)</f>
        <v>0</v>
      </c>
      <c r="F42" s="9">
        <f t="shared" si="3"/>
        <v>20</v>
      </c>
      <c r="G42" s="10"/>
      <c r="H42" s="10">
        <v>160</v>
      </c>
      <c r="I42" s="41" t="e">
        <f>VLOOKUP($A42,Сотрудники!$A$3:$L$1201,14,0)</f>
        <v>#REF!</v>
      </c>
      <c r="J42" s="43" t="e">
        <f t="shared" si="4"/>
        <v>#REF!</v>
      </c>
      <c r="K42" s="51" t="e">
        <f t="shared" si="5"/>
        <v>#REF!</v>
      </c>
    </row>
    <row r="43" spans="1:11" x14ac:dyDescent="0.3">
      <c r="A43" s="70">
        <v>46</v>
      </c>
      <c r="B43" s="50" t="str">
        <f>VLOOKUP($A43,Сотрудники!$A$3:$L$1201,2,0)</f>
        <v>Мельников Александр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269000</v>
      </c>
      <c r="F43" s="9">
        <f t="shared" ref="F43:F49" si="6">H43/8</f>
        <v>15</v>
      </c>
      <c r="G43" s="10"/>
      <c r="H43" s="10">
        <v>120</v>
      </c>
      <c r="I43" s="41" t="e">
        <f>VLOOKUP($A43,Сотрудники!$A$3:$L$1201,14,0)</f>
        <v>#REF!</v>
      </c>
      <c r="J43" s="43" t="e">
        <f t="shared" ref="J43:J49" si="7">I43/8</f>
        <v>#REF!</v>
      </c>
      <c r="K43" s="51" t="e">
        <f t="shared" ref="K43:K49" si="8">+H43*J43</f>
        <v>#REF!</v>
      </c>
    </row>
    <row r="44" spans="1:11" x14ac:dyDescent="0.3">
      <c r="A44" s="70">
        <v>47</v>
      </c>
      <c r="B44" s="50" t="str">
        <f>VLOOKUP($A44,Сотрудники!$A$3:$L$1201,2,0)</f>
        <v>Некрасов Антон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6"/>
        <v>15</v>
      </c>
      <c r="G44" s="10"/>
      <c r="H44" s="10">
        <v>120</v>
      </c>
      <c r="I44" s="41" t="e">
        <f>VLOOKUP($A44,Сотрудники!$A$3:$L$1201,14,0)</f>
        <v>#REF!</v>
      </c>
      <c r="J44" s="43" t="e">
        <f t="shared" si="7"/>
        <v>#REF!</v>
      </c>
      <c r="K44" s="51" t="e">
        <f t="shared" si="8"/>
        <v>#REF!</v>
      </c>
    </row>
    <row r="45" spans="1:11" x14ac:dyDescent="0.3">
      <c r="A45" s="70">
        <v>48</v>
      </c>
      <c r="B45" s="50" t="str">
        <f>VLOOKUP($A45,Сотрудники!$A$3:$L$1201,2,0)</f>
        <v>Ромашкин Никита</v>
      </c>
      <c r="C45" s="50" t="str">
        <f>VLOOKUP($A45,Сотрудники!$A$3:$L$1201,9,0)</f>
        <v>приземление</v>
      </c>
      <c r="D45" s="50">
        <f>VLOOKUP($A45,Сотрудники!$A$3:$L$1201,10,0)</f>
        <v>0.15</v>
      </c>
      <c r="E45" s="50">
        <f>VLOOKUP($A45,Сотрудники!$A$3:$L$1201,11,0)</f>
        <v>241500</v>
      </c>
      <c r="F45" s="9">
        <f t="shared" si="6"/>
        <v>10</v>
      </c>
      <c r="G45" s="10"/>
      <c r="H45" s="10">
        <v>80</v>
      </c>
      <c r="I45" s="41" t="e">
        <f>VLOOKUP($A45,Сотрудники!$A$3:$L$1201,14,0)</f>
        <v>#REF!</v>
      </c>
      <c r="J45" s="43" t="e">
        <f t="shared" si="7"/>
        <v>#REF!</v>
      </c>
      <c r="K45" s="51" t="e">
        <f t="shared" si="8"/>
        <v>#REF!</v>
      </c>
    </row>
    <row r="46" spans="1:11" x14ac:dyDescent="0.3">
      <c r="A46" s="70">
        <v>49</v>
      </c>
      <c r="B46" s="50" t="str">
        <f>VLOOKUP($A46,Сотрудники!$A$3:$L$1201,2,0)</f>
        <v>Лагутин Иван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6"/>
        <v>10</v>
      </c>
      <c r="G46" s="10"/>
      <c r="H46" s="10">
        <v>80</v>
      </c>
      <c r="I46" s="41" t="e">
        <f>VLOOKUP($A46,Сотрудники!$A$3:$L$1201,14,0)</f>
        <v>#REF!</v>
      </c>
      <c r="J46" s="43" t="e">
        <f t="shared" si="7"/>
        <v>#REF!</v>
      </c>
      <c r="K46" s="51" t="e">
        <f t="shared" si="8"/>
        <v>#REF!</v>
      </c>
    </row>
    <row r="47" spans="1:11" x14ac:dyDescent="0.3">
      <c r="A47" s="70">
        <v>50</v>
      </c>
      <c r="B47" s="50" t="str">
        <f>VLOOKUP($A47,Сотрудники!$A$3:$L$1201,2,0)</f>
        <v>Жарницкий Давид</v>
      </c>
      <c r="C47" s="50">
        <f>VLOOKUP($A47,Сотрудники!$A$3:$L$1201,9,0)</f>
        <v>0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6"/>
        <v>5</v>
      </c>
      <c r="G47" s="10"/>
      <c r="H47" s="10">
        <v>40</v>
      </c>
      <c r="I47" s="41" t="e">
        <f>VLOOKUP($A47,Сотрудники!$A$3:$L$1201,14,0)</f>
        <v>#REF!</v>
      </c>
      <c r="J47" s="43" t="e">
        <f t="shared" si="7"/>
        <v>#REF!</v>
      </c>
      <c r="K47" s="51" t="e">
        <f t="shared" si="8"/>
        <v>#REF!</v>
      </c>
    </row>
    <row r="48" spans="1:11" x14ac:dyDescent="0.3">
      <c r="A48" s="70">
        <v>51</v>
      </c>
      <c r="B48" s="50" t="str">
        <f>VLOOKUP($A48,Сотрудники!$A$3:$L$1201,2,0)</f>
        <v>Колмогорова Анна</v>
      </c>
      <c r="C48" s="50">
        <f>VLOOKUP($A48,Сотрудники!$A$3:$L$1201,9,0)</f>
        <v>0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6"/>
        <v>5</v>
      </c>
      <c r="G48" s="10"/>
      <c r="H48" s="10">
        <v>40</v>
      </c>
      <c r="I48" s="41" t="e">
        <f>VLOOKUP($A48,Сотрудники!$A$3:$L$1201,14,0)</f>
        <v>#REF!</v>
      </c>
      <c r="J48" s="43" t="e">
        <f t="shared" si="7"/>
        <v>#REF!</v>
      </c>
      <c r="K48" s="51" t="e">
        <f t="shared" si="8"/>
        <v>#REF!</v>
      </c>
    </row>
    <row r="49" spans="1:11" x14ac:dyDescent="0.3">
      <c r="A49" s="70">
        <v>52</v>
      </c>
      <c r="B49" s="50" t="str">
        <f>VLOOKUP($A49,Сотрудники!$A$3:$L$1201,2,0)</f>
        <v>Головин Евгений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0</v>
      </c>
      <c r="F49" s="9">
        <f t="shared" si="6"/>
        <v>4</v>
      </c>
      <c r="G49" s="10"/>
      <c r="H49" s="10">
        <v>32</v>
      </c>
      <c r="I49" s="41" t="e">
        <f>VLOOKUP($A49,Сотрудники!$A$3:$L$1201,14,0)</f>
        <v>#REF!</v>
      </c>
      <c r="J49" s="43" t="e">
        <f t="shared" si="7"/>
        <v>#REF!</v>
      </c>
      <c r="K49" s="51" t="e">
        <f t="shared" si="8"/>
        <v>#REF!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2019-5B68-464E-83CB-6BBF7307657D}">
  <dimension ref="A1:AK105"/>
  <sheetViews>
    <sheetView zoomScale="69" zoomScaleNormal="69" workbookViewId="0">
      <pane xSplit="2" ySplit="2" topLeftCell="C42" activePane="bottomRight" state="frozen"/>
      <selection activeCell="G26" sqref="G26"/>
      <selection pane="topRight" activeCell="G26" sqref="G26"/>
      <selection pane="bottomLeft" activeCell="G26" sqref="G26"/>
      <selection pane="bottomRight" activeCell="B105" sqref="B58:B105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44044</v>
      </c>
      <c r="E2" s="31">
        <f>D2+1</f>
        <v>44045</v>
      </c>
      <c r="F2" s="53">
        <f t="shared" ref="F2:G2" si="0">E2+1</f>
        <v>44046</v>
      </c>
      <c r="G2" s="53">
        <f t="shared" si="0"/>
        <v>44047</v>
      </c>
      <c r="H2" s="53">
        <f>G2+1</f>
        <v>44048</v>
      </c>
      <c r="I2" s="53">
        <f t="shared" ref="I2:AF2" si="1">H2+1</f>
        <v>44049</v>
      </c>
      <c r="J2" s="53">
        <f t="shared" si="1"/>
        <v>44050</v>
      </c>
      <c r="K2" s="31">
        <f t="shared" si="1"/>
        <v>44051</v>
      </c>
      <c r="L2" s="31">
        <f t="shared" si="1"/>
        <v>44052</v>
      </c>
      <c r="M2" s="53">
        <f t="shared" si="1"/>
        <v>44053</v>
      </c>
      <c r="N2" s="53">
        <f t="shared" si="1"/>
        <v>44054</v>
      </c>
      <c r="O2" s="53">
        <f t="shared" si="1"/>
        <v>44055</v>
      </c>
      <c r="P2" s="53">
        <f t="shared" si="1"/>
        <v>44056</v>
      </c>
      <c r="Q2" s="53">
        <f t="shared" si="1"/>
        <v>44057</v>
      </c>
      <c r="R2" s="31">
        <f t="shared" si="1"/>
        <v>44058</v>
      </c>
      <c r="S2" s="31">
        <f t="shared" si="1"/>
        <v>44059</v>
      </c>
      <c r="T2" s="53">
        <f t="shared" si="1"/>
        <v>44060</v>
      </c>
      <c r="U2" s="53">
        <f t="shared" si="1"/>
        <v>44061</v>
      </c>
      <c r="V2" s="53">
        <f t="shared" si="1"/>
        <v>44062</v>
      </c>
      <c r="W2" s="53">
        <f t="shared" si="1"/>
        <v>44063</v>
      </c>
      <c r="X2" s="53">
        <f t="shared" si="1"/>
        <v>44064</v>
      </c>
      <c r="Y2" s="31">
        <f t="shared" si="1"/>
        <v>44065</v>
      </c>
      <c r="Z2" s="31">
        <f t="shared" si="1"/>
        <v>44066</v>
      </c>
      <c r="AA2" s="53">
        <f t="shared" si="1"/>
        <v>44067</v>
      </c>
      <c r="AB2" s="53">
        <f t="shared" si="1"/>
        <v>44068</v>
      </c>
      <c r="AC2" s="53">
        <f t="shared" si="1"/>
        <v>44069</v>
      </c>
      <c r="AD2" s="53">
        <f t="shared" si="1"/>
        <v>44070</v>
      </c>
      <c r="AE2" s="53">
        <f t="shared" si="1"/>
        <v>44071</v>
      </c>
      <c r="AF2" s="31">
        <f t="shared" si="1"/>
        <v>44072</v>
      </c>
      <c r="AG2" s="31">
        <f>+AF2+1</f>
        <v>44073</v>
      </c>
      <c r="AH2" s="53">
        <f>+AG2+1</f>
        <v>44074</v>
      </c>
      <c r="AI2" s="53">
        <f>+AH2+1</f>
        <v>44075</v>
      </c>
      <c r="AJ2" s="53">
        <f>+AI2+1</f>
        <v>44076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5" t="str">
        <f t="shared" ref="D3:AJ10" si="2">IF(ISBLANK(D56),"",IF(D56=0,"Выходной",IF(D56&lt;&gt;0,"Работал","")))</f>
        <v/>
      </c>
      <c r="E3" s="55" t="str">
        <f t="shared" si="2"/>
        <v/>
      </c>
      <c r="F3" s="54" t="str">
        <f t="shared" si="2"/>
        <v>Работал</v>
      </c>
      <c r="G3" s="52" t="str">
        <f t="shared" si="2"/>
        <v>Работал</v>
      </c>
      <c r="H3" s="52" t="str">
        <f t="shared" si="2"/>
        <v>Работал</v>
      </c>
      <c r="I3" s="54" t="str">
        <f t="shared" si="2"/>
        <v>Работал</v>
      </c>
      <c r="J3" s="54" t="str">
        <f t="shared" si="2"/>
        <v>Работал</v>
      </c>
      <c r="K3" s="55" t="str">
        <f t="shared" si="2"/>
        <v/>
      </c>
      <c r="L3" s="55" t="str">
        <f t="shared" si="2"/>
        <v/>
      </c>
      <c r="M3" s="54" t="str">
        <f t="shared" si="2"/>
        <v>Выходной</v>
      </c>
      <c r="N3" s="54" t="str">
        <f t="shared" si="2"/>
        <v>Выходной</v>
      </c>
      <c r="O3" s="54" t="str">
        <f t="shared" si="2"/>
        <v>Выходной</v>
      </c>
      <c r="P3" s="54" t="str">
        <f t="shared" si="2"/>
        <v>Выходной</v>
      </c>
      <c r="Q3" s="54" t="str">
        <f t="shared" si="2"/>
        <v>Выходной</v>
      </c>
      <c r="R3" s="55" t="str">
        <f t="shared" si="2"/>
        <v>Выходной</v>
      </c>
      <c r="S3" s="55" t="str">
        <f t="shared" si="2"/>
        <v>Выходной</v>
      </c>
      <c r="T3" s="54" t="str">
        <f t="shared" si="2"/>
        <v>Выходной</v>
      </c>
      <c r="U3" s="54" t="str">
        <f t="shared" si="2"/>
        <v>Выходной</v>
      </c>
      <c r="V3" s="54" t="str">
        <f t="shared" si="2"/>
        <v>Выходной</v>
      </c>
      <c r="W3" s="54" t="str">
        <f t="shared" si="2"/>
        <v>Выходной</v>
      </c>
      <c r="X3" s="54" t="str">
        <f t="shared" si="2"/>
        <v>Выходной</v>
      </c>
      <c r="Y3" s="55" t="str">
        <f t="shared" si="2"/>
        <v/>
      </c>
      <c r="Z3" s="55" t="str">
        <f t="shared" si="2"/>
        <v/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5" t="str">
        <f t="shared" si="2"/>
        <v/>
      </c>
      <c r="AG3" s="55" t="str">
        <f t="shared" si="2"/>
        <v/>
      </c>
      <c r="AH3" s="54" t="str">
        <f t="shared" si="2"/>
        <v>Работал</v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5" t="str">
        <f t="shared" si="2"/>
        <v/>
      </c>
      <c r="E4" s="55" t="str">
        <f t="shared" si="2"/>
        <v/>
      </c>
      <c r="F4" s="54" t="str">
        <f t="shared" si="2"/>
        <v>Работал</v>
      </c>
      <c r="G4" s="54" t="str">
        <f t="shared" si="2"/>
        <v>Работал</v>
      </c>
      <c r="H4" s="54" t="str">
        <f t="shared" si="2"/>
        <v>Работал</v>
      </c>
      <c r="I4" s="54" t="str">
        <f t="shared" si="2"/>
        <v>Работал</v>
      </c>
      <c r="J4" s="54" t="str">
        <f t="shared" si="2"/>
        <v>Работал</v>
      </c>
      <c r="K4" s="55" t="str">
        <f t="shared" si="2"/>
        <v/>
      </c>
      <c r="L4" s="55" t="str">
        <f t="shared" si="2"/>
        <v/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54" t="str">
        <f t="shared" si="2"/>
        <v>Работал</v>
      </c>
      <c r="R4" s="55" t="str">
        <f t="shared" si="2"/>
        <v/>
      </c>
      <c r="S4" s="55" t="str">
        <f t="shared" si="2"/>
        <v/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4" t="str">
        <f t="shared" si="2"/>
        <v>Работал</v>
      </c>
      <c r="Y4" s="55" t="str">
        <f t="shared" si="2"/>
        <v/>
      </c>
      <c r="Z4" s="55" t="str">
        <f t="shared" si="2"/>
        <v/>
      </c>
      <c r="AA4" s="54" t="str">
        <f t="shared" si="2"/>
        <v>Работал</v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4" t="str">
        <f t="shared" si="2"/>
        <v>Работал</v>
      </c>
      <c r="AF4" s="55" t="str">
        <f t="shared" si="2"/>
        <v/>
      </c>
      <c r="AG4" s="55" t="str">
        <f t="shared" si="2"/>
        <v/>
      </c>
      <c r="AH4" s="54" t="str">
        <f t="shared" si="2"/>
        <v>Работал</v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5" t="str">
        <f t="shared" si="2"/>
        <v/>
      </c>
      <c r="E5" s="55" t="str">
        <f t="shared" si="2"/>
        <v/>
      </c>
      <c r="F5" s="54" t="str">
        <f t="shared" si="2"/>
        <v>Работал</v>
      </c>
      <c r="G5" s="54" t="str">
        <f t="shared" si="2"/>
        <v>Работал</v>
      </c>
      <c r="H5" s="54" t="str">
        <f t="shared" si="2"/>
        <v>Работал</v>
      </c>
      <c r="I5" s="54" t="str">
        <f t="shared" si="2"/>
        <v>Работал</v>
      </c>
      <c r="J5" s="54" t="str">
        <f t="shared" si="2"/>
        <v>Работал</v>
      </c>
      <c r="K5" s="55" t="str">
        <f t="shared" si="2"/>
        <v/>
      </c>
      <c r="L5" s="55" t="str">
        <f t="shared" si="2"/>
        <v/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54" t="str">
        <f t="shared" si="2"/>
        <v>Работал</v>
      </c>
      <c r="R5" s="55" t="str">
        <f t="shared" si="2"/>
        <v/>
      </c>
      <c r="S5" s="55" t="str">
        <f t="shared" si="2"/>
        <v/>
      </c>
      <c r="T5" s="54" t="str">
        <f t="shared" si="2"/>
        <v>Выходной</v>
      </c>
      <c r="U5" s="54" t="str">
        <f t="shared" si="2"/>
        <v>Выходной</v>
      </c>
      <c r="V5" s="54" t="str">
        <f t="shared" si="2"/>
        <v>Выходной</v>
      </c>
      <c r="W5" s="54" t="str">
        <f t="shared" si="2"/>
        <v>Выходной</v>
      </c>
      <c r="X5" s="54" t="str">
        <f t="shared" si="2"/>
        <v>Выходной</v>
      </c>
      <c r="Y5" s="55" t="str">
        <f t="shared" si="2"/>
        <v>Выходной</v>
      </c>
      <c r="Z5" s="55" t="str">
        <f t="shared" si="2"/>
        <v>Выходной</v>
      </c>
      <c r="AA5" s="54" t="str">
        <f t="shared" si="2"/>
        <v>Выходной</v>
      </c>
      <c r="AB5" s="54" t="str">
        <f t="shared" si="2"/>
        <v>Выходной</v>
      </c>
      <c r="AC5" s="54" t="str">
        <f t="shared" si="2"/>
        <v>Выходной</v>
      </c>
      <c r="AD5" s="54" t="str">
        <f t="shared" si="2"/>
        <v>Выходной</v>
      </c>
      <c r="AE5" s="54" t="str">
        <f t="shared" si="2"/>
        <v>Выходной</v>
      </c>
      <c r="AF5" s="55" t="str">
        <f t="shared" si="2"/>
        <v>Выходной</v>
      </c>
      <c r="AG5" s="55" t="str">
        <f t="shared" si="2"/>
        <v>Выходной</v>
      </c>
      <c r="AH5" s="54" t="str">
        <f t="shared" si="2"/>
        <v>Работал</v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5" t="str">
        <f t="shared" si="2"/>
        <v/>
      </c>
      <c r="E6" s="55" t="str">
        <f t="shared" si="2"/>
        <v/>
      </c>
      <c r="F6" s="54" t="str">
        <f t="shared" si="2"/>
        <v>Работал</v>
      </c>
      <c r="G6" s="54" t="str">
        <f t="shared" si="2"/>
        <v>Работал</v>
      </c>
      <c r="H6" s="54" t="str">
        <f t="shared" si="2"/>
        <v>Работал</v>
      </c>
      <c r="I6" s="54" t="str">
        <f t="shared" si="2"/>
        <v>Работал</v>
      </c>
      <c r="J6" s="54" t="str">
        <f t="shared" si="2"/>
        <v>Работал</v>
      </c>
      <c r="K6" s="55" t="str">
        <f t="shared" si="2"/>
        <v/>
      </c>
      <c r="L6" s="55" t="str">
        <f t="shared" si="2"/>
        <v/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54" t="str">
        <f t="shared" si="2"/>
        <v>Работал</v>
      </c>
      <c r="R6" s="55" t="str">
        <f t="shared" si="2"/>
        <v/>
      </c>
      <c r="S6" s="55" t="str">
        <f t="shared" si="2"/>
        <v/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4" t="str">
        <f t="shared" si="2"/>
        <v>Работал</v>
      </c>
      <c r="Y6" s="55" t="str">
        <f t="shared" si="2"/>
        <v/>
      </c>
      <c r="Z6" s="55" t="str">
        <f t="shared" si="2"/>
        <v/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4" t="str">
        <f t="shared" si="2"/>
        <v>Работал</v>
      </c>
      <c r="AF6" s="55" t="str">
        <f t="shared" si="2"/>
        <v/>
      </c>
      <c r="AG6" s="55" t="str">
        <f t="shared" si="2"/>
        <v/>
      </c>
      <c r="AH6" s="54" t="str">
        <f t="shared" si="2"/>
        <v>Работал</v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5" t="str">
        <f t="shared" si="2"/>
        <v/>
      </c>
      <c r="E7" s="55" t="str">
        <f t="shared" si="2"/>
        <v/>
      </c>
      <c r="F7" s="54" t="str">
        <f t="shared" si="2"/>
        <v>Работал</v>
      </c>
      <c r="G7" s="54" t="str">
        <f t="shared" si="2"/>
        <v>Работал</v>
      </c>
      <c r="H7" s="54" t="str">
        <f t="shared" si="2"/>
        <v>Работал</v>
      </c>
      <c r="I7" s="54" t="str">
        <f t="shared" si="2"/>
        <v>Работал</v>
      </c>
      <c r="J7" s="54" t="str">
        <f t="shared" si="2"/>
        <v>Работал</v>
      </c>
      <c r="K7" s="55" t="str">
        <f t="shared" si="2"/>
        <v/>
      </c>
      <c r="L7" s="55" t="str">
        <f t="shared" si="2"/>
        <v/>
      </c>
      <c r="M7" s="54" t="str">
        <f t="shared" si="2"/>
        <v>Работал</v>
      </c>
      <c r="N7" s="54" t="str">
        <f t="shared" si="2"/>
        <v>Работал</v>
      </c>
      <c r="O7" s="54" t="str">
        <f t="shared" si="2"/>
        <v>Работал</v>
      </c>
      <c r="P7" s="54" t="str">
        <f t="shared" si="2"/>
        <v>Работал</v>
      </c>
      <c r="Q7" s="54" t="str">
        <f t="shared" si="2"/>
        <v>Работал</v>
      </c>
      <c r="R7" s="55" t="str">
        <f t="shared" si="2"/>
        <v/>
      </c>
      <c r="S7" s="55" t="str">
        <f t="shared" si="2"/>
        <v/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4" t="str">
        <f t="shared" si="2"/>
        <v>Работал</v>
      </c>
      <c r="Y7" s="55" t="str">
        <f t="shared" si="2"/>
        <v/>
      </c>
      <c r="Z7" s="55" t="str">
        <f t="shared" si="2"/>
        <v/>
      </c>
      <c r="AA7" s="54" t="str">
        <f t="shared" si="2"/>
        <v>Работал</v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4" t="str">
        <f t="shared" si="2"/>
        <v>Работал</v>
      </c>
      <c r="AF7" s="55" t="str">
        <f t="shared" si="2"/>
        <v/>
      </c>
      <c r="AG7" s="55" t="str">
        <f t="shared" si="2"/>
        <v/>
      </c>
      <c r="AH7" s="54" t="str">
        <f t="shared" si="2"/>
        <v>Работал</v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5" t="str">
        <f t="shared" si="2"/>
        <v/>
      </c>
      <c r="E8" s="55" t="str">
        <f t="shared" si="2"/>
        <v/>
      </c>
      <c r="F8" s="54" t="str">
        <f t="shared" si="2"/>
        <v>Работал</v>
      </c>
      <c r="G8" s="54" t="str">
        <f t="shared" si="2"/>
        <v>Работал</v>
      </c>
      <c r="H8" s="54" t="str">
        <f t="shared" si="2"/>
        <v>Работал</v>
      </c>
      <c r="I8" s="54" t="str">
        <f t="shared" si="2"/>
        <v>Работал</v>
      </c>
      <c r="J8" s="54" t="str">
        <f t="shared" si="2"/>
        <v>Работал</v>
      </c>
      <c r="K8" s="55" t="str">
        <f t="shared" si="2"/>
        <v/>
      </c>
      <c r="L8" s="55" t="str">
        <f t="shared" si="2"/>
        <v/>
      </c>
      <c r="M8" s="54" t="str">
        <f t="shared" si="2"/>
        <v>Работал</v>
      </c>
      <c r="N8" s="54" t="str">
        <f t="shared" si="2"/>
        <v>Работал</v>
      </c>
      <c r="O8" s="54" t="str">
        <f t="shared" si="2"/>
        <v>Работал</v>
      </c>
      <c r="P8" s="54" t="str">
        <f t="shared" si="2"/>
        <v>Работал</v>
      </c>
      <c r="Q8" s="54" t="str">
        <f t="shared" si="2"/>
        <v>Работал</v>
      </c>
      <c r="R8" s="55" t="str">
        <f t="shared" si="2"/>
        <v/>
      </c>
      <c r="S8" s="55" t="str">
        <f t="shared" si="2"/>
        <v/>
      </c>
      <c r="T8" s="54" t="str">
        <f t="shared" si="2"/>
        <v>Работал</v>
      </c>
      <c r="U8" s="54" t="str">
        <f t="shared" si="2"/>
        <v>Работал</v>
      </c>
      <c r="V8" s="54" t="str">
        <f t="shared" si="2"/>
        <v>Работал</v>
      </c>
      <c r="W8" s="54" t="str">
        <f t="shared" si="2"/>
        <v>Работал</v>
      </c>
      <c r="X8" s="54" t="str">
        <f t="shared" si="2"/>
        <v>Работал</v>
      </c>
      <c r="Y8" s="55" t="str">
        <f t="shared" si="2"/>
        <v/>
      </c>
      <c r="Z8" s="55" t="str">
        <f t="shared" si="2"/>
        <v/>
      </c>
      <c r="AA8" s="54" t="str">
        <f t="shared" si="2"/>
        <v>Работал</v>
      </c>
      <c r="AB8" s="54" t="str">
        <f t="shared" si="2"/>
        <v>Работал</v>
      </c>
      <c r="AC8" s="54" t="str">
        <f t="shared" si="2"/>
        <v>Работал</v>
      </c>
      <c r="AD8" s="54" t="str">
        <f t="shared" si="2"/>
        <v>Работал</v>
      </c>
      <c r="AE8" s="54" t="str">
        <f t="shared" si="2"/>
        <v>Работал</v>
      </c>
      <c r="AF8" s="55" t="str">
        <f t="shared" si="2"/>
        <v/>
      </c>
      <c r="AG8" s="55" t="str">
        <f t="shared" si="2"/>
        <v/>
      </c>
      <c r="AH8" s="54" t="str">
        <f t="shared" si="2"/>
        <v>Работал</v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5" t="str">
        <f t="shared" si="2"/>
        <v/>
      </c>
      <c r="E9" s="55" t="str">
        <f t="shared" si="2"/>
        <v/>
      </c>
      <c r="F9" s="54" t="str">
        <f t="shared" si="2"/>
        <v>Работал</v>
      </c>
      <c r="G9" s="54" t="str">
        <f t="shared" si="2"/>
        <v>Работал</v>
      </c>
      <c r="H9" s="54" t="str">
        <f t="shared" si="2"/>
        <v>Работал</v>
      </c>
      <c r="I9" s="54" t="str">
        <f t="shared" si="2"/>
        <v>Работал</v>
      </c>
      <c r="J9" s="54" t="str">
        <f t="shared" si="2"/>
        <v>Работал</v>
      </c>
      <c r="K9" s="55" t="str">
        <f t="shared" si="2"/>
        <v/>
      </c>
      <c r="L9" s="55" t="str">
        <f t="shared" si="2"/>
        <v/>
      </c>
      <c r="M9" s="54" t="str">
        <f t="shared" si="2"/>
        <v>Работал</v>
      </c>
      <c r="N9" s="54" t="str">
        <f t="shared" si="2"/>
        <v>Работал</v>
      </c>
      <c r="O9" s="54" t="str">
        <f t="shared" si="2"/>
        <v>Работал</v>
      </c>
      <c r="P9" s="54" t="str">
        <f t="shared" si="2"/>
        <v>Работал</v>
      </c>
      <c r="Q9" s="54" t="str">
        <f t="shared" si="2"/>
        <v>Работал</v>
      </c>
      <c r="R9" s="55" t="str">
        <f t="shared" si="2"/>
        <v/>
      </c>
      <c r="S9" s="55" t="str">
        <f t="shared" si="2"/>
        <v/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4" t="str">
        <f t="shared" si="2"/>
        <v>Работал</v>
      </c>
      <c r="Y9" s="55" t="str">
        <f t="shared" si="2"/>
        <v/>
      </c>
      <c r="Z9" s="55" t="str">
        <f t="shared" si="2"/>
        <v/>
      </c>
      <c r="AA9" s="54" t="str">
        <f t="shared" si="2"/>
        <v>Работал</v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4" t="str">
        <f t="shared" si="2"/>
        <v>Работал</v>
      </c>
      <c r="AF9" s="55" t="str">
        <f t="shared" si="2"/>
        <v/>
      </c>
      <c r="AG9" s="55" t="str">
        <f t="shared" si="2"/>
        <v/>
      </c>
      <c r="AH9" s="54" t="str">
        <f t="shared" si="2"/>
        <v>Работал</v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5" t="str">
        <f t="shared" si="2"/>
        <v/>
      </c>
      <c r="E10" s="55" t="str">
        <f t="shared" si="2"/>
        <v/>
      </c>
      <c r="F10" s="54" t="str">
        <f t="shared" si="2"/>
        <v>Работал</v>
      </c>
      <c r="G10" s="54" t="str">
        <f t="shared" si="2"/>
        <v>Работал</v>
      </c>
      <c r="H10" s="54" t="str">
        <f t="shared" si="2"/>
        <v>Работал</v>
      </c>
      <c r="I10" s="54" t="str">
        <f t="shared" si="2"/>
        <v>Работал</v>
      </c>
      <c r="J10" s="54" t="str">
        <f t="shared" si="2"/>
        <v>Работал</v>
      </c>
      <c r="K10" s="55" t="str">
        <f t="shared" si="2"/>
        <v/>
      </c>
      <c r="L10" s="55" t="str">
        <f t="shared" si="2"/>
        <v/>
      </c>
      <c r="M10" s="54" t="str">
        <f t="shared" si="2"/>
        <v>Работал</v>
      </c>
      <c r="N10" s="54" t="str">
        <f t="shared" si="2"/>
        <v>Работал</v>
      </c>
      <c r="O10" s="54" t="str">
        <f t="shared" si="2"/>
        <v>Работал</v>
      </c>
      <c r="P10" s="54" t="str">
        <f t="shared" si="2"/>
        <v>Работал</v>
      </c>
      <c r="Q10" s="54" t="str">
        <f t="shared" si="2"/>
        <v>Работал</v>
      </c>
      <c r="R10" s="55" t="str">
        <f t="shared" si="2"/>
        <v/>
      </c>
      <c r="S10" s="55" t="str">
        <f t="shared" si="2"/>
        <v/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4" t="str">
        <f t="shared" si="2"/>
        <v>Работал</v>
      </c>
      <c r="Y10" s="55" t="str">
        <f t="shared" si="2"/>
        <v/>
      </c>
      <c r="Z10" s="55" t="str">
        <f t="shared" si="2"/>
        <v/>
      </c>
      <c r="AA10" s="54" t="str">
        <f t="shared" si="2"/>
        <v>Работал</v>
      </c>
      <c r="AB10" s="54" t="str">
        <f t="shared" ref="AB10:AJ10" si="3">IF(ISBLANK(AB63),"",IF(AB63=0,"Выходной",IF(AB63&lt;&gt;0,"Работал","")))</f>
        <v>Работал</v>
      </c>
      <c r="AC10" s="54" t="str">
        <f t="shared" si="3"/>
        <v>Работал</v>
      </c>
      <c r="AD10" s="54" t="str">
        <f t="shared" si="3"/>
        <v>Работал</v>
      </c>
      <c r="AE10" s="54" t="str">
        <f t="shared" si="3"/>
        <v>Работал</v>
      </c>
      <c r="AF10" s="55" t="str">
        <f t="shared" si="3"/>
        <v/>
      </c>
      <c r="AG10" s="55" t="str">
        <f t="shared" si="3"/>
        <v/>
      </c>
      <c r="AH10" s="54" t="str">
        <f t="shared" si="3"/>
        <v>Работал</v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5" t="str">
        <f t="shared" ref="D11:AJ15" si="4">IF(ISBLANK(D64),"",IF(D64=0,"Выходной",IF(D64&lt;&gt;0,"Работал","")))</f>
        <v/>
      </c>
      <c r="E11" s="55" t="str">
        <f t="shared" si="4"/>
        <v/>
      </c>
      <c r="F11" s="54" t="str">
        <f t="shared" si="4"/>
        <v>Работал</v>
      </c>
      <c r="G11" s="54" t="str">
        <f t="shared" si="4"/>
        <v>Работал</v>
      </c>
      <c r="H11" s="54" t="str">
        <f t="shared" si="4"/>
        <v>Работал</v>
      </c>
      <c r="I11" s="54" t="str">
        <f t="shared" si="4"/>
        <v>Работал</v>
      </c>
      <c r="J11" s="54" t="str">
        <f t="shared" si="4"/>
        <v>Работал</v>
      </c>
      <c r="K11" s="55" t="str">
        <f t="shared" si="4"/>
        <v/>
      </c>
      <c r="L11" s="55" t="str">
        <f t="shared" si="4"/>
        <v/>
      </c>
      <c r="M11" s="54" t="str">
        <f t="shared" si="4"/>
        <v>Работал</v>
      </c>
      <c r="N11" s="54" t="str">
        <f t="shared" si="4"/>
        <v>Работал</v>
      </c>
      <c r="O11" s="54" t="str">
        <f t="shared" si="4"/>
        <v>Работал</v>
      </c>
      <c r="P11" s="54" t="str">
        <f t="shared" si="4"/>
        <v>Работал</v>
      </c>
      <c r="Q11" s="54" t="str">
        <f t="shared" si="4"/>
        <v>Работал</v>
      </c>
      <c r="R11" s="55" t="str">
        <f t="shared" si="4"/>
        <v/>
      </c>
      <c r="S11" s="55" t="str">
        <f t="shared" si="4"/>
        <v/>
      </c>
      <c r="T11" s="54" t="str">
        <f t="shared" si="4"/>
        <v>Работал</v>
      </c>
      <c r="U11" s="54" t="str">
        <f t="shared" si="4"/>
        <v>Работал</v>
      </c>
      <c r="V11" s="54" t="str">
        <f t="shared" si="4"/>
        <v>Работал</v>
      </c>
      <c r="W11" s="54" t="str">
        <f t="shared" si="4"/>
        <v>Работал</v>
      </c>
      <c r="X11" s="54" t="str">
        <f t="shared" si="4"/>
        <v>Работал</v>
      </c>
      <c r="Y11" s="55" t="str">
        <f t="shared" si="4"/>
        <v/>
      </c>
      <c r="Z11" s="55" t="str">
        <f t="shared" si="4"/>
        <v/>
      </c>
      <c r="AA11" s="54" t="str">
        <f t="shared" si="4"/>
        <v>Работал</v>
      </c>
      <c r="AB11" s="54" t="str">
        <f t="shared" si="4"/>
        <v>Работал</v>
      </c>
      <c r="AC11" s="54" t="str">
        <f t="shared" si="4"/>
        <v>Работал</v>
      </c>
      <c r="AD11" s="54" t="str">
        <f t="shared" si="4"/>
        <v>Работал</v>
      </c>
      <c r="AE11" s="54" t="str">
        <f t="shared" si="4"/>
        <v>Работал</v>
      </c>
      <c r="AF11" s="55" t="str">
        <f t="shared" si="4"/>
        <v/>
      </c>
      <c r="AG11" s="55" t="str">
        <f t="shared" si="4"/>
        <v/>
      </c>
      <c r="AH11" s="54" t="str">
        <f t="shared" si="4"/>
        <v>Работал</v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5" t="str">
        <f t="shared" si="4"/>
        <v/>
      </c>
      <c r="E12" s="55" t="str">
        <f t="shared" si="4"/>
        <v/>
      </c>
      <c r="F12" s="54" t="str">
        <f t="shared" si="4"/>
        <v>Работал</v>
      </c>
      <c r="G12" s="54" t="str">
        <f t="shared" si="4"/>
        <v>Работал</v>
      </c>
      <c r="H12" s="54" t="str">
        <f t="shared" si="4"/>
        <v>Работал</v>
      </c>
      <c r="I12" s="54" t="str">
        <f t="shared" si="4"/>
        <v>Работал</v>
      </c>
      <c r="J12" s="54" t="str">
        <f t="shared" si="4"/>
        <v>Работал</v>
      </c>
      <c r="K12" s="55" t="str">
        <f t="shared" si="4"/>
        <v/>
      </c>
      <c r="L12" s="55" t="str">
        <f t="shared" si="4"/>
        <v/>
      </c>
      <c r="M12" s="54" t="str">
        <f t="shared" si="4"/>
        <v>Работал</v>
      </c>
      <c r="N12" s="54" t="str">
        <f t="shared" si="4"/>
        <v>Работал</v>
      </c>
      <c r="O12" s="54" t="str">
        <f t="shared" si="4"/>
        <v>Работал</v>
      </c>
      <c r="P12" s="54" t="str">
        <f t="shared" si="4"/>
        <v>Работал</v>
      </c>
      <c r="Q12" s="54" t="str">
        <f t="shared" si="4"/>
        <v>Работал</v>
      </c>
      <c r="R12" s="55" t="str">
        <f t="shared" si="4"/>
        <v/>
      </c>
      <c r="S12" s="55" t="str">
        <f t="shared" si="4"/>
        <v/>
      </c>
      <c r="T12" s="54" t="str">
        <f t="shared" si="4"/>
        <v>Работал</v>
      </c>
      <c r="U12" s="54" t="str">
        <f t="shared" si="4"/>
        <v>Работал</v>
      </c>
      <c r="V12" s="54" t="str">
        <f t="shared" si="4"/>
        <v>Работал</v>
      </c>
      <c r="W12" s="54" t="str">
        <f t="shared" si="4"/>
        <v>Работал</v>
      </c>
      <c r="X12" s="54" t="str">
        <f t="shared" si="4"/>
        <v>Работал</v>
      </c>
      <c r="Y12" s="55" t="str">
        <f t="shared" si="4"/>
        <v/>
      </c>
      <c r="Z12" s="55" t="str">
        <f t="shared" si="4"/>
        <v/>
      </c>
      <c r="AA12" s="54" t="str">
        <f t="shared" si="4"/>
        <v>Работал</v>
      </c>
      <c r="AB12" s="54" t="str">
        <f t="shared" si="4"/>
        <v>Работал</v>
      </c>
      <c r="AC12" s="54" t="str">
        <f t="shared" si="4"/>
        <v>Работал</v>
      </c>
      <c r="AD12" s="54" t="str">
        <f t="shared" si="4"/>
        <v>Работал</v>
      </c>
      <c r="AE12" s="54" t="str">
        <f t="shared" si="4"/>
        <v>Работал</v>
      </c>
      <c r="AF12" s="55" t="str">
        <f t="shared" si="4"/>
        <v/>
      </c>
      <c r="AG12" s="55" t="str">
        <f t="shared" si="4"/>
        <v/>
      </c>
      <c r="AH12" s="54" t="str">
        <f t="shared" si="4"/>
        <v>Работал</v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5" t="str">
        <f t="shared" si="4"/>
        <v/>
      </c>
      <c r="E13" s="55" t="str">
        <f t="shared" si="4"/>
        <v/>
      </c>
      <c r="F13" s="54" t="str">
        <f t="shared" si="4"/>
        <v>Работал</v>
      </c>
      <c r="G13" s="54" t="str">
        <f t="shared" si="4"/>
        <v>Работал</v>
      </c>
      <c r="H13" s="54" t="str">
        <f t="shared" si="4"/>
        <v>Работал</v>
      </c>
      <c r="I13" s="54" t="str">
        <f t="shared" si="4"/>
        <v>Работал</v>
      </c>
      <c r="J13" s="54" t="str">
        <f t="shared" si="4"/>
        <v>Работал</v>
      </c>
      <c r="K13" s="55" t="str">
        <f t="shared" si="4"/>
        <v/>
      </c>
      <c r="L13" s="55" t="str">
        <f t="shared" si="4"/>
        <v/>
      </c>
      <c r="M13" s="54" t="str">
        <f t="shared" si="4"/>
        <v>Работал</v>
      </c>
      <c r="N13" s="54" t="str">
        <f t="shared" si="4"/>
        <v>Работал</v>
      </c>
      <c r="O13" s="54" t="str">
        <f t="shared" si="4"/>
        <v>Работал</v>
      </c>
      <c r="P13" s="54" t="str">
        <f t="shared" si="4"/>
        <v>Работал</v>
      </c>
      <c r="Q13" s="54" t="str">
        <f t="shared" si="4"/>
        <v>Работал</v>
      </c>
      <c r="R13" s="55" t="str">
        <f t="shared" si="4"/>
        <v/>
      </c>
      <c r="S13" s="55" t="str">
        <f t="shared" si="4"/>
        <v/>
      </c>
      <c r="T13" s="54" t="str">
        <f t="shared" si="4"/>
        <v>Работал</v>
      </c>
      <c r="U13" s="54" t="str">
        <f t="shared" si="4"/>
        <v>Работал</v>
      </c>
      <c r="V13" s="54" t="str">
        <f t="shared" si="4"/>
        <v>Работал</v>
      </c>
      <c r="W13" s="54" t="str">
        <f t="shared" si="4"/>
        <v>Работал</v>
      </c>
      <c r="X13" s="54" t="str">
        <f t="shared" si="4"/>
        <v>Работал</v>
      </c>
      <c r="Y13" s="55" t="str">
        <f t="shared" si="4"/>
        <v/>
      </c>
      <c r="Z13" s="55" t="str">
        <f t="shared" si="4"/>
        <v/>
      </c>
      <c r="AA13" s="54" t="str">
        <f t="shared" si="4"/>
        <v>Работал</v>
      </c>
      <c r="AB13" s="54" t="str">
        <f t="shared" si="4"/>
        <v>Работал</v>
      </c>
      <c r="AC13" s="54" t="str">
        <f t="shared" si="4"/>
        <v>Работал</v>
      </c>
      <c r="AD13" s="54" t="str">
        <f t="shared" si="4"/>
        <v>Работал</v>
      </c>
      <c r="AE13" s="54" t="str">
        <f t="shared" si="4"/>
        <v>Работал</v>
      </c>
      <c r="AF13" s="55" t="str">
        <f t="shared" si="4"/>
        <v/>
      </c>
      <c r="AG13" s="55" t="str">
        <f t="shared" si="4"/>
        <v/>
      </c>
      <c r="AH13" s="54" t="str">
        <f t="shared" si="4"/>
        <v>Работал</v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5" t="str">
        <f t="shared" si="4"/>
        <v/>
      </c>
      <c r="E14" s="55" t="str">
        <f t="shared" si="4"/>
        <v/>
      </c>
      <c r="F14" s="54" t="str">
        <f t="shared" si="4"/>
        <v>Работал</v>
      </c>
      <c r="G14" s="54" t="str">
        <f t="shared" si="4"/>
        <v>Работал</v>
      </c>
      <c r="H14" s="54" t="str">
        <f t="shared" si="4"/>
        <v>Работал</v>
      </c>
      <c r="I14" s="54" t="str">
        <f t="shared" si="4"/>
        <v>Работал</v>
      </c>
      <c r="J14" s="54" t="str">
        <f t="shared" si="4"/>
        <v>Работал</v>
      </c>
      <c r="K14" s="55" t="str">
        <f t="shared" si="4"/>
        <v/>
      </c>
      <c r="L14" s="55" t="str">
        <f t="shared" si="4"/>
        <v/>
      </c>
      <c r="M14" s="54" t="str">
        <f t="shared" si="4"/>
        <v>Работал</v>
      </c>
      <c r="N14" s="54" t="str">
        <f t="shared" si="4"/>
        <v>Работал</v>
      </c>
      <c r="O14" s="54" t="str">
        <f t="shared" si="4"/>
        <v>Работал</v>
      </c>
      <c r="P14" s="54" t="str">
        <f t="shared" si="4"/>
        <v>Работал</v>
      </c>
      <c r="Q14" s="54" t="str">
        <f t="shared" si="4"/>
        <v>Работал</v>
      </c>
      <c r="R14" s="55" t="str">
        <f t="shared" si="4"/>
        <v/>
      </c>
      <c r="S14" s="55" t="str">
        <f t="shared" si="4"/>
        <v/>
      </c>
      <c r="T14" s="54" t="str">
        <f t="shared" si="4"/>
        <v>Работал</v>
      </c>
      <c r="U14" s="54" t="str">
        <f t="shared" si="4"/>
        <v>Работал</v>
      </c>
      <c r="V14" s="54" t="str">
        <f t="shared" si="4"/>
        <v>Работал</v>
      </c>
      <c r="W14" s="54" t="str">
        <f t="shared" si="4"/>
        <v>Работал</v>
      </c>
      <c r="X14" s="54" t="str">
        <f t="shared" si="4"/>
        <v>Работал</v>
      </c>
      <c r="Y14" s="55" t="str">
        <f t="shared" si="4"/>
        <v/>
      </c>
      <c r="Z14" s="55" t="str">
        <f t="shared" si="4"/>
        <v/>
      </c>
      <c r="AA14" s="54" t="str">
        <f t="shared" si="4"/>
        <v>Работал</v>
      </c>
      <c r="AB14" s="54" t="str">
        <f t="shared" si="4"/>
        <v>Работал</v>
      </c>
      <c r="AC14" s="54" t="str">
        <f t="shared" si="4"/>
        <v>Работал</v>
      </c>
      <c r="AD14" s="54" t="str">
        <f t="shared" si="4"/>
        <v>Работал</v>
      </c>
      <c r="AE14" s="54" t="str">
        <f t="shared" si="4"/>
        <v>Работал</v>
      </c>
      <c r="AF14" s="55" t="str">
        <f t="shared" si="4"/>
        <v/>
      </c>
      <c r="AG14" s="55" t="str">
        <f t="shared" si="4"/>
        <v/>
      </c>
      <c r="AH14" s="54" t="str">
        <f t="shared" si="4"/>
        <v>Работал</v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5" t="str">
        <f t="shared" si="4"/>
        <v/>
      </c>
      <c r="E15" s="55" t="str">
        <f t="shared" si="4"/>
        <v/>
      </c>
      <c r="F15" s="54" t="str">
        <f t="shared" si="4"/>
        <v>Работал</v>
      </c>
      <c r="G15" s="54" t="str">
        <f t="shared" si="4"/>
        <v>Работал</v>
      </c>
      <c r="H15" s="54" t="str">
        <f t="shared" si="4"/>
        <v>Работал</v>
      </c>
      <c r="I15" s="54" t="str">
        <f t="shared" si="4"/>
        <v>Работал</v>
      </c>
      <c r="J15" s="54" t="str">
        <f t="shared" si="4"/>
        <v>Работал</v>
      </c>
      <c r="K15" s="55" t="str">
        <f t="shared" si="4"/>
        <v/>
      </c>
      <c r="L15" s="55" t="str">
        <f t="shared" si="4"/>
        <v/>
      </c>
      <c r="M15" s="54" t="str">
        <f t="shared" si="4"/>
        <v>Работал</v>
      </c>
      <c r="N15" s="54" t="str">
        <f t="shared" si="4"/>
        <v>Работал</v>
      </c>
      <c r="O15" s="54" t="str">
        <f t="shared" si="4"/>
        <v>Работал</v>
      </c>
      <c r="P15" s="54" t="str">
        <f t="shared" si="4"/>
        <v>Работал</v>
      </c>
      <c r="Q15" s="54" t="str">
        <f t="shared" si="4"/>
        <v>Работал</v>
      </c>
      <c r="R15" s="55" t="str">
        <f t="shared" si="4"/>
        <v/>
      </c>
      <c r="S15" s="55" t="str">
        <f t="shared" si="4"/>
        <v/>
      </c>
      <c r="T15" s="54" t="str">
        <f t="shared" si="4"/>
        <v>Работал</v>
      </c>
      <c r="U15" s="54" t="str">
        <f t="shared" si="4"/>
        <v>Работал</v>
      </c>
      <c r="V15" s="54" t="str">
        <f t="shared" si="4"/>
        <v>Работал</v>
      </c>
      <c r="W15" s="54" t="str">
        <f t="shared" si="4"/>
        <v>Работал</v>
      </c>
      <c r="X15" s="54" t="str">
        <f t="shared" si="4"/>
        <v>Работал</v>
      </c>
      <c r="Y15" s="55" t="str">
        <f t="shared" si="4"/>
        <v/>
      </c>
      <c r="Z15" s="55" t="str">
        <f t="shared" si="4"/>
        <v/>
      </c>
      <c r="AA15" s="54" t="str">
        <f t="shared" si="4"/>
        <v>Работал</v>
      </c>
      <c r="AB15" s="54" t="str">
        <f t="shared" si="4"/>
        <v>Работал</v>
      </c>
      <c r="AC15" s="54" t="str">
        <f t="shared" si="4"/>
        <v>Работал</v>
      </c>
      <c r="AD15" s="54" t="str">
        <f t="shared" si="4"/>
        <v>Работал</v>
      </c>
      <c r="AE15" s="54" t="str">
        <f t="shared" si="4"/>
        <v>Работал</v>
      </c>
      <c r="AF15" s="55" t="str">
        <f t="shared" si="4"/>
        <v/>
      </c>
      <c r="AG15" s="55" t="str">
        <f t="shared" si="4"/>
        <v/>
      </c>
      <c r="AH15" s="54" t="str">
        <f t="shared" si="4"/>
        <v>Выходной</v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5" t="str">
        <f t="shared" ref="D16:AJ16" si="5">IF(ISBLANK(D69),"",IF(D69=0,"Выходной",IF(D69&lt;&gt;0,"Работал","")))</f>
        <v/>
      </c>
      <c r="E16" s="55" t="str">
        <f t="shared" si="5"/>
        <v/>
      </c>
      <c r="F16" s="54" t="str">
        <f t="shared" si="5"/>
        <v>Работал</v>
      </c>
      <c r="G16" s="54" t="str">
        <f t="shared" si="5"/>
        <v>Работал</v>
      </c>
      <c r="H16" s="54" t="str">
        <f t="shared" si="5"/>
        <v>Работал</v>
      </c>
      <c r="I16" s="54" t="str">
        <f t="shared" si="5"/>
        <v>Работал</v>
      </c>
      <c r="J16" s="54" t="str">
        <f t="shared" si="5"/>
        <v>Работал</v>
      </c>
      <c r="K16" s="55" t="str">
        <f t="shared" si="5"/>
        <v/>
      </c>
      <c r="L16" s="55" t="str">
        <f t="shared" si="5"/>
        <v/>
      </c>
      <c r="M16" s="54" t="str">
        <f t="shared" si="5"/>
        <v>Работал</v>
      </c>
      <c r="N16" s="54" t="str">
        <f t="shared" si="5"/>
        <v>Работал</v>
      </c>
      <c r="O16" s="54" t="str">
        <f t="shared" si="5"/>
        <v>Работал</v>
      </c>
      <c r="P16" s="54" t="str">
        <f t="shared" si="5"/>
        <v>Работал</v>
      </c>
      <c r="Q16" s="54" t="str">
        <f t="shared" si="5"/>
        <v>Работал</v>
      </c>
      <c r="R16" s="55" t="str">
        <f t="shared" si="5"/>
        <v/>
      </c>
      <c r="S16" s="55" t="str">
        <f t="shared" si="5"/>
        <v/>
      </c>
      <c r="T16" s="54" t="str">
        <f t="shared" si="5"/>
        <v>Работал</v>
      </c>
      <c r="U16" s="54" t="str">
        <f t="shared" si="5"/>
        <v>Работал</v>
      </c>
      <c r="V16" s="54" t="str">
        <f t="shared" si="5"/>
        <v>Работал</v>
      </c>
      <c r="W16" s="54" t="str">
        <f t="shared" si="5"/>
        <v>Работал</v>
      </c>
      <c r="X16" s="54" t="str">
        <f t="shared" si="5"/>
        <v>Работал</v>
      </c>
      <c r="Y16" s="55" t="str">
        <f t="shared" si="5"/>
        <v/>
      </c>
      <c r="Z16" s="55" t="str">
        <f t="shared" si="5"/>
        <v/>
      </c>
      <c r="AA16" s="54" t="str">
        <f t="shared" si="5"/>
        <v>Работал</v>
      </c>
      <c r="AB16" s="54" t="str">
        <f t="shared" si="5"/>
        <v>Работал</v>
      </c>
      <c r="AC16" s="54" t="str">
        <f t="shared" si="5"/>
        <v>Работал</v>
      </c>
      <c r="AD16" s="54" t="str">
        <f t="shared" si="5"/>
        <v>Работал</v>
      </c>
      <c r="AE16" s="54" t="str">
        <f t="shared" si="5"/>
        <v>Работал</v>
      </c>
      <c r="AF16" s="55" t="str">
        <f t="shared" si="5"/>
        <v/>
      </c>
      <c r="AG16" s="55" t="str">
        <f t="shared" si="5"/>
        <v/>
      </c>
      <c r="AH16" s="54" t="str">
        <f t="shared" si="5"/>
        <v>Работал</v>
      </c>
      <c r="AI16" s="54" t="str">
        <f t="shared" si="5"/>
        <v/>
      </c>
      <c r="AJ16" s="54" t="str">
        <f t="shared" si="5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5" t="str">
        <f t="shared" ref="D17:AA17" si="6">IF(ISBLANK(D70),"",IF(D70=0,"Выходной",IF(D70&lt;&gt;0,"Работал","")))</f>
        <v/>
      </c>
      <c r="E17" s="55" t="str">
        <f t="shared" si="6"/>
        <v/>
      </c>
      <c r="F17" s="54" t="str">
        <f t="shared" si="6"/>
        <v>Работал</v>
      </c>
      <c r="G17" s="54" t="str">
        <f t="shared" si="6"/>
        <v>Работал</v>
      </c>
      <c r="H17" s="54" t="str">
        <f t="shared" si="6"/>
        <v>Работал</v>
      </c>
      <c r="I17" s="54" t="str">
        <f t="shared" si="6"/>
        <v>Работал</v>
      </c>
      <c r="J17" s="54" t="str">
        <f t="shared" si="6"/>
        <v>Работал</v>
      </c>
      <c r="K17" s="55" t="str">
        <f t="shared" si="6"/>
        <v/>
      </c>
      <c r="L17" s="55" t="str">
        <f t="shared" si="6"/>
        <v/>
      </c>
      <c r="M17" s="54" t="str">
        <f t="shared" si="6"/>
        <v>Работал</v>
      </c>
      <c r="N17" s="54" t="str">
        <f t="shared" si="6"/>
        <v>Работал</v>
      </c>
      <c r="O17" s="54" t="str">
        <f t="shared" si="6"/>
        <v>Работал</v>
      </c>
      <c r="P17" s="54" t="str">
        <f t="shared" si="6"/>
        <v>Работал</v>
      </c>
      <c r="Q17" s="54" t="str">
        <f t="shared" si="6"/>
        <v>Работал</v>
      </c>
      <c r="R17" s="55" t="str">
        <f t="shared" si="6"/>
        <v/>
      </c>
      <c r="S17" s="55" t="str">
        <f t="shared" si="6"/>
        <v/>
      </c>
      <c r="T17" s="54" t="str">
        <f t="shared" si="6"/>
        <v>Работал</v>
      </c>
      <c r="U17" s="54" t="str">
        <f t="shared" si="6"/>
        <v>Работал</v>
      </c>
      <c r="V17" s="54" t="str">
        <f t="shared" si="6"/>
        <v>Работал</v>
      </c>
      <c r="W17" s="54" t="str">
        <f t="shared" si="6"/>
        <v>Работал</v>
      </c>
      <c r="X17" s="54" t="str">
        <f t="shared" si="6"/>
        <v>Работал</v>
      </c>
      <c r="Y17" s="55" t="str">
        <f t="shared" si="6"/>
        <v/>
      </c>
      <c r="Z17" s="55" t="str">
        <f t="shared" si="6"/>
        <v/>
      </c>
      <c r="AA17" s="54" t="str">
        <f t="shared" si="6"/>
        <v>Работал</v>
      </c>
      <c r="AB17" s="54" t="str">
        <f t="shared" ref="D17:AJ24" si="7">IF(ISBLANK(AB70),"",IF(AB70=0,"Выходной",IF(AB70&lt;&gt;0,"Работал","")))</f>
        <v>Работал</v>
      </c>
      <c r="AC17" s="54" t="str">
        <f t="shared" si="7"/>
        <v>Работал</v>
      </c>
      <c r="AD17" s="54" t="str">
        <f t="shared" si="7"/>
        <v>Работал</v>
      </c>
      <c r="AE17" s="54" t="str">
        <f t="shared" si="7"/>
        <v>Работал</v>
      </c>
      <c r="AF17" s="55" t="str">
        <f t="shared" si="7"/>
        <v/>
      </c>
      <c r="AG17" s="55" t="str">
        <f t="shared" si="7"/>
        <v/>
      </c>
      <c r="AH17" s="54" t="str">
        <f t="shared" si="7"/>
        <v>Работал</v>
      </c>
      <c r="AI17" s="54" t="str">
        <f t="shared" si="7"/>
        <v/>
      </c>
      <c r="AJ17" s="54" t="str">
        <f t="shared" si="7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5" t="str">
        <f t="shared" si="7"/>
        <v/>
      </c>
      <c r="E18" s="55" t="str">
        <f t="shared" si="7"/>
        <v/>
      </c>
      <c r="F18" s="54" t="str">
        <f t="shared" si="7"/>
        <v>Работал</v>
      </c>
      <c r="G18" s="54" t="str">
        <f t="shared" si="7"/>
        <v>Работал</v>
      </c>
      <c r="H18" s="54" t="str">
        <f t="shared" si="7"/>
        <v>Работал</v>
      </c>
      <c r="I18" s="54" t="str">
        <f t="shared" si="7"/>
        <v>Работал</v>
      </c>
      <c r="J18" s="54" t="str">
        <f t="shared" si="7"/>
        <v>Работал</v>
      </c>
      <c r="K18" s="55" t="str">
        <f t="shared" si="7"/>
        <v/>
      </c>
      <c r="L18" s="55" t="str">
        <f t="shared" si="7"/>
        <v/>
      </c>
      <c r="M18" s="54" t="str">
        <f t="shared" si="7"/>
        <v>Выходной</v>
      </c>
      <c r="N18" s="54" t="str">
        <f t="shared" si="7"/>
        <v>Выходной</v>
      </c>
      <c r="O18" s="54" t="str">
        <f t="shared" si="7"/>
        <v>Выходной</v>
      </c>
      <c r="P18" s="54" t="str">
        <f t="shared" si="7"/>
        <v>Выходной</v>
      </c>
      <c r="Q18" s="54" t="str">
        <f t="shared" si="7"/>
        <v>Выходной</v>
      </c>
      <c r="R18" s="55" t="str">
        <f t="shared" si="7"/>
        <v/>
      </c>
      <c r="S18" s="55" t="str">
        <f t="shared" si="7"/>
        <v/>
      </c>
      <c r="T18" s="54" t="str">
        <f t="shared" si="7"/>
        <v>Работал</v>
      </c>
      <c r="U18" s="54" t="str">
        <f t="shared" si="7"/>
        <v>Работал</v>
      </c>
      <c r="V18" s="54" t="str">
        <f t="shared" si="7"/>
        <v>Работал</v>
      </c>
      <c r="W18" s="54" t="str">
        <f t="shared" si="7"/>
        <v>Работал</v>
      </c>
      <c r="X18" s="54" t="str">
        <f t="shared" si="7"/>
        <v>Работал</v>
      </c>
      <c r="Y18" s="55" t="str">
        <f t="shared" si="7"/>
        <v/>
      </c>
      <c r="Z18" s="55" t="str">
        <f t="shared" si="7"/>
        <v/>
      </c>
      <c r="AA18" s="54" t="str">
        <f t="shared" si="7"/>
        <v>Работал</v>
      </c>
      <c r="AB18" s="54" t="str">
        <f t="shared" si="7"/>
        <v>Работал</v>
      </c>
      <c r="AC18" s="54" t="str">
        <f t="shared" si="7"/>
        <v>Работал</v>
      </c>
      <c r="AD18" s="54" t="str">
        <f t="shared" si="7"/>
        <v>Работал</v>
      </c>
      <c r="AE18" s="54" t="str">
        <f t="shared" si="7"/>
        <v>Работал</v>
      </c>
      <c r="AF18" s="55" t="str">
        <f t="shared" si="7"/>
        <v/>
      </c>
      <c r="AG18" s="55" t="str">
        <f t="shared" si="7"/>
        <v/>
      </c>
      <c r="AH18" s="54" t="str">
        <f t="shared" si="7"/>
        <v>Работал</v>
      </c>
      <c r="AI18" s="54" t="str">
        <f t="shared" si="7"/>
        <v/>
      </c>
      <c r="AJ18" s="54" t="str">
        <f t="shared" si="7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5" t="str">
        <f t="shared" si="7"/>
        <v/>
      </c>
      <c r="E19" s="55" t="str">
        <f t="shared" si="7"/>
        <v/>
      </c>
      <c r="F19" s="54" t="str">
        <f t="shared" si="7"/>
        <v>Работал</v>
      </c>
      <c r="G19" s="54" t="str">
        <f t="shared" si="7"/>
        <v>Работал</v>
      </c>
      <c r="H19" s="54" t="str">
        <f t="shared" si="7"/>
        <v>Работал</v>
      </c>
      <c r="I19" s="54" t="str">
        <f t="shared" si="7"/>
        <v>Работал</v>
      </c>
      <c r="J19" s="54" t="str">
        <f t="shared" si="7"/>
        <v>Работал</v>
      </c>
      <c r="K19" s="55" t="str">
        <f t="shared" si="7"/>
        <v/>
      </c>
      <c r="L19" s="55" t="str">
        <f t="shared" si="7"/>
        <v/>
      </c>
      <c r="M19" s="54" t="str">
        <f t="shared" si="7"/>
        <v>Работал</v>
      </c>
      <c r="N19" s="54" t="str">
        <f t="shared" si="7"/>
        <v>Работал</v>
      </c>
      <c r="O19" s="54" t="str">
        <f t="shared" si="7"/>
        <v>Работал</v>
      </c>
      <c r="P19" s="54" t="str">
        <f t="shared" si="7"/>
        <v>Работал</v>
      </c>
      <c r="Q19" s="54" t="str">
        <f t="shared" si="7"/>
        <v>Работал</v>
      </c>
      <c r="R19" s="55" t="str">
        <f t="shared" si="7"/>
        <v/>
      </c>
      <c r="S19" s="55" t="str">
        <f t="shared" si="7"/>
        <v/>
      </c>
      <c r="T19" s="54" t="str">
        <f t="shared" si="7"/>
        <v>Работал</v>
      </c>
      <c r="U19" s="54" t="str">
        <f t="shared" si="7"/>
        <v>Работал</v>
      </c>
      <c r="V19" s="54" t="str">
        <f t="shared" si="7"/>
        <v>Работал</v>
      </c>
      <c r="W19" s="54" t="str">
        <f t="shared" si="7"/>
        <v>Работал</v>
      </c>
      <c r="X19" s="54" t="str">
        <f t="shared" si="7"/>
        <v>Работал</v>
      </c>
      <c r="Y19" s="55" t="str">
        <f t="shared" si="7"/>
        <v/>
      </c>
      <c r="Z19" s="55" t="str">
        <f t="shared" si="7"/>
        <v/>
      </c>
      <c r="AA19" s="54" t="str">
        <f t="shared" si="7"/>
        <v>Работал</v>
      </c>
      <c r="AB19" s="54" t="str">
        <f t="shared" si="7"/>
        <v>Работал</v>
      </c>
      <c r="AC19" s="54" t="str">
        <f t="shared" si="7"/>
        <v>Работал</v>
      </c>
      <c r="AD19" s="54" t="str">
        <f t="shared" si="7"/>
        <v>Работал</v>
      </c>
      <c r="AE19" s="54" t="str">
        <f t="shared" si="7"/>
        <v>Работал</v>
      </c>
      <c r="AF19" s="55" t="str">
        <f t="shared" si="7"/>
        <v/>
      </c>
      <c r="AG19" s="55" t="str">
        <f t="shared" si="7"/>
        <v/>
      </c>
      <c r="AH19" s="54" t="str">
        <f t="shared" si="7"/>
        <v>Работал</v>
      </c>
      <c r="AI19" s="54" t="str">
        <f t="shared" si="7"/>
        <v/>
      </c>
      <c r="AJ19" s="54" t="str">
        <f t="shared" si="7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5" t="str">
        <f t="shared" si="7"/>
        <v/>
      </c>
      <c r="E20" s="55" t="str">
        <f t="shared" si="7"/>
        <v/>
      </c>
      <c r="F20" s="54" t="str">
        <f t="shared" si="7"/>
        <v>Работал</v>
      </c>
      <c r="G20" s="54" t="str">
        <f t="shared" si="7"/>
        <v>Работал</v>
      </c>
      <c r="H20" s="54" t="str">
        <f t="shared" si="7"/>
        <v>Работал</v>
      </c>
      <c r="I20" s="54" t="str">
        <f t="shared" si="7"/>
        <v>Работал</v>
      </c>
      <c r="J20" s="54" t="str">
        <f t="shared" si="7"/>
        <v>Работал</v>
      </c>
      <c r="K20" s="55" t="str">
        <f t="shared" si="7"/>
        <v/>
      </c>
      <c r="L20" s="55" t="str">
        <f t="shared" si="7"/>
        <v/>
      </c>
      <c r="M20" s="54" t="str">
        <f t="shared" si="7"/>
        <v>Работал</v>
      </c>
      <c r="N20" s="54" t="str">
        <f t="shared" si="7"/>
        <v>Работал</v>
      </c>
      <c r="O20" s="54" t="str">
        <f t="shared" si="7"/>
        <v>Работал</v>
      </c>
      <c r="P20" s="54" t="str">
        <f t="shared" si="7"/>
        <v>Работал</v>
      </c>
      <c r="Q20" s="54" t="str">
        <f t="shared" si="7"/>
        <v>Работал</v>
      </c>
      <c r="R20" s="55" t="str">
        <f t="shared" si="7"/>
        <v/>
      </c>
      <c r="S20" s="55" t="str">
        <f t="shared" si="7"/>
        <v/>
      </c>
      <c r="T20" s="54" t="str">
        <f t="shared" si="7"/>
        <v>Работал</v>
      </c>
      <c r="U20" s="54" t="str">
        <f t="shared" si="7"/>
        <v>Работал</v>
      </c>
      <c r="V20" s="54" t="str">
        <f t="shared" si="7"/>
        <v>Работал</v>
      </c>
      <c r="W20" s="54" t="str">
        <f t="shared" si="7"/>
        <v>Работал</v>
      </c>
      <c r="X20" s="54" t="str">
        <f t="shared" si="7"/>
        <v>Работал</v>
      </c>
      <c r="Y20" s="55" t="str">
        <f t="shared" si="7"/>
        <v/>
      </c>
      <c r="Z20" s="55" t="str">
        <f t="shared" si="7"/>
        <v/>
      </c>
      <c r="AA20" s="54" t="str">
        <f t="shared" si="7"/>
        <v>Работал</v>
      </c>
      <c r="AB20" s="54" t="str">
        <f t="shared" si="7"/>
        <v>Работал</v>
      </c>
      <c r="AC20" s="54" t="str">
        <f t="shared" si="7"/>
        <v>Работал</v>
      </c>
      <c r="AD20" s="54" t="str">
        <f t="shared" si="7"/>
        <v>Работал</v>
      </c>
      <c r="AE20" s="54" t="str">
        <f t="shared" si="7"/>
        <v>Работал</v>
      </c>
      <c r="AF20" s="55" t="str">
        <f t="shared" si="7"/>
        <v/>
      </c>
      <c r="AG20" s="55" t="str">
        <f t="shared" si="7"/>
        <v/>
      </c>
      <c r="AH20" s="54" t="str">
        <f t="shared" si="7"/>
        <v>Работал</v>
      </c>
      <c r="AI20" s="54" t="str">
        <f t="shared" si="7"/>
        <v/>
      </c>
      <c r="AJ20" s="54" t="str">
        <f t="shared" si="7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5" t="str">
        <f t="shared" si="7"/>
        <v/>
      </c>
      <c r="E21" s="55" t="str">
        <f t="shared" si="7"/>
        <v/>
      </c>
      <c r="F21" s="54" t="str">
        <f t="shared" si="7"/>
        <v>Работал</v>
      </c>
      <c r="G21" s="54" t="str">
        <f t="shared" si="7"/>
        <v>Работал</v>
      </c>
      <c r="H21" s="54" t="str">
        <f t="shared" si="7"/>
        <v>Работал</v>
      </c>
      <c r="I21" s="54" t="str">
        <f t="shared" si="7"/>
        <v>Работал</v>
      </c>
      <c r="J21" s="54" t="str">
        <f t="shared" si="7"/>
        <v>Работал</v>
      </c>
      <c r="K21" s="55" t="str">
        <f t="shared" si="7"/>
        <v/>
      </c>
      <c r="L21" s="55" t="str">
        <f t="shared" si="7"/>
        <v/>
      </c>
      <c r="M21" s="54" t="str">
        <f t="shared" si="7"/>
        <v>Работал</v>
      </c>
      <c r="N21" s="54" t="str">
        <f t="shared" si="7"/>
        <v>Работал</v>
      </c>
      <c r="O21" s="54" t="str">
        <f t="shared" si="7"/>
        <v>Работал</v>
      </c>
      <c r="P21" s="54" t="str">
        <f t="shared" si="7"/>
        <v>Работал</v>
      </c>
      <c r="Q21" s="54" t="str">
        <f t="shared" si="7"/>
        <v>Работал</v>
      </c>
      <c r="R21" s="55" t="str">
        <f t="shared" si="7"/>
        <v/>
      </c>
      <c r="S21" s="55" t="str">
        <f t="shared" si="7"/>
        <v/>
      </c>
      <c r="T21" s="54" t="str">
        <f t="shared" si="7"/>
        <v>Работал</v>
      </c>
      <c r="U21" s="54" t="str">
        <f t="shared" si="7"/>
        <v>Работал</v>
      </c>
      <c r="V21" s="54" t="str">
        <f t="shared" si="7"/>
        <v>Работал</v>
      </c>
      <c r="W21" s="54" t="str">
        <f t="shared" si="7"/>
        <v>Работал</v>
      </c>
      <c r="X21" s="54" t="str">
        <f t="shared" si="7"/>
        <v>Работал</v>
      </c>
      <c r="Y21" s="55" t="str">
        <f t="shared" si="7"/>
        <v/>
      </c>
      <c r="Z21" s="55" t="str">
        <f t="shared" si="7"/>
        <v/>
      </c>
      <c r="AA21" s="54" t="str">
        <f t="shared" si="7"/>
        <v>Работал</v>
      </c>
      <c r="AB21" s="54" t="str">
        <f t="shared" si="7"/>
        <v>Работал</v>
      </c>
      <c r="AC21" s="54" t="str">
        <f t="shared" si="7"/>
        <v>Работал</v>
      </c>
      <c r="AD21" s="54" t="str">
        <f t="shared" si="7"/>
        <v>Работал</v>
      </c>
      <c r="AE21" s="54" t="str">
        <f t="shared" si="7"/>
        <v>Работал</v>
      </c>
      <c r="AF21" s="55" t="str">
        <f t="shared" si="7"/>
        <v/>
      </c>
      <c r="AG21" s="55" t="str">
        <f t="shared" si="7"/>
        <v/>
      </c>
      <c r="AH21" s="54" t="str">
        <f t="shared" si="7"/>
        <v>Работал</v>
      </c>
      <c r="AI21" s="54" t="str">
        <f t="shared" si="7"/>
        <v/>
      </c>
      <c r="AJ21" s="54" t="str">
        <f t="shared" si="7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5" t="str">
        <f t="shared" si="7"/>
        <v/>
      </c>
      <c r="E22" s="55" t="str">
        <f t="shared" si="7"/>
        <v/>
      </c>
      <c r="F22" s="54" t="str">
        <f t="shared" si="7"/>
        <v>Работал</v>
      </c>
      <c r="G22" s="54" t="str">
        <f t="shared" si="7"/>
        <v>Работал</v>
      </c>
      <c r="H22" s="54" t="str">
        <f t="shared" si="7"/>
        <v>Работал</v>
      </c>
      <c r="I22" s="54" t="str">
        <f t="shared" si="7"/>
        <v>Работал</v>
      </c>
      <c r="J22" s="54" t="str">
        <f t="shared" si="7"/>
        <v>Работал</v>
      </c>
      <c r="K22" s="55" t="str">
        <f t="shared" si="7"/>
        <v/>
      </c>
      <c r="L22" s="55" t="str">
        <f t="shared" si="7"/>
        <v/>
      </c>
      <c r="M22" s="54" t="str">
        <f t="shared" si="7"/>
        <v>Работал</v>
      </c>
      <c r="N22" s="54" t="str">
        <f t="shared" si="7"/>
        <v>Работал</v>
      </c>
      <c r="O22" s="54" t="str">
        <f t="shared" si="7"/>
        <v>Работал</v>
      </c>
      <c r="P22" s="54" t="str">
        <f t="shared" si="7"/>
        <v>Работал</v>
      </c>
      <c r="Q22" s="54" t="str">
        <f t="shared" si="7"/>
        <v>Работал</v>
      </c>
      <c r="R22" s="55" t="str">
        <f t="shared" si="7"/>
        <v/>
      </c>
      <c r="S22" s="55" t="str">
        <f t="shared" si="7"/>
        <v/>
      </c>
      <c r="T22" s="54" t="str">
        <f t="shared" si="7"/>
        <v>Выходной</v>
      </c>
      <c r="U22" s="54" t="str">
        <f t="shared" si="7"/>
        <v>Выходной</v>
      </c>
      <c r="V22" s="54" t="str">
        <f t="shared" si="7"/>
        <v>Выходной</v>
      </c>
      <c r="W22" s="54" t="str">
        <f t="shared" si="7"/>
        <v>Выходной</v>
      </c>
      <c r="X22" s="54" t="str">
        <f t="shared" si="7"/>
        <v>Выходной</v>
      </c>
      <c r="Y22" s="55" t="str">
        <f t="shared" si="7"/>
        <v>Выходной</v>
      </c>
      <c r="Z22" s="55" t="str">
        <f t="shared" si="7"/>
        <v>Выходной</v>
      </c>
      <c r="AA22" s="54" t="str">
        <f t="shared" si="7"/>
        <v>Выходной</v>
      </c>
      <c r="AB22" s="54" t="str">
        <f t="shared" si="7"/>
        <v>Выходной</v>
      </c>
      <c r="AC22" s="54" t="str">
        <f t="shared" si="7"/>
        <v>Выходной</v>
      </c>
      <c r="AD22" s="54" t="str">
        <f t="shared" si="7"/>
        <v>Выходной</v>
      </c>
      <c r="AE22" s="54" t="str">
        <f t="shared" si="7"/>
        <v>Выходной</v>
      </c>
      <c r="AF22" s="55" t="str">
        <f t="shared" si="7"/>
        <v>Выходной</v>
      </c>
      <c r="AG22" s="55" t="str">
        <f t="shared" si="7"/>
        <v>Выходной</v>
      </c>
      <c r="AH22" s="54" t="str">
        <f t="shared" si="7"/>
        <v>Работал</v>
      </c>
      <c r="AI22" s="54" t="str">
        <f t="shared" si="7"/>
        <v/>
      </c>
      <c r="AJ22" s="54" t="str">
        <f t="shared" si="7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5" t="str">
        <f t="shared" si="7"/>
        <v/>
      </c>
      <c r="E23" s="55" t="str">
        <f t="shared" si="7"/>
        <v/>
      </c>
      <c r="F23" s="54" t="str">
        <f t="shared" si="7"/>
        <v>Работал</v>
      </c>
      <c r="G23" s="54" t="str">
        <f t="shared" si="7"/>
        <v>Работал</v>
      </c>
      <c r="H23" s="54" t="str">
        <f t="shared" si="7"/>
        <v>Работал</v>
      </c>
      <c r="I23" s="54" t="str">
        <f t="shared" si="7"/>
        <v>Работал</v>
      </c>
      <c r="J23" s="54" t="str">
        <f t="shared" si="7"/>
        <v>Работал</v>
      </c>
      <c r="K23" s="55" t="str">
        <f t="shared" si="7"/>
        <v/>
      </c>
      <c r="L23" s="55" t="str">
        <f t="shared" si="7"/>
        <v/>
      </c>
      <c r="M23" s="54" t="str">
        <f t="shared" si="7"/>
        <v>Работал</v>
      </c>
      <c r="N23" s="54" t="str">
        <f t="shared" si="7"/>
        <v>Работал</v>
      </c>
      <c r="O23" s="54" t="str">
        <f t="shared" si="7"/>
        <v>Работал</v>
      </c>
      <c r="P23" s="54" t="str">
        <f t="shared" si="7"/>
        <v>Работал</v>
      </c>
      <c r="Q23" s="54" t="str">
        <f t="shared" si="7"/>
        <v>Работал</v>
      </c>
      <c r="R23" s="55" t="str">
        <f t="shared" si="7"/>
        <v/>
      </c>
      <c r="S23" s="55" t="str">
        <f t="shared" si="7"/>
        <v/>
      </c>
      <c r="T23" s="54" t="str">
        <f t="shared" si="7"/>
        <v>Работал</v>
      </c>
      <c r="U23" s="54" t="str">
        <f t="shared" si="7"/>
        <v>Работал</v>
      </c>
      <c r="V23" s="54" t="str">
        <f t="shared" si="7"/>
        <v>Работал</v>
      </c>
      <c r="W23" s="54" t="str">
        <f t="shared" si="7"/>
        <v>Работал</v>
      </c>
      <c r="X23" s="54" t="str">
        <f t="shared" si="7"/>
        <v>Работал</v>
      </c>
      <c r="Y23" s="55" t="str">
        <f t="shared" si="7"/>
        <v/>
      </c>
      <c r="Z23" s="55" t="str">
        <f t="shared" si="7"/>
        <v/>
      </c>
      <c r="AA23" s="54" t="str">
        <f t="shared" si="7"/>
        <v>Работал</v>
      </c>
      <c r="AB23" s="54" t="str">
        <f t="shared" si="7"/>
        <v>Работал</v>
      </c>
      <c r="AC23" s="54" t="str">
        <f t="shared" si="7"/>
        <v>Работал</v>
      </c>
      <c r="AD23" s="54" t="str">
        <f t="shared" si="7"/>
        <v>Работал</v>
      </c>
      <c r="AE23" s="54" t="str">
        <f t="shared" si="7"/>
        <v>Работал</v>
      </c>
      <c r="AF23" s="55" t="str">
        <f t="shared" si="7"/>
        <v/>
      </c>
      <c r="AG23" s="55" t="str">
        <f t="shared" si="7"/>
        <v/>
      </c>
      <c r="AH23" s="54" t="str">
        <f t="shared" si="7"/>
        <v>Работал</v>
      </c>
      <c r="AI23" s="54" t="str">
        <f t="shared" si="7"/>
        <v/>
      </c>
      <c r="AJ23" s="54" t="str">
        <f t="shared" si="7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5" t="str">
        <f t="shared" si="7"/>
        <v/>
      </c>
      <c r="E24" s="55" t="str">
        <f t="shared" si="7"/>
        <v/>
      </c>
      <c r="F24" s="54" t="str">
        <f t="shared" si="7"/>
        <v>Работал</v>
      </c>
      <c r="G24" s="54" t="str">
        <f t="shared" si="7"/>
        <v>Работал</v>
      </c>
      <c r="H24" s="54" t="str">
        <f t="shared" si="7"/>
        <v>Работал</v>
      </c>
      <c r="I24" s="54" t="str">
        <f t="shared" si="7"/>
        <v>Работал</v>
      </c>
      <c r="J24" s="54" t="str">
        <f t="shared" si="7"/>
        <v>Работал</v>
      </c>
      <c r="K24" s="55" t="str">
        <f t="shared" si="7"/>
        <v/>
      </c>
      <c r="L24" s="55" t="str">
        <f t="shared" si="7"/>
        <v/>
      </c>
      <c r="M24" s="54" t="str">
        <f t="shared" si="7"/>
        <v>Работал</v>
      </c>
      <c r="N24" s="54" t="str">
        <f t="shared" si="7"/>
        <v>Работал</v>
      </c>
      <c r="O24" s="54" t="str">
        <f t="shared" si="7"/>
        <v>Работал</v>
      </c>
      <c r="P24" s="54" t="str">
        <f t="shared" si="7"/>
        <v>Работал</v>
      </c>
      <c r="Q24" s="54" t="str">
        <f t="shared" si="7"/>
        <v>Работал</v>
      </c>
      <c r="R24" s="55" t="str">
        <f t="shared" si="7"/>
        <v/>
      </c>
      <c r="S24" s="55" t="str">
        <f t="shared" si="7"/>
        <v/>
      </c>
      <c r="T24" s="54" t="str">
        <f t="shared" si="7"/>
        <v>Выходной</v>
      </c>
      <c r="U24" s="54" t="str">
        <f t="shared" si="7"/>
        <v>Выходной</v>
      </c>
      <c r="V24" s="54" t="str">
        <f t="shared" si="7"/>
        <v>Выходной</v>
      </c>
      <c r="W24" s="54" t="str">
        <f t="shared" si="7"/>
        <v>Выходной</v>
      </c>
      <c r="X24" s="54" t="str">
        <f t="shared" si="7"/>
        <v>Выходной</v>
      </c>
      <c r="Y24" s="55" t="str">
        <f t="shared" si="7"/>
        <v/>
      </c>
      <c r="Z24" s="55" t="str">
        <f t="shared" si="7"/>
        <v/>
      </c>
      <c r="AA24" s="54" t="str">
        <f t="shared" si="7"/>
        <v>Выходной</v>
      </c>
      <c r="AB24" s="54" t="str">
        <f t="shared" si="7"/>
        <v>Выходной</v>
      </c>
      <c r="AC24" s="54" t="str">
        <f t="shared" si="7"/>
        <v>Выходной</v>
      </c>
      <c r="AD24" s="54" t="str">
        <f t="shared" si="7"/>
        <v>Выходной</v>
      </c>
      <c r="AE24" s="54" t="str">
        <f t="shared" si="7"/>
        <v>Выходной</v>
      </c>
      <c r="AF24" s="55" t="str">
        <f t="shared" si="7"/>
        <v/>
      </c>
      <c r="AG24" s="55" t="str">
        <f t="shared" si="7"/>
        <v/>
      </c>
      <c r="AH24" s="54" t="str">
        <f t="shared" si="7"/>
        <v>Работал</v>
      </c>
      <c r="AI24" s="54" t="str">
        <f t="shared" si="7"/>
        <v/>
      </c>
      <c r="AJ24" s="54" t="str">
        <f t="shared" si="7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5" t="str">
        <f t="shared" ref="D25:AJ25" si="8">IF(ISBLANK(D78),"",IF(D78=0,"Выходной",IF(D78&lt;&gt;0,"Работал","")))</f>
        <v/>
      </c>
      <c r="E25" s="55" t="str">
        <f t="shared" si="8"/>
        <v/>
      </c>
      <c r="F25" s="54" t="str">
        <f t="shared" si="8"/>
        <v>Работал</v>
      </c>
      <c r="G25" s="54" t="str">
        <f t="shared" si="8"/>
        <v>Работал</v>
      </c>
      <c r="H25" s="54" t="str">
        <f t="shared" si="8"/>
        <v>Работал</v>
      </c>
      <c r="I25" s="54" t="str">
        <f t="shared" si="8"/>
        <v>Работал</v>
      </c>
      <c r="J25" s="54" t="str">
        <f t="shared" si="8"/>
        <v>Работал</v>
      </c>
      <c r="K25" s="55" t="str">
        <f t="shared" si="8"/>
        <v/>
      </c>
      <c r="L25" s="55" t="str">
        <f t="shared" si="8"/>
        <v/>
      </c>
      <c r="M25" s="54" t="str">
        <f t="shared" si="8"/>
        <v>Работал</v>
      </c>
      <c r="N25" s="54" t="str">
        <f t="shared" si="8"/>
        <v>Работал</v>
      </c>
      <c r="O25" s="54" t="str">
        <f t="shared" si="8"/>
        <v>Работал</v>
      </c>
      <c r="P25" s="54" t="str">
        <f t="shared" si="8"/>
        <v>Работал</v>
      </c>
      <c r="Q25" s="54" t="str">
        <f t="shared" si="8"/>
        <v>Работал</v>
      </c>
      <c r="R25" s="55" t="str">
        <f t="shared" si="8"/>
        <v/>
      </c>
      <c r="S25" s="55" t="str">
        <f t="shared" si="8"/>
        <v/>
      </c>
      <c r="T25" s="54" t="str">
        <f t="shared" si="8"/>
        <v>Работал</v>
      </c>
      <c r="U25" s="54" t="str">
        <f t="shared" si="8"/>
        <v>Работал</v>
      </c>
      <c r="V25" s="54" t="str">
        <f t="shared" si="8"/>
        <v>Работал</v>
      </c>
      <c r="W25" s="54" t="str">
        <f t="shared" si="8"/>
        <v>Работал</v>
      </c>
      <c r="X25" s="54" t="str">
        <f t="shared" si="8"/>
        <v>Работал</v>
      </c>
      <c r="Y25" s="55" t="str">
        <f t="shared" si="8"/>
        <v/>
      </c>
      <c r="Z25" s="55" t="str">
        <f t="shared" si="8"/>
        <v/>
      </c>
      <c r="AA25" s="54" t="str">
        <f t="shared" si="8"/>
        <v>Работал</v>
      </c>
      <c r="AB25" s="54" t="str">
        <f t="shared" si="8"/>
        <v>Работал</v>
      </c>
      <c r="AC25" s="54" t="str">
        <f t="shared" si="8"/>
        <v>Работал</v>
      </c>
      <c r="AD25" s="54" t="str">
        <f t="shared" si="8"/>
        <v>Работал</v>
      </c>
      <c r="AE25" s="54" t="str">
        <f t="shared" si="8"/>
        <v>Работал</v>
      </c>
      <c r="AF25" s="55" t="str">
        <f t="shared" si="8"/>
        <v/>
      </c>
      <c r="AG25" s="55" t="str">
        <f t="shared" si="8"/>
        <v/>
      </c>
      <c r="AH25" s="54" t="str">
        <f t="shared" si="8"/>
        <v>Работал</v>
      </c>
      <c r="AI25" s="54" t="str">
        <f t="shared" si="8"/>
        <v/>
      </c>
      <c r="AJ25" s="54" t="str">
        <f t="shared" si="8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5" t="str">
        <f t="shared" ref="D26:AJ26" si="9">IF(ISBLANK(D79),"",IF(D79=0,"Выходной",IF(D79&lt;&gt;0,"Работал","")))</f>
        <v/>
      </c>
      <c r="E26" s="55" t="str">
        <f t="shared" si="9"/>
        <v/>
      </c>
      <c r="F26" s="54" t="str">
        <f t="shared" si="9"/>
        <v>Работал</v>
      </c>
      <c r="G26" s="54" t="str">
        <f t="shared" si="9"/>
        <v>Работал</v>
      </c>
      <c r="H26" s="54" t="str">
        <f t="shared" si="9"/>
        <v>Работал</v>
      </c>
      <c r="I26" s="54" t="str">
        <f t="shared" si="9"/>
        <v>Работал</v>
      </c>
      <c r="J26" s="54" t="str">
        <f t="shared" si="9"/>
        <v>Работал</v>
      </c>
      <c r="K26" s="55" t="str">
        <f t="shared" si="9"/>
        <v/>
      </c>
      <c r="L26" s="55" t="str">
        <f t="shared" si="9"/>
        <v/>
      </c>
      <c r="M26" s="54" t="str">
        <f t="shared" si="9"/>
        <v>Работал</v>
      </c>
      <c r="N26" s="54" t="str">
        <f t="shared" si="9"/>
        <v>Работал</v>
      </c>
      <c r="O26" s="54" t="str">
        <f t="shared" si="9"/>
        <v>Работал</v>
      </c>
      <c r="P26" s="54" t="str">
        <f t="shared" si="9"/>
        <v>Работал</v>
      </c>
      <c r="Q26" s="54" t="str">
        <f t="shared" si="9"/>
        <v>Работал</v>
      </c>
      <c r="R26" s="55" t="str">
        <f t="shared" si="9"/>
        <v/>
      </c>
      <c r="S26" s="55" t="str">
        <f t="shared" si="9"/>
        <v/>
      </c>
      <c r="T26" s="54" t="str">
        <f t="shared" si="9"/>
        <v>Работал</v>
      </c>
      <c r="U26" s="54" t="str">
        <f t="shared" si="9"/>
        <v>Работал</v>
      </c>
      <c r="V26" s="54" t="str">
        <f t="shared" si="9"/>
        <v>Работал</v>
      </c>
      <c r="W26" s="54" t="str">
        <f t="shared" si="9"/>
        <v>Работал</v>
      </c>
      <c r="X26" s="54" t="str">
        <f t="shared" si="9"/>
        <v>Работал</v>
      </c>
      <c r="Y26" s="55" t="str">
        <f t="shared" si="9"/>
        <v/>
      </c>
      <c r="Z26" s="55" t="str">
        <f t="shared" si="9"/>
        <v/>
      </c>
      <c r="AA26" s="54" t="str">
        <f t="shared" si="9"/>
        <v>Работал</v>
      </c>
      <c r="AB26" s="54" t="str">
        <f t="shared" si="9"/>
        <v>Работал</v>
      </c>
      <c r="AC26" s="54" t="str">
        <f t="shared" si="9"/>
        <v>Работал</v>
      </c>
      <c r="AD26" s="54" t="str">
        <f t="shared" si="9"/>
        <v>Работал</v>
      </c>
      <c r="AE26" s="54" t="str">
        <f t="shared" si="9"/>
        <v>Работал</v>
      </c>
      <c r="AF26" s="55" t="str">
        <f t="shared" si="9"/>
        <v/>
      </c>
      <c r="AG26" s="55" t="str">
        <f t="shared" si="9"/>
        <v/>
      </c>
      <c r="AH26" s="54" t="str">
        <f t="shared" si="9"/>
        <v>Работал</v>
      </c>
      <c r="AI26" s="54" t="str">
        <f t="shared" si="9"/>
        <v/>
      </c>
      <c r="AJ26" s="54" t="str">
        <f t="shared" si="9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5" t="str">
        <f t="shared" ref="D27:AJ27" si="10">IF(ISBLANK(D80),"",IF(D80=0,"Выходной",IF(D80&lt;&gt;0,"Работал","")))</f>
        <v/>
      </c>
      <c r="E27" s="55" t="str">
        <f t="shared" si="10"/>
        <v/>
      </c>
      <c r="F27" s="54" t="str">
        <f t="shared" si="10"/>
        <v>Работал</v>
      </c>
      <c r="G27" s="54" t="str">
        <f t="shared" si="10"/>
        <v>Работал</v>
      </c>
      <c r="H27" s="54" t="str">
        <f t="shared" si="10"/>
        <v>Работал</v>
      </c>
      <c r="I27" s="54" t="str">
        <f t="shared" si="10"/>
        <v>Работал</v>
      </c>
      <c r="J27" s="54" t="str">
        <f t="shared" si="10"/>
        <v>Работал</v>
      </c>
      <c r="K27" s="55" t="str">
        <f t="shared" si="10"/>
        <v/>
      </c>
      <c r="L27" s="55" t="str">
        <f t="shared" si="10"/>
        <v/>
      </c>
      <c r="M27" s="54" t="str">
        <f t="shared" si="10"/>
        <v>Работал</v>
      </c>
      <c r="N27" s="54" t="str">
        <f t="shared" si="10"/>
        <v>Работал</v>
      </c>
      <c r="O27" s="54" t="str">
        <f t="shared" si="10"/>
        <v>Работал</v>
      </c>
      <c r="P27" s="54" t="str">
        <f t="shared" si="10"/>
        <v>Работал</v>
      </c>
      <c r="Q27" s="54" t="str">
        <f t="shared" si="10"/>
        <v>Работал</v>
      </c>
      <c r="R27" s="55" t="str">
        <f t="shared" si="10"/>
        <v/>
      </c>
      <c r="S27" s="55" t="str">
        <f t="shared" si="10"/>
        <v/>
      </c>
      <c r="T27" s="54" t="str">
        <f t="shared" si="10"/>
        <v>Работал</v>
      </c>
      <c r="U27" s="54" t="str">
        <f t="shared" si="10"/>
        <v>Работал</v>
      </c>
      <c r="V27" s="54" t="str">
        <f t="shared" si="10"/>
        <v>Работал</v>
      </c>
      <c r="W27" s="54" t="str">
        <f t="shared" si="10"/>
        <v>Работал</v>
      </c>
      <c r="X27" s="54" t="str">
        <f t="shared" si="10"/>
        <v>Работал</v>
      </c>
      <c r="Y27" s="55" t="str">
        <f t="shared" si="10"/>
        <v/>
      </c>
      <c r="Z27" s="55" t="str">
        <f t="shared" si="10"/>
        <v/>
      </c>
      <c r="AA27" s="54" t="str">
        <f t="shared" si="10"/>
        <v>Работал</v>
      </c>
      <c r="AB27" s="54" t="str">
        <f t="shared" si="10"/>
        <v>Работал</v>
      </c>
      <c r="AC27" s="54" t="str">
        <f t="shared" si="10"/>
        <v>Работал</v>
      </c>
      <c r="AD27" s="54" t="str">
        <f t="shared" si="10"/>
        <v>Работал</v>
      </c>
      <c r="AE27" s="54" t="str">
        <f t="shared" si="10"/>
        <v>Работал</v>
      </c>
      <c r="AF27" s="55" t="str">
        <f t="shared" si="10"/>
        <v/>
      </c>
      <c r="AG27" s="55" t="str">
        <f t="shared" si="10"/>
        <v/>
      </c>
      <c r="AH27" s="54" t="str">
        <f t="shared" si="10"/>
        <v>Работал</v>
      </c>
      <c r="AI27" s="54" t="str">
        <f t="shared" si="10"/>
        <v/>
      </c>
      <c r="AJ27" s="54" t="str">
        <f t="shared" si="10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5" t="str">
        <f t="shared" ref="D28:AJ28" si="11">IF(ISBLANK(D81),"",IF(D81=0,"Выходной",IF(D81&lt;&gt;0,"Работал","")))</f>
        <v/>
      </c>
      <c r="E28" s="55" t="str">
        <f t="shared" si="11"/>
        <v/>
      </c>
      <c r="F28" s="54" t="str">
        <f t="shared" si="11"/>
        <v>Работал</v>
      </c>
      <c r="G28" s="54" t="str">
        <f t="shared" si="11"/>
        <v>Работал</v>
      </c>
      <c r="H28" s="54" t="str">
        <f t="shared" si="11"/>
        <v>Работал</v>
      </c>
      <c r="I28" s="54" t="str">
        <f t="shared" si="11"/>
        <v>Работал</v>
      </c>
      <c r="J28" s="54" t="str">
        <f t="shared" si="11"/>
        <v>Работал</v>
      </c>
      <c r="K28" s="55" t="str">
        <f t="shared" si="11"/>
        <v/>
      </c>
      <c r="L28" s="55" t="str">
        <f t="shared" si="11"/>
        <v/>
      </c>
      <c r="M28" s="54" t="str">
        <f t="shared" si="11"/>
        <v>Работал</v>
      </c>
      <c r="N28" s="54" t="str">
        <f t="shared" si="11"/>
        <v>Работал</v>
      </c>
      <c r="O28" s="54" t="str">
        <f t="shared" si="11"/>
        <v>Работал</v>
      </c>
      <c r="P28" s="54" t="str">
        <f t="shared" si="11"/>
        <v>Работал</v>
      </c>
      <c r="Q28" s="54" t="str">
        <f t="shared" si="11"/>
        <v>Работал</v>
      </c>
      <c r="R28" s="55" t="str">
        <f t="shared" si="11"/>
        <v/>
      </c>
      <c r="S28" s="55" t="str">
        <f t="shared" si="11"/>
        <v/>
      </c>
      <c r="T28" s="54" t="str">
        <f t="shared" si="11"/>
        <v>Работал</v>
      </c>
      <c r="U28" s="54" t="str">
        <f t="shared" si="11"/>
        <v>Работал</v>
      </c>
      <c r="V28" s="54" t="str">
        <f t="shared" si="11"/>
        <v>Работал</v>
      </c>
      <c r="W28" s="54" t="str">
        <f t="shared" si="11"/>
        <v>Работал</v>
      </c>
      <c r="X28" s="54" t="str">
        <f t="shared" si="11"/>
        <v>Работал</v>
      </c>
      <c r="Y28" s="55" t="str">
        <f t="shared" si="11"/>
        <v/>
      </c>
      <c r="Z28" s="55" t="str">
        <f t="shared" si="11"/>
        <v/>
      </c>
      <c r="AA28" s="54" t="str">
        <f t="shared" si="11"/>
        <v>Работал</v>
      </c>
      <c r="AB28" s="54" t="str">
        <f t="shared" si="11"/>
        <v>Работал</v>
      </c>
      <c r="AC28" s="54" t="str">
        <f t="shared" si="11"/>
        <v>Работал</v>
      </c>
      <c r="AD28" s="54" t="str">
        <f t="shared" si="11"/>
        <v>Работал</v>
      </c>
      <c r="AE28" s="54" t="str">
        <f t="shared" si="11"/>
        <v>Работал</v>
      </c>
      <c r="AF28" s="55" t="str">
        <f t="shared" si="11"/>
        <v/>
      </c>
      <c r="AG28" s="55" t="str">
        <f t="shared" si="11"/>
        <v/>
      </c>
      <c r="AH28" s="54" t="str">
        <f t="shared" si="11"/>
        <v>Работал</v>
      </c>
      <c r="AI28" s="54" t="str">
        <f t="shared" si="11"/>
        <v/>
      </c>
      <c r="AJ28" s="54" t="str">
        <f t="shared" si="11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5" t="str">
        <f t="shared" ref="D29:AJ29" si="12">IF(ISBLANK(D82),"",IF(D82=0,"Выходной",IF(D82&lt;&gt;0,"Работал","")))</f>
        <v/>
      </c>
      <c r="E29" s="55" t="str">
        <f t="shared" si="12"/>
        <v/>
      </c>
      <c r="F29" s="54" t="str">
        <f t="shared" si="12"/>
        <v>Работал</v>
      </c>
      <c r="G29" s="54" t="str">
        <f t="shared" si="12"/>
        <v>Работал</v>
      </c>
      <c r="H29" s="54" t="str">
        <f t="shared" si="12"/>
        <v>Работал</v>
      </c>
      <c r="I29" s="54" t="str">
        <f t="shared" si="12"/>
        <v>Работал</v>
      </c>
      <c r="J29" s="54" t="str">
        <f t="shared" si="12"/>
        <v>Работал</v>
      </c>
      <c r="K29" s="55" t="str">
        <f t="shared" si="12"/>
        <v/>
      </c>
      <c r="L29" s="55" t="str">
        <f t="shared" si="12"/>
        <v/>
      </c>
      <c r="M29" s="54" t="str">
        <f t="shared" si="12"/>
        <v>Работал</v>
      </c>
      <c r="N29" s="54" t="str">
        <f t="shared" si="12"/>
        <v>Работал</v>
      </c>
      <c r="O29" s="54" t="str">
        <f t="shared" si="12"/>
        <v>Работал</v>
      </c>
      <c r="P29" s="54" t="str">
        <f t="shared" si="12"/>
        <v>Работал</v>
      </c>
      <c r="Q29" s="54" t="str">
        <f t="shared" si="12"/>
        <v>Работал</v>
      </c>
      <c r="R29" s="55" t="str">
        <f t="shared" si="12"/>
        <v/>
      </c>
      <c r="S29" s="55" t="str">
        <f t="shared" si="12"/>
        <v/>
      </c>
      <c r="T29" s="54" t="str">
        <f t="shared" si="12"/>
        <v>Работал</v>
      </c>
      <c r="U29" s="54" t="str">
        <f t="shared" si="12"/>
        <v>Работал</v>
      </c>
      <c r="V29" s="54" t="str">
        <f t="shared" si="12"/>
        <v>Работал</v>
      </c>
      <c r="W29" s="54" t="str">
        <f t="shared" si="12"/>
        <v>Работал</v>
      </c>
      <c r="X29" s="54" t="str">
        <f t="shared" si="12"/>
        <v>Работал</v>
      </c>
      <c r="Y29" s="55" t="str">
        <f t="shared" si="12"/>
        <v/>
      </c>
      <c r="Z29" s="55" t="str">
        <f t="shared" si="12"/>
        <v/>
      </c>
      <c r="AA29" s="54" t="str">
        <f t="shared" si="12"/>
        <v>Работал</v>
      </c>
      <c r="AB29" s="54" t="str">
        <f t="shared" si="12"/>
        <v>Работал</v>
      </c>
      <c r="AC29" s="54" t="str">
        <f t="shared" si="12"/>
        <v>Работал</v>
      </c>
      <c r="AD29" s="54" t="str">
        <f t="shared" si="12"/>
        <v>Работал</v>
      </c>
      <c r="AE29" s="54" t="str">
        <f t="shared" si="12"/>
        <v>Работал</v>
      </c>
      <c r="AF29" s="55" t="str">
        <f t="shared" si="12"/>
        <v/>
      </c>
      <c r="AG29" s="55" t="str">
        <f t="shared" si="12"/>
        <v/>
      </c>
      <c r="AH29" s="54" t="str">
        <f t="shared" si="12"/>
        <v>Работал</v>
      </c>
      <c r="AI29" s="54" t="str">
        <f t="shared" si="12"/>
        <v/>
      </c>
      <c r="AJ29" s="54" t="str">
        <f t="shared" si="12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5" t="str">
        <f t="shared" ref="D30:AJ30" si="13">IF(ISBLANK(D83),"",IF(D83=0,"Выходной",IF(D83&lt;&gt;0,"Работал","")))</f>
        <v/>
      </c>
      <c r="E30" s="55" t="str">
        <f t="shared" si="13"/>
        <v/>
      </c>
      <c r="F30" s="54" t="str">
        <f t="shared" si="13"/>
        <v>Выходной</v>
      </c>
      <c r="G30" s="54" t="str">
        <f t="shared" si="13"/>
        <v>Выходной</v>
      </c>
      <c r="H30" s="54" t="str">
        <f t="shared" si="13"/>
        <v>Выходной</v>
      </c>
      <c r="I30" s="54" t="str">
        <f t="shared" si="13"/>
        <v>Выходной</v>
      </c>
      <c r="J30" s="54" t="str">
        <f t="shared" si="13"/>
        <v>Выходной</v>
      </c>
      <c r="K30" s="55" t="str">
        <f t="shared" si="13"/>
        <v/>
      </c>
      <c r="L30" s="55" t="str">
        <f t="shared" si="13"/>
        <v/>
      </c>
      <c r="M30" s="54" t="str">
        <f t="shared" si="13"/>
        <v>Работал</v>
      </c>
      <c r="N30" s="54" t="str">
        <f t="shared" si="13"/>
        <v>Работал</v>
      </c>
      <c r="O30" s="54" t="str">
        <f t="shared" si="13"/>
        <v>Работал</v>
      </c>
      <c r="P30" s="54" t="str">
        <f t="shared" si="13"/>
        <v>Работал</v>
      </c>
      <c r="Q30" s="54" t="str">
        <f t="shared" si="13"/>
        <v>Работал</v>
      </c>
      <c r="R30" s="55" t="str">
        <f t="shared" si="13"/>
        <v/>
      </c>
      <c r="S30" s="55" t="str">
        <f t="shared" si="13"/>
        <v/>
      </c>
      <c r="T30" s="54" t="str">
        <f t="shared" si="13"/>
        <v>Работал</v>
      </c>
      <c r="U30" s="54" t="str">
        <f t="shared" si="13"/>
        <v>Работал</v>
      </c>
      <c r="V30" s="54" t="str">
        <f t="shared" si="13"/>
        <v>Работал</v>
      </c>
      <c r="W30" s="54" t="str">
        <f t="shared" si="13"/>
        <v>Работал</v>
      </c>
      <c r="X30" s="54" t="str">
        <f t="shared" si="13"/>
        <v>Работал</v>
      </c>
      <c r="Y30" s="55" t="str">
        <f t="shared" si="13"/>
        <v/>
      </c>
      <c r="Z30" s="55" t="str">
        <f t="shared" si="13"/>
        <v/>
      </c>
      <c r="AA30" s="54" t="str">
        <f t="shared" si="13"/>
        <v>Работал</v>
      </c>
      <c r="AB30" s="54" t="str">
        <f t="shared" si="13"/>
        <v>Работал</v>
      </c>
      <c r="AC30" s="54" t="str">
        <f t="shared" si="13"/>
        <v>Работал</v>
      </c>
      <c r="AD30" s="54" t="str">
        <f t="shared" si="13"/>
        <v>Работал</v>
      </c>
      <c r="AE30" s="54" t="str">
        <f t="shared" si="13"/>
        <v>Работал</v>
      </c>
      <c r="AF30" s="55" t="str">
        <f t="shared" si="13"/>
        <v/>
      </c>
      <c r="AG30" s="55" t="str">
        <f t="shared" si="13"/>
        <v/>
      </c>
      <c r="AH30" s="54" t="str">
        <f t="shared" si="13"/>
        <v>Выходной</v>
      </c>
      <c r="AI30" s="54" t="str">
        <f t="shared" si="13"/>
        <v/>
      </c>
      <c r="AJ30" s="54" t="str">
        <f t="shared" si="13"/>
        <v/>
      </c>
    </row>
    <row r="31" spans="1:36" x14ac:dyDescent="0.3">
      <c r="A31" s="49">
        <v>38</v>
      </c>
      <c r="B31" s="33" t="s">
        <v>130</v>
      </c>
      <c r="C31" s="33" t="str">
        <f>VLOOKUP($A31,Сотрудники!$A$3:$L$1201,8,0)</f>
        <v>Москва</v>
      </c>
      <c r="D31" s="55" t="str">
        <f t="shared" ref="D31:AJ31" si="14">IF(ISBLANK(D84),"",IF(D84=0,"Выходной",IF(D84&lt;&gt;0,"Работал","")))</f>
        <v/>
      </c>
      <c r="E31" s="55" t="str">
        <f t="shared" si="14"/>
        <v/>
      </c>
      <c r="F31" s="54" t="str">
        <f t="shared" si="14"/>
        <v>Работал</v>
      </c>
      <c r="G31" s="54" t="str">
        <f t="shared" si="14"/>
        <v>Работал</v>
      </c>
      <c r="H31" s="54" t="str">
        <f t="shared" si="14"/>
        <v>Работал</v>
      </c>
      <c r="I31" s="54" t="str">
        <f t="shared" si="14"/>
        <v>Работал</v>
      </c>
      <c r="J31" s="54" t="str">
        <f t="shared" si="14"/>
        <v>Работал</v>
      </c>
      <c r="K31" s="55" t="str">
        <f t="shared" si="14"/>
        <v/>
      </c>
      <c r="L31" s="55" t="str">
        <f t="shared" si="14"/>
        <v/>
      </c>
      <c r="M31" s="54" t="str">
        <f t="shared" si="14"/>
        <v>Работал</v>
      </c>
      <c r="N31" s="54" t="str">
        <f t="shared" si="14"/>
        <v>Работал</v>
      </c>
      <c r="O31" s="54" t="str">
        <f t="shared" si="14"/>
        <v>Работал</v>
      </c>
      <c r="P31" s="54" t="str">
        <f t="shared" si="14"/>
        <v>Работал</v>
      </c>
      <c r="Q31" s="54" t="str">
        <f t="shared" si="14"/>
        <v>Работал</v>
      </c>
      <c r="R31" s="55" t="str">
        <f t="shared" si="14"/>
        <v/>
      </c>
      <c r="S31" s="55" t="str">
        <f t="shared" si="14"/>
        <v/>
      </c>
      <c r="T31" s="54" t="str">
        <f t="shared" si="14"/>
        <v>Работал</v>
      </c>
      <c r="U31" s="54" t="str">
        <f t="shared" si="14"/>
        <v>Работал</v>
      </c>
      <c r="V31" s="54" t="str">
        <f t="shared" si="14"/>
        <v>Работал</v>
      </c>
      <c r="W31" s="54" t="str">
        <f t="shared" si="14"/>
        <v>Работал</v>
      </c>
      <c r="X31" s="54" t="str">
        <f t="shared" si="14"/>
        <v>Работал</v>
      </c>
      <c r="Y31" s="55" t="str">
        <f t="shared" si="14"/>
        <v/>
      </c>
      <c r="Z31" s="55" t="str">
        <f t="shared" si="14"/>
        <v/>
      </c>
      <c r="AA31" s="54" t="str">
        <f t="shared" si="14"/>
        <v>Работал</v>
      </c>
      <c r="AB31" s="54" t="str">
        <f t="shared" si="14"/>
        <v>Работал</v>
      </c>
      <c r="AC31" s="54" t="str">
        <f t="shared" si="14"/>
        <v>Работал</v>
      </c>
      <c r="AD31" s="54" t="str">
        <f t="shared" si="14"/>
        <v>Работал</v>
      </c>
      <c r="AE31" s="54" t="str">
        <f t="shared" si="14"/>
        <v>Работал</v>
      </c>
      <c r="AF31" s="55" t="str">
        <f t="shared" si="14"/>
        <v/>
      </c>
      <c r="AG31" s="55" t="str">
        <f t="shared" si="14"/>
        <v/>
      </c>
      <c r="AH31" s="54" t="str">
        <f t="shared" si="14"/>
        <v>Работал</v>
      </c>
      <c r="AI31" s="54" t="str">
        <f t="shared" si="14"/>
        <v/>
      </c>
      <c r="AJ31" s="54" t="str">
        <f t="shared" si="14"/>
        <v/>
      </c>
    </row>
    <row r="32" spans="1:36" x14ac:dyDescent="0.3">
      <c r="A32" s="49">
        <v>40</v>
      </c>
      <c r="B32" s="33" t="s">
        <v>134</v>
      </c>
      <c r="C32" s="33" t="str">
        <f>VLOOKUP($A32,Сотрудники!$A$3:$L$1201,8,0)</f>
        <v>Москва</v>
      </c>
      <c r="D32" s="55" t="str">
        <f t="shared" ref="D32:S42" si="15">IF(ISBLANK(D85),"",IF(D85=0,"Выходной",IF(D85&lt;&gt;0,"Работал","")))</f>
        <v/>
      </c>
      <c r="E32" s="55" t="str">
        <f t="shared" si="15"/>
        <v/>
      </c>
      <c r="F32" s="54" t="str">
        <f t="shared" si="15"/>
        <v>Работал</v>
      </c>
      <c r="G32" s="54" t="str">
        <f t="shared" si="15"/>
        <v>Работал</v>
      </c>
      <c r="H32" s="54" t="str">
        <f t="shared" si="15"/>
        <v>Работал</v>
      </c>
      <c r="I32" s="54" t="str">
        <f t="shared" si="15"/>
        <v>Работал</v>
      </c>
      <c r="J32" s="54" t="str">
        <f t="shared" si="15"/>
        <v>Выходной</v>
      </c>
      <c r="K32" s="55" t="str">
        <f t="shared" si="15"/>
        <v>Выходной</v>
      </c>
      <c r="L32" s="55" t="str">
        <f t="shared" si="15"/>
        <v>Выходной</v>
      </c>
      <c r="M32" s="54" t="str">
        <f t="shared" si="15"/>
        <v>Выходной</v>
      </c>
      <c r="N32" s="54" t="str">
        <f t="shared" si="15"/>
        <v>Выходной</v>
      </c>
      <c r="O32" s="54" t="str">
        <f t="shared" si="15"/>
        <v>Выходной</v>
      </c>
      <c r="P32" s="54" t="str">
        <f t="shared" si="15"/>
        <v>Выходной</v>
      </c>
      <c r="Q32" s="54" t="str">
        <f t="shared" si="15"/>
        <v>Выходной</v>
      </c>
      <c r="R32" s="55" t="str">
        <f t="shared" si="15"/>
        <v>Выходной</v>
      </c>
      <c r="S32" s="55" t="str">
        <f t="shared" ref="S32:AJ32" si="16">IF(ISBLANK(S85),"",IF(S85=0,"Выходной",IF(S85&lt;&gt;0,"Работал","")))</f>
        <v>Выходной</v>
      </c>
      <c r="T32" s="54" t="str">
        <f t="shared" si="16"/>
        <v>Выходной</v>
      </c>
      <c r="U32" s="54" t="str">
        <f t="shared" si="16"/>
        <v>Выходной</v>
      </c>
      <c r="V32" s="54" t="str">
        <f t="shared" si="16"/>
        <v>Работал</v>
      </c>
      <c r="W32" s="54" t="str">
        <f t="shared" si="16"/>
        <v>Работал</v>
      </c>
      <c r="X32" s="54" t="str">
        <f t="shared" si="16"/>
        <v>Работал</v>
      </c>
      <c r="Y32" s="55" t="str">
        <f t="shared" si="16"/>
        <v/>
      </c>
      <c r="Z32" s="55" t="str">
        <f t="shared" si="16"/>
        <v/>
      </c>
      <c r="AA32" s="54" t="str">
        <f t="shared" si="16"/>
        <v>Работал</v>
      </c>
      <c r="AB32" s="54" t="str">
        <f t="shared" si="16"/>
        <v>Работал</v>
      </c>
      <c r="AC32" s="54" t="str">
        <f t="shared" si="16"/>
        <v>Работал</v>
      </c>
      <c r="AD32" s="54" t="str">
        <f t="shared" si="16"/>
        <v>Работал</v>
      </c>
      <c r="AE32" s="54" t="str">
        <f t="shared" si="16"/>
        <v>Работал</v>
      </c>
      <c r="AF32" s="55" t="str">
        <f t="shared" si="16"/>
        <v/>
      </c>
      <c r="AG32" s="55" t="str">
        <f t="shared" si="16"/>
        <v/>
      </c>
      <c r="AH32" s="54" t="str">
        <f t="shared" si="16"/>
        <v>Работал</v>
      </c>
      <c r="AI32" s="54" t="str">
        <f t="shared" si="16"/>
        <v/>
      </c>
      <c r="AJ32" s="54" t="str">
        <f t="shared" si="16"/>
        <v/>
      </c>
    </row>
    <row r="33" spans="1:36" x14ac:dyDescent="0.3">
      <c r="A33" s="49">
        <v>41</v>
      </c>
      <c r="B33" s="33" t="s">
        <v>142</v>
      </c>
      <c r="C33" s="33" t="str">
        <f>VLOOKUP($A33,Сотрудники!$A$3:$L$1201,8,0)</f>
        <v>Москва</v>
      </c>
      <c r="D33" s="55" t="str">
        <f t="shared" si="15"/>
        <v/>
      </c>
      <c r="E33" s="55" t="str">
        <f t="shared" si="15"/>
        <v/>
      </c>
      <c r="F33" s="54" t="str">
        <f t="shared" si="15"/>
        <v>Работал</v>
      </c>
      <c r="G33" s="54" t="str">
        <f t="shared" si="15"/>
        <v>Работал</v>
      </c>
      <c r="H33" s="54" t="str">
        <f t="shared" si="15"/>
        <v>Работал</v>
      </c>
      <c r="I33" s="54" t="str">
        <f t="shared" si="15"/>
        <v>Работал</v>
      </c>
      <c r="J33" s="54" t="str">
        <f t="shared" si="15"/>
        <v>Работал</v>
      </c>
      <c r="K33" s="55" t="str">
        <f t="shared" si="15"/>
        <v/>
      </c>
      <c r="L33" s="55" t="str">
        <f t="shared" si="15"/>
        <v/>
      </c>
      <c r="M33" s="54" t="str">
        <f t="shared" si="15"/>
        <v>Работал</v>
      </c>
      <c r="N33" s="54" t="str">
        <f t="shared" si="15"/>
        <v>Работал</v>
      </c>
      <c r="O33" s="54" t="str">
        <f t="shared" si="15"/>
        <v>Работал</v>
      </c>
      <c r="P33" s="54" t="str">
        <f t="shared" si="15"/>
        <v>Работал</v>
      </c>
      <c r="Q33" s="54" t="str">
        <f t="shared" si="15"/>
        <v>Работал</v>
      </c>
      <c r="R33" s="55" t="str">
        <f t="shared" si="15"/>
        <v/>
      </c>
      <c r="S33" s="55" t="str">
        <f t="shared" si="15"/>
        <v/>
      </c>
      <c r="T33" s="54" t="str">
        <f t="shared" ref="T33:AJ33" si="17">IF(ISBLANK(T86),"",IF(T86=0,"Выходной",IF(T86&lt;&gt;0,"Работал","")))</f>
        <v>Работал</v>
      </c>
      <c r="U33" s="54" t="str">
        <f t="shared" si="17"/>
        <v>Работал</v>
      </c>
      <c r="V33" s="54" t="str">
        <f t="shared" si="17"/>
        <v>Работал</v>
      </c>
      <c r="W33" s="54" t="str">
        <f t="shared" si="17"/>
        <v>Работал</v>
      </c>
      <c r="X33" s="54" t="str">
        <f t="shared" si="17"/>
        <v>Выходной</v>
      </c>
      <c r="Y33" s="55" t="str">
        <f t="shared" si="17"/>
        <v>Выходной</v>
      </c>
      <c r="Z33" s="55" t="str">
        <f t="shared" si="17"/>
        <v>Выходной</v>
      </c>
      <c r="AA33" s="54" t="str">
        <f t="shared" si="17"/>
        <v>Выходной</v>
      </c>
      <c r="AB33" s="54" t="str">
        <f t="shared" si="17"/>
        <v>Работал</v>
      </c>
      <c r="AC33" s="54" t="str">
        <f t="shared" si="17"/>
        <v>Работал</v>
      </c>
      <c r="AD33" s="54" t="str">
        <f t="shared" si="17"/>
        <v>Работал</v>
      </c>
      <c r="AE33" s="54" t="str">
        <f t="shared" si="17"/>
        <v>Работал</v>
      </c>
      <c r="AF33" s="55" t="str">
        <f t="shared" si="17"/>
        <v/>
      </c>
      <c r="AG33" s="55" t="str">
        <f t="shared" si="17"/>
        <v/>
      </c>
      <c r="AH33" s="54" t="str">
        <f t="shared" si="17"/>
        <v>Работал</v>
      </c>
      <c r="AI33" s="54" t="str">
        <f t="shared" si="17"/>
        <v/>
      </c>
      <c r="AJ33" s="54" t="str">
        <f t="shared" si="17"/>
        <v/>
      </c>
    </row>
    <row r="34" spans="1:36" x14ac:dyDescent="0.3">
      <c r="A34" s="49">
        <v>42</v>
      </c>
      <c r="B34" s="33" t="s">
        <v>141</v>
      </c>
      <c r="C34" s="33" t="str">
        <f>VLOOKUP($A34,Сотрудники!$A$3:$L$1201,8,0)</f>
        <v>Москва</v>
      </c>
      <c r="D34" s="55" t="str">
        <f t="shared" si="15"/>
        <v/>
      </c>
      <c r="E34" s="55" t="str">
        <f t="shared" si="15"/>
        <v/>
      </c>
      <c r="F34" s="54" t="str">
        <f t="shared" si="15"/>
        <v>Работал</v>
      </c>
      <c r="G34" s="54" t="str">
        <f t="shared" si="15"/>
        <v>Работал</v>
      </c>
      <c r="H34" s="54" t="str">
        <f t="shared" si="15"/>
        <v>Работал</v>
      </c>
      <c r="I34" s="54" t="str">
        <f t="shared" si="15"/>
        <v>Работал</v>
      </c>
      <c r="J34" s="54" t="str">
        <f t="shared" si="15"/>
        <v>Работал</v>
      </c>
      <c r="K34" s="55" t="str">
        <f t="shared" si="15"/>
        <v/>
      </c>
      <c r="L34" s="55" t="str">
        <f t="shared" si="15"/>
        <v/>
      </c>
      <c r="M34" s="54" t="str">
        <f t="shared" si="15"/>
        <v>Работал</v>
      </c>
      <c r="N34" s="54" t="str">
        <f t="shared" si="15"/>
        <v>Работал</v>
      </c>
      <c r="O34" s="54" t="str">
        <f t="shared" si="15"/>
        <v>Работал</v>
      </c>
      <c r="P34" s="54" t="str">
        <f t="shared" si="15"/>
        <v>Работал</v>
      </c>
      <c r="Q34" s="54" t="str">
        <f t="shared" si="15"/>
        <v>Работал</v>
      </c>
      <c r="R34" s="55" t="str">
        <f t="shared" si="15"/>
        <v/>
      </c>
      <c r="S34" s="55" t="str">
        <f t="shared" si="15"/>
        <v/>
      </c>
      <c r="T34" s="54" t="str">
        <f t="shared" ref="T34:AJ34" si="18">IF(ISBLANK(T87),"",IF(T87=0,"Выходной",IF(T87&lt;&gt;0,"Работал","")))</f>
        <v>Работал</v>
      </c>
      <c r="U34" s="54" t="str">
        <f t="shared" si="18"/>
        <v>Работал</v>
      </c>
      <c r="V34" s="54" t="str">
        <f t="shared" si="18"/>
        <v>Работал</v>
      </c>
      <c r="W34" s="54" t="str">
        <f t="shared" si="18"/>
        <v>Работал</v>
      </c>
      <c r="X34" s="54" t="str">
        <f t="shared" si="18"/>
        <v>Работал</v>
      </c>
      <c r="Y34" s="55" t="str">
        <f t="shared" si="18"/>
        <v/>
      </c>
      <c r="Z34" s="55" t="str">
        <f t="shared" si="18"/>
        <v/>
      </c>
      <c r="AA34" s="54" t="str">
        <f t="shared" si="18"/>
        <v>Работал</v>
      </c>
      <c r="AB34" s="54" t="str">
        <f t="shared" si="18"/>
        <v>Работал</v>
      </c>
      <c r="AC34" s="54" t="str">
        <f t="shared" si="18"/>
        <v>Работал</v>
      </c>
      <c r="AD34" s="54" t="str">
        <f t="shared" si="18"/>
        <v>Работал</v>
      </c>
      <c r="AE34" s="54" t="str">
        <f t="shared" si="18"/>
        <v>Работал</v>
      </c>
      <c r="AF34" s="55" t="str">
        <f t="shared" si="18"/>
        <v/>
      </c>
      <c r="AG34" s="55" t="str">
        <f t="shared" si="18"/>
        <v/>
      </c>
      <c r="AH34" s="54" t="str">
        <f t="shared" si="18"/>
        <v>Работал</v>
      </c>
      <c r="AI34" s="54" t="str">
        <f t="shared" si="18"/>
        <v/>
      </c>
      <c r="AJ34" s="54" t="str">
        <f t="shared" si="18"/>
        <v/>
      </c>
    </row>
    <row r="35" spans="1:36" x14ac:dyDescent="0.3">
      <c r="A35" s="49">
        <v>43</v>
      </c>
      <c r="B35" s="33" t="s">
        <v>137</v>
      </c>
      <c r="C35" s="33" t="str">
        <f>VLOOKUP($A35,Сотрудники!$A$3:$L$1201,8,0)</f>
        <v>Москва</v>
      </c>
      <c r="D35" s="55" t="str">
        <f t="shared" si="15"/>
        <v/>
      </c>
      <c r="E35" s="55" t="str">
        <f t="shared" si="15"/>
        <v/>
      </c>
      <c r="F35" s="54" t="str">
        <f t="shared" si="15"/>
        <v>Работал</v>
      </c>
      <c r="G35" s="54" t="str">
        <f t="shared" si="15"/>
        <v>Работал</v>
      </c>
      <c r="H35" s="54" t="str">
        <f t="shared" si="15"/>
        <v>Работал</v>
      </c>
      <c r="I35" s="54" t="str">
        <f t="shared" si="15"/>
        <v>Работал</v>
      </c>
      <c r="J35" s="54" t="str">
        <f t="shared" si="15"/>
        <v>Работал</v>
      </c>
      <c r="K35" s="55" t="str">
        <f t="shared" si="15"/>
        <v/>
      </c>
      <c r="L35" s="55" t="str">
        <f t="shared" si="15"/>
        <v/>
      </c>
      <c r="M35" s="54" t="str">
        <f t="shared" si="15"/>
        <v>Работал</v>
      </c>
      <c r="N35" s="54" t="str">
        <f t="shared" si="15"/>
        <v>Работал</v>
      </c>
      <c r="O35" s="54" t="str">
        <f t="shared" si="15"/>
        <v>Работал</v>
      </c>
      <c r="P35" s="54" t="str">
        <f t="shared" si="15"/>
        <v>Работал</v>
      </c>
      <c r="Q35" s="54" t="str">
        <f t="shared" si="15"/>
        <v>Работал</v>
      </c>
      <c r="R35" s="55" t="str">
        <f t="shared" si="15"/>
        <v/>
      </c>
      <c r="S35" s="55" t="str">
        <f t="shared" si="15"/>
        <v/>
      </c>
      <c r="T35" s="54" t="str">
        <f t="shared" ref="T35:AJ35" si="19">IF(ISBLANK(T88),"",IF(T88=0,"Выходной",IF(T88&lt;&gt;0,"Работал","")))</f>
        <v>Работал</v>
      </c>
      <c r="U35" s="54" t="str">
        <f t="shared" si="19"/>
        <v>Работал</v>
      </c>
      <c r="V35" s="54" t="str">
        <f t="shared" si="19"/>
        <v>Работал</v>
      </c>
      <c r="W35" s="54" t="str">
        <f t="shared" si="19"/>
        <v>Работал</v>
      </c>
      <c r="X35" s="54" t="str">
        <f t="shared" si="19"/>
        <v>Работал</v>
      </c>
      <c r="Y35" s="55" t="str">
        <f t="shared" si="19"/>
        <v/>
      </c>
      <c r="Z35" s="55" t="str">
        <f t="shared" si="19"/>
        <v/>
      </c>
      <c r="AA35" s="54" t="str">
        <f t="shared" si="19"/>
        <v>Работал</v>
      </c>
      <c r="AB35" s="54" t="str">
        <f t="shared" si="19"/>
        <v>Работал</v>
      </c>
      <c r="AC35" s="54" t="str">
        <f t="shared" si="19"/>
        <v>Работал</v>
      </c>
      <c r="AD35" s="54" t="str">
        <f t="shared" si="19"/>
        <v>Работал</v>
      </c>
      <c r="AE35" s="54" t="str">
        <f t="shared" si="19"/>
        <v>Работал</v>
      </c>
      <c r="AF35" s="55" t="str">
        <f t="shared" si="19"/>
        <v/>
      </c>
      <c r="AG35" s="55" t="str">
        <f t="shared" si="19"/>
        <v/>
      </c>
      <c r="AH35" s="54" t="str">
        <f t="shared" si="19"/>
        <v>Работал</v>
      </c>
      <c r="AI35" s="54" t="str">
        <f t="shared" si="19"/>
        <v/>
      </c>
      <c r="AJ35" s="54" t="str">
        <f t="shared" si="19"/>
        <v/>
      </c>
    </row>
    <row r="36" spans="1:36" x14ac:dyDescent="0.3">
      <c r="A36" s="49">
        <v>44</v>
      </c>
      <c r="B36" s="33" t="s">
        <v>136</v>
      </c>
      <c r="C36" s="33" t="str">
        <f>VLOOKUP($A36,Сотрудники!$A$3:$L$1201,8,0)</f>
        <v>Москва</v>
      </c>
      <c r="D36" s="55" t="str">
        <f t="shared" si="15"/>
        <v/>
      </c>
      <c r="E36" s="55" t="str">
        <f t="shared" si="15"/>
        <v/>
      </c>
      <c r="F36" s="54" t="str">
        <f t="shared" si="15"/>
        <v>Работал</v>
      </c>
      <c r="G36" s="54" t="str">
        <f t="shared" si="15"/>
        <v>Работал</v>
      </c>
      <c r="H36" s="54" t="str">
        <f t="shared" si="15"/>
        <v>Работал</v>
      </c>
      <c r="I36" s="54" t="str">
        <f t="shared" si="15"/>
        <v>Работал</v>
      </c>
      <c r="J36" s="54" t="str">
        <f t="shared" si="15"/>
        <v>Работал</v>
      </c>
      <c r="K36" s="55" t="str">
        <f t="shared" si="15"/>
        <v/>
      </c>
      <c r="L36" s="55" t="str">
        <f t="shared" si="15"/>
        <v/>
      </c>
      <c r="M36" s="54" t="str">
        <f t="shared" si="15"/>
        <v>Работал</v>
      </c>
      <c r="N36" s="54" t="str">
        <f t="shared" si="15"/>
        <v>Работал</v>
      </c>
      <c r="O36" s="54" t="str">
        <f t="shared" si="15"/>
        <v>Работал</v>
      </c>
      <c r="P36" s="54" t="str">
        <f t="shared" si="15"/>
        <v>Работал</v>
      </c>
      <c r="Q36" s="54" t="str">
        <f t="shared" si="15"/>
        <v>Работал</v>
      </c>
      <c r="R36" s="55" t="str">
        <f t="shared" si="15"/>
        <v/>
      </c>
      <c r="S36" s="55" t="str">
        <f t="shared" si="15"/>
        <v/>
      </c>
      <c r="T36" s="54" t="str">
        <f t="shared" ref="T36:AJ36" si="20">IF(ISBLANK(T89),"",IF(T89=0,"Выходной",IF(T89&lt;&gt;0,"Работал","")))</f>
        <v>Работал</v>
      </c>
      <c r="U36" s="54" t="str">
        <f t="shared" si="20"/>
        <v>Работал</v>
      </c>
      <c r="V36" s="54" t="str">
        <f t="shared" si="20"/>
        <v>Работал</v>
      </c>
      <c r="W36" s="54" t="str">
        <f t="shared" si="20"/>
        <v>Работал</v>
      </c>
      <c r="X36" s="54" t="str">
        <f t="shared" si="20"/>
        <v>Работал</v>
      </c>
      <c r="Y36" s="55" t="str">
        <f t="shared" si="20"/>
        <v/>
      </c>
      <c r="Z36" s="55" t="str">
        <f t="shared" si="20"/>
        <v/>
      </c>
      <c r="AA36" s="54" t="str">
        <f t="shared" si="20"/>
        <v>Работал</v>
      </c>
      <c r="AB36" s="54" t="str">
        <f t="shared" si="20"/>
        <v>Работал</v>
      </c>
      <c r="AC36" s="54" t="str">
        <f t="shared" si="20"/>
        <v>Работал</v>
      </c>
      <c r="AD36" s="54" t="str">
        <f t="shared" si="20"/>
        <v>Работал</v>
      </c>
      <c r="AE36" s="54" t="str">
        <f t="shared" si="20"/>
        <v>Работал</v>
      </c>
      <c r="AF36" s="55" t="str">
        <f t="shared" si="20"/>
        <v/>
      </c>
      <c r="AG36" s="55" t="str">
        <f t="shared" si="20"/>
        <v/>
      </c>
      <c r="AH36" s="54" t="str">
        <f t="shared" si="20"/>
        <v>Работал</v>
      </c>
      <c r="AI36" s="54" t="str">
        <f t="shared" si="20"/>
        <v/>
      </c>
      <c r="AJ36" s="54" t="str">
        <f t="shared" si="20"/>
        <v/>
      </c>
    </row>
    <row r="37" spans="1:36" x14ac:dyDescent="0.3">
      <c r="A37" s="49">
        <v>45</v>
      </c>
      <c r="B37" s="33" t="s">
        <v>145</v>
      </c>
      <c r="C37" s="33" t="str">
        <f>VLOOKUP($A37,Сотрудники!$A$3:$L$1201,8,0)</f>
        <v>Москва</v>
      </c>
      <c r="D37" s="55" t="str">
        <f t="shared" si="15"/>
        <v/>
      </c>
      <c r="E37" s="55" t="str">
        <f t="shared" si="15"/>
        <v/>
      </c>
      <c r="F37" s="54" t="str">
        <f t="shared" si="15"/>
        <v>Выходной</v>
      </c>
      <c r="G37" s="54" t="str">
        <f t="shared" si="15"/>
        <v>Выходной</v>
      </c>
      <c r="H37" s="54" t="str">
        <f t="shared" si="15"/>
        <v>Выходной</v>
      </c>
      <c r="I37" s="54" t="str">
        <f t="shared" si="15"/>
        <v>Выходной</v>
      </c>
      <c r="J37" s="54" t="str">
        <f t="shared" si="15"/>
        <v>Выходной</v>
      </c>
      <c r="K37" s="55" t="str">
        <f t="shared" si="15"/>
        <v>Выходной</v>
      </c>
      <c r="L37" s="55" t="str">
        <f t="shared" si="15"/>
        <v>Выходной</v>
      </c>
      <c r="M37" s="54" t="str">
        <f t="shared" si="15"/>
        <v>Выходной</v>
      </c>
      <c r="N37" s="54" t="str">
        <f t="shared" si="15"/>
        <v>Выходной</v>
      </c>
      <c r="O37" s="54" t="str">
        <f t="shared" si="15"/>
        <v>Работал</v>
      </c>
      <c r="P37" s="54" t="str">
        <f t="shared" si="15"/>
        <v>Работал</v>
      </c>
      <c r="Q37" s="54" t="str">
        <f t="shared" si="15"/>
        <v>Работал</v>
      </c>
      <c r="R37" s="55" t="str">
        <f t="shared" si="15"/>
        <v/>
      </c>
      <c r="S37" s="55" t="str">
        <f t="shared" si="15"/>
        <v/>
      </c>
      <c r="T37" s="54" t="str">
        <f t="shared" ref="T37:AJ37" si="21">IF(ISBLANK(T90),"",IF(T90=0,"Выходной",IF(T90&lt;&gt;0,"Работал","")))</f>
        <v>Работал</v>
      </c>
      <c r="U37" s="54" t="str">
        <f t="shared" si="21"/>
        <v>Работал</v>
      </c>
      <c r="V37" s="54" t="str">
        <f t="shared" si="21"/>
        <v>Работал</v>
      </c>
      <c r="W37" s="54" t="str">
        <f t="shared" si="21"/>
        <v>Работал</v>
      </c>
      <c r="X37" s="54" t="str">
        <f t="shared" si="21"/>
        <v>Работал</v>
      </c>
      <c r="Y37" s="55" t="str">
        <f t="shared" si="21"/>
        <v/>
      </c>
      <c r="Z37" s="55" t="str">
        <f t="shared" si="21"/>
        <v/>
      </c>
      <c r="AA37" s="54" t="str">
        <f t="shared" si="21"/>
        <v>Работал</v>
      </c>
      <c r="AB37" s="54" t="str">
        <f t="shared" si="21"/>
        <v>Работал</v>
      </c>
      <c r="AC37" s="54" t="str">
        <f t="shared" si="21"/>
        <v>Работал</v>
      </c>
      <c r="AD37" s="54" t="str">
        <f t="shared" si="21"/>
        <v>Работал</v>
      </c>
      <c r="AE37" s="54" t="str">
        <f t="shared" si="21"/>
        <v>Работал</v>
      </c>
      <c r="AF37" s="55" t="str">
        <f t="shared" si="21"/>
        <v/>
      </c>
      <c r="AG37" s="55" t="str">
        <f t="shared" si="21"/>
        <v/>
      </c>
      <c r="AH37" s="54" t="str">
        <f t="shared" si="21"/>
        <v>Работал</v>
      </c>
      <c r="AI37" s="54" t="str">
        <f t="shared" si="21"/>
        <v/>
      </c>
      <c r="AJ37" s="54" t="str">
        <f t="shared" si="21"/>
        <v/>
      </c>
    </row>
    <row r="38" spans="1:36" x14ac:dyDescent="0.3">
      <c r="A38" s="49">
        <v>46</v>
      </c>
      <c r="B38" s="33" t="s">
        <v>144</v>
      </c>
      <c r="C38" s="33" t="str">
        <f>VLOOKUP($A38,Сотрудники!$A$3:$L$1201,8,0)</f>
        <v>Екатеринбург</v>
      </c>
      <c r="D38" s="55" t="str">
        <f t="shared" si="15"/>
        <v/>
      </c>
      <c r="E38" s="55" t="str">
        <f t="shared" si="15"/>
        <v/>
      </c>
      <c r="F38" s="54" t="str">
        <f t="shared" si="15"/>
        <v>Работал</v>
      </c>
      <c r="G38" s="54" t="str">
        <f t="shared" si="15"/>
        <v>Работал</v>
      </c>
      <c r="H38" s="54" t="str">
        <f t="shared" si="15"/>
        <v>Работал</v>
      </c>
      <c r="I38" s="54" t="str">
        <f t="shared" si="15"/>
        <v>Работал</v>
      </c>
      <c r="J38" s="54" t="str">
        <f t="shared" si="15"/>
        <v>Работал</v>
      </c>
      <c r="K38" s="55" t="str">
        <f t="shared" si="15"/>
        <v/>
      </c>
      <c r="L38" s="55" t="str">
        <f t="shared" si="15"/>
        <v/>
      </c>
      <c r="M38" s="54" t="str">
        <f t="shared" si="15"/>
        <v>Работал</v>
      </c>
      <c r="N38" s="54" t="str">
        <f t="shared" si="15"/>
        <v>Работал</v>
      </c>
      <c r="O38" s="54" t="str">
        <f t="shared" si="15"/>
        <v>Работал</v>
      </c>
      <c r="P38" s="54" t="str">
        <f t="shared" si="15"/>
        <v>Работал</v>
      </c>
      <c r="Q38" s="54" t="str">
        <f t="shared" si="15"/>
        <v>Работал</v>
      </c>
      <c r="R38" s="55" t="str">
        <f t="shared" si="15"/>
        <v/>
      </c>
      <c r="S38" s="55" t="str">
        <f t="shared" si="15"/>
        <v/>
      </c>
      <c r="T38" s="54" t="str">
        <f t="shared" ref="T38:AJ38" si="22">IF(ISBLANK(T91),"",IF(T91=0,"Выходной",IF(T91&lt;&gt;0,"Работал","")))</f>
        <v>Работал</v>
      </c>
      <c r="U38" s="54" t="str">
        <f t="shared" si="22"/>
        <v>Работал</v>
      </c>
      <c r="V38" s="54" t="str">
        <f t="shared" si="22"/>
        <v>Работал</v>
      </c>
      <c r="W38" s="54" t="str">
        <f t="shared" si="22"/>
        <v>Работал</v>
      </c>
      <c r="X38" s="54" t="str">
        <f t="shared" si="22"/>
        <v>Работал</v>
      </c>
      <c r="Y38" s="55" t="str">
        <f t="shared" si="22"/>
        <v/>
      </c>
      <c r="Z38" s="55" t="str">
        <f t="shared" si="22"/>
        <v/>
      </c>
      <c r="AA38" s="54" t="str">
        <f t="shared" si="22"/>
        <v>Работал</v>
      </c>
      <c r="AB38" s="54" t="str">
        <f t="shared" si="22"/>
        <v>Работал</v>
      </c>
      <c r="AC38" s="54" t="str">
        <f t="shared" si="22"/>
        <v>Работал</v>
      </c>
      <c r="AD38" s="54" t="str">
        <f t="shared" si="22"/>
        <v>Работал</v>
      </c>
      <c r="AE38" s="54" t="str">
        <f t="shared" si="22"/>
        <v>Работал</v>
      </c>
      <c r="AF38" s="55" t="str">
        <f t="shared" si="22"/>
        <v/>
      </c>
      <c r="AG38" s="55" t="str">
        <f t="shared" si="22"/>
        <v/>
      </c>
      <c r="AH38" s="54" t="str">
        <f t="shared" si="22"/>
        <v>Работал</v>
      </c>
      <c r="AI38" s="54" t="str">
        <f t="shared" si="22"/>
        <v/>
      </c>
      <c r="AJ38" s="54" t="str">
        <f t="shared" si="22"/>
        <v/>
      </c>
    </row>
    <row r="39" spans="1:36" x14ac:dyDescent="0.3">
      <c r="A39" s="49">
        <v>47</v>
      </c>
      <c r="B39" s="33" t="s">
        <v>143</v>
      </c>
      <c r="C39" s="33" t="str">
        <f>VLOOKUP($A39,Сотрудники!$A$3:$L$1201,8,0)</f>
        <v>Москва</v>
      </c>
      <c r="D39" s="55" t="str">
        <f t="shared" si="15"/>
        <v/>
      </c>
      <c r="E39" s="55" t="str">
        <f t="shared" si="15"/>
        <v/>
      </c>
      <c r="F39" s="54" t="str">
        <f t="shared" si="15"/>
        <v>Работал</v>
      </c>
      <c r="G39" s="54" t="str">
        <f t="shared" si="15"/>
        <v>Работал</v>
      </c>
      <c r="H39" s="54" t="str">
        <f t="shared" si="15"/>
        <v>Работал</v>
      </c>
      <c r="I39" s="54" t="str">
        <f t="shared" si="15"/>
        <v>Работал</v>
      </c>
      <c r="J39" s="54" t="str">
        <f t="shared" si="15"/>
        <v>Работал</v>
      </c>
      <c r="K39" s="55" t="str">
        <f t="shared" si="15"/>
        <v/>
      </c>
      <c r="L39" s="55" t="str">
        <f t="shared" si="15"/>
        <v/>
      </c>
      <c r="M39" s="54" t="str">
        <f t="shared" si="15"/>
        <v>Работал</v>
      </c>
      <c r="N39" s="54" t="str">
        <f t="shared" si="15"/>
        <v>Работал</v>
      </c>
      <c r="O39" s="54" t="str">
        <f t="shared" si="15"/>
        <v>Работал</v>
      </c>
      <c r="P39" s="54" t="str">
        <f t="shared" si="15"/>
        <v>Работал</v>
      </c>
      <c r="Q39" s="54" t="str">
        <f t="shared" si="15"/>
        <v>Работал</v>
      </c>
      <c r="R39" s="55" t="str">
        <f t="shared" si="15"/>
        <v/>
      </c>
      <c r="S39" s="55" t="str">
        <f t="shared" si="15"/>
        <v/>
      </c>
      <c r="T39" s="54" t="str">
        <f t="shared" ref="T39:AJ39" si="23">IF(ISBLANK(T92),"",IF(T92=0,"Выходной",IF(T92&lt;&gt;0,"Работал","")))</f>
        <v>Работал</v>
      </c>
      <c r="U39" s="54" t="str">
        <f t="shared" si="23"/>
        <v>Работал</v>
      </c>
      <c r="V39" s="54" t="str">
        <f t="shared" si="23"/>
        <v>Работал</v>
      </c>
      <c r="W39" s="54" t="str">
        <f t="shared" si="23"/>
        <v>Работал</v>
      </c>
      <c r="X39" s="54" t="str">
        <f t="shared" si="23"/>
        <v>Работал</v>
      </c>
      <c r="Y39" s="55" t="str">
        <f t="shared" si="23"/>
        <v/>
      </c>
      <c r="Z39" s="55" t="str">
        <f t="shared" si="23"/>
        <v/>
      </c>
      <c r="AA39" s="54" t="str">
        <f t="shared" si="23"/>
        <v>Работал</v>
      </c>
      <c r="AB39" s="54" t="str">
        <f t="shared" si="23"/>
        <v>Работал</v>
      </c>
      <c r="AC39" s="54" t="str">
        <f t="shared" si="23"/>
        <v>Работал</v>
      </c>
      <c r="AD39" s="54" t="str">
        <f t="shared" si="23"/>
        <v>Работал</v>
      </c>
      <c r="AE39" s="54" t="str">
        <f t="shared" si="23"/>
        <v>Работал</v>
      </c>
      <c r="AF39" s="55" t="str">
        <f t="shared" si="23"/>
        <v/>
      </c>
      <c r="AG39" s="55" t="str">
        <f t="shared" si="23"/>
        <v/>
      </c>
      <c r="AH39" s="54" t="str">
        <f t="shared" si="23"/>
        <v>Работал</v>
      </c>
      <c r="AI39" s="54" t="str">
        <f t="shared" si="23"/>
        <v/>
      </c>
      <c r="AJ39" s="54" t="str">
        <f t="shared" si="23"/>
        <v/>
      </c>
    </row>
    <row r="40" spans="1:36" x14ac:dyDescent="0.3">
      <c r="A40" s="49">
        <v>48</v>
      </c>
      <c r="B40" s="33" t="s">
        <v>140</v>
      </c>
      <c r="C40" s="33" t="str">
        <f>VLOOKUP($A40,Сотрудники!$A$3:$L$1201,8,0)</f>
        <v>Барнаул</v>
      </c>
      <c r="D40" s="55" t="str">
        <f t="shared" si="15"/>
        <v/>
      </c>
      <c r="E40" s="55" t="str">
        <f t="shared" si="15"/>
        <v/>
      </c>
      <c r="F40" s="54" t="str">
        <f t="shared" si="15"/>
        <v>Работал</v>
      </c>
      <c r="G40" s="54" t="str">
        <f t="shared" si="15"/>
        <v>Работал</v>
      </c>
      <c r="H40" s="54" t="str">
        <f t="shared" si="15"/>
        <v>Работал</v>
      </c>
      <c r="I40" s="54" t="str">
        <f t="shared" si="15"/>
        <v>Работал</v>
      </c>
      <c r="J40" s="54" t="str">
        <f t="shared" si="15"/>
        <v>Работал</v>
      </c>
      <c r="K40" s="55" t="str">
        <f t="shared" si="15"/>
        <v/>
      </c>
      <c r="L40" s="55" t="str">
        <f t="shared" si="15"/>
        <v/>
      </c>
      <c r="M40" s="54" t="str">
        <f t="shared" si="15"/>
        <v>Работал</v>
      </c>
      <c r="N40" s="54" t="str">
        <f t="shared" si="15"/>
        <v>Работал</v>
      </c>
      <c r="O40" s="54" t="str">
        <f t="shared" si="15"/>
        <v>Работал</v>
      </c>
      <c r="P40" s="54" t="str">
        <f t="shared" si="15"/>
        <v>Работал</v>
      </c>
      <c r="Q40" s="54" t="str">
        <f t="shared" si="15"/>
        <v>Работал</v>
      </c>
      <c r="R40" s="55" t="str">
        <f t="shared" si="15"/>
        <v/>
      </c>
      <c r="S40" s="55" t="str">
        <f t="shared" si="15"/>
        <v/>
      </c>
      <c r="T40" s="54" t="str">
        <f t="shared" ref="T40:AJ40" si="24">IF(ISBLANK(T93),"",IF(T93=0,"Выходной",IF(T93&lt;&gt;0,"Работал","")))</f>
        <v>Работал</v>
      </c>
      <c r="U40" s="54" t="str">
        <f t="shared" si="24"/>
        <v>Работал</v>
      </c>
      <c r="V40" s="54" t="str">
        <f t="shared" si="24"/>
        <v>Работал</v>
      </c>
      <c r="W40" s="54" t="str">
        <f t="shared" si="24"/>
        <v>Работал</v>
      </c>
      <c r="X40" s="54" t="str">
        <f t="shared" si="24"/>
        <v>Работал</v>
      </c>
      <c r="Y40" s="55" t="str">
        <f t="shared" si="24"/>
        <v/>
      </c>
      <c r="Z40" s="55" t="str">
        <f t="shared" si="24"/>
        <v/>
      </c>
      <c r="AA40" s="54" t="str">
        <f t="shared" si="24"/>
        <v>Работал</v>
      </c>
      <c r="AB40" s="54" t="str">
        <f t="shared" si="24"/>
        <v>Работал</v>
      </c>
      <c r="AC40" s="54" t="str">
        <f t="shared" si="24"/>
        <v>Работал</v>
      </c>
      <c r="AD40" s="54" t="str">
        <f t="shared" si="24"/>
        <v>Работал</v>
      </c>
      <c r="AE40" s="54" t="str">
        <f t="shared" si="24"/>
        <v>Работал</v>
      </c>
      <c r="AF40" s="55" t="str">
        <f t="shared" si="24"/>
        <v/>
      </c>
      <c r="AG40" s="55" t="str">
        <f t="shared" si="24"/>
        <v/>
      </c>
      <c r="AH40" s="54" t="str">
        <f t="shared" si="24"/>
        <v>Работал</v>
      </c>
      <c r="AI40" s="54" t="str">
        <f t="shared" si="24"/>
        <v/>
      </c>
      <c r="AJ40" s="54" t="str">
        <f t="shared" si="24"/>
        <v/>
      </c>
    </row>
    <row r="41" spans="1:36" x14ac:dyDescent="0.3">
      <c r="A41" s="49">
        <v>49</v>
      </c>
      <c r="B41" s="33" t="s">
        <v>146</v>
      </c>
      <c r="C41" s="33" t="str">
        <f>VLOOKUP($A41,Сотрудники!$A$3:$L$1201,8,0)</f>
        <v>Москва</v>
      </c>
      <c r="D41" s="55" t="str">
        <f t="shared" si="15"/>
        <v/>
      </c>
      <c r="E41" s="55" t="str">
        <f t="shared" si="15"/>
        <v/>
      </c>
      <c r="F41" s="54" t="str">
        <f t="shared" si="15"/>
        <v>Работал</v>
      </c>
      <c r="G41" s="54" t="str">
        <f t="shared" si="15"/>
        <v>Работал</v>
      </c>
      <c r="H41" s="54" t="str">
        <f t="shared" si="15"/>
        <v>Работал</v>
      </c>
      <c r="I41" s="54" t="str">
        <f t="shared" si="15"/>
        <v>Работал</v>
      </c>
      <c r="J41" s="54" t="str">
        <f t="shared" si="15"/>
        <v>Работал</v>
      </c>
      <c r="K41" s="55" t="str">
        <f t="shared" si="15"/>
        <v/>
      </c>
      <c r="L41" s="55" t="str">
        <f t="shared" si="15"/>
        <v/>
      </c>
      <c r="M41" s="54" t="str">
        <f t="shared" si="15"/>
        <v>Работал</v>
      </c>
      <c r="N41" s="54" t="str">
        <f t="shared" si="15"/>
        <v>Работал</v>
      </c>
      <c r="O41" s="54" t="str">
        <f t="shared" si="15"/>
        <v>Работал</v>
      </c>
      <c r="P41" s="54" t="str">
        <f t="shared" si="15"/>
        <v>Работал</v>
      </c>
      <c r="Q41" s="54" t="str">
        <f t="shared" si="15"/>
        <v>Работал</v>
      </c>
      <c r="R41" s="55" t="str">
        <f t="shared" si="15"/>
        <v/>
      </c>
      <c r="S41" s="55" t="str">
        <f t="shared" si="15"/>
        <v/>
      </c>
      <c r="T41" s="54" t="str">
        <f t="shared" ref="T41:AJ41" si="25">IF(ISBLANK(T94),"",IF(T94=0,"Выходной",IF(T94&lt;&gt;0,"Работал","")))</f>
        <v>Работал</v>
      </c>
      <c r="U41" s="54" t="str">
        <f t="shared" si="25"/>
        <v>Работал</v>
      </c>
      <c r="V41" s="54" t="str">
        <f t="shared" si="25"/>
        <v>Работал</v>
      </c>
      <c r="W41" s="54" t="str">
        <f t="shared" si="25"/>
        <v>Работал</v>
      </c>
      <c r="X41" s="54" t="str">
        <f t="shared" si="25"/>
        <v>Работал</v>
      </c>
      <c r="Y41" s="55" t="str">
        <f t="shared" si="25"/>
        <v/>
      </c>
      <c r="Z41" s="55" t="str">
        <f t="shared" si="25"/>
        <v/>
      </c>
      <c r="AA41" s="54" t="str">
        <f t="shared" si="25"/>
        <v>Работал</v>
      </c>
      <c r="AB41" s="54" t="str">
        <f t="shared" si="25"/>
        <v>Работал</v>
      </c>
      <c r="AC41" s="54" t="str">
        <f t="shared" si="25"/>
        <v>Работал</v>
      </c>
      <c r="AD41" s="54" t="str">
        <f t="shared" si="25"/>
        <v>Работал</v>
      </c>
      <c r="AE41" s="54" t="str">
        <f t="shared" si="25"/>
        <v>Работал</v>
      </c>
      <c r="AF41" s="55" t="str">
        <f t="shared" si="25"/>
        <v/>
      </c>
      <c r="AG41" s="55" t="str">
        <f t="shared" si="25"/>
        <v/>
      </c>
      <c r="AH41" s="54" t="str">
        <f t="shared" si="25"/>
        <v>Работал</v>
      </c>
      <c r="AI41" s="54" t="str">
        <f t="shared" si="25"/>
        <v/>
      </c>
      <c r="AJ41" s="54" t="str">
        <f t="shared" si="25"/>
        <v/>
      </c>
    </row>
    <row r="42" spans="1:36" x14ac:dyDescent="0.3">
      <c r="A42" s="49">
        <v>50</v>
      </c>
      <c r="B42" s="33" t="s">
        <v>151</v>
      </c>
      <c r="C42" s="33" t="str">
        <f>VLOOKUP($A42,Сотрудники!$A$3:$L$1201,8,0)</f>
        <v>СПБ</v>
      </c>
      <c r="D42" s="55" t="str">
        <f t="shared" si="15"/>
        <v/>
      </c>
      <c r="E42" s="55" t="str">
        <f t="shared" si="15"/>
        <v/>
      </c>
      <c r="F42" s="54" t="str">
        <f t="shared" ref="F42:T42" si="26">IF(ISBLANK(F95),"",IF(F95=0,"Выходной",IF(F95&lt;&gt;0,"Работал","")))</f>
        <v>Работал</v>
      </c>
      <c r="G42" s="54" t="str">
        <f t="shared" si="26"/>
        <v>Работал</v>
      </c>
      <c r="H42" s="54" t="str">
        <f t="shared" si="26"/>
        <v>Работал</v>
      </c>
      <c r="I42" s="54" t="str">
        <f t="shared" si="26"/>
        <v>Работал</v>
      </c>
      <c r="J42" s="54" t="str">
        <f t="shared" si="26"/>
        <v>Работал</v>
      </c>
      <c r="K42" s="55" t="str">
        <f t="shared" si="26"/>
        <v/>
      </c>
      <c r="L42" s="55" t="str">
        <f t="shared" si="26"/>
        <v/>
      </c>
      <c r="M42" s="54" t="str">
        <f t="shared" si="26"/>
        <v>Работал</v>
      </c>
      <c r="N42" s="54" t="str">
        <f t="shared" si="26"/>
        <v>Работал</v>
      </c>
      <c r="O42" s="54" t="str">
        <f t="shared" si="26"/>
        <v>Работал</v>
      </c>
      <c r="P42" s="54" t="str">
        <f t="shared" si="26"/>
        <v>Работал</v>
      </c>
      <c r="Q42" s="54" t="str">
        <f t="shared" si="26"/>
        <v>Работал</v>
      </c>
      <c r="R42" s="55" t="str">
        <f t="shared" si="26"/>
        <v/>
      </c>
      <c r="S42" s="55" t="str">
        <f t="shared" si="26"/>
        <v/>
      </c>
      <c r="T42" s="54" t="str">
        <f t="shared" si="26"/>
        <v>Выходной</v>
      </c>
      <c r="U42" s="54" t="str">
        <f t="shared" ref="U42:AJ42" si="27">IF(ISBLANK(U95),"",IF(U95=0,"Выходной",IF(U95&lt;&gt;0,"Работал","")))</f>
        <v>Выходной</v>
      </c>
      <c r="V42" s="54" t="str">
        <f t="shared" si="27"/>
        <v>Выходной</v>
      </c>
      <c r="W42" s="54" t="str">
        <f t="shared" si="27"/>
        <v>Выходной</v>
      </c>
      <c r="X42" s="54" t="str">
        <f t="shared" si="27"/>
        <v>Выходной</v>
      </c>
      <c r="Y42" s="55" t="str">
        <f t="shared" si="27"/>
        <v>Выходной</v>
      </c>
      <c r="Z42" s="55" t="str">
        <f t="shared" si="27"/>
        <v>Выходной</v>
      </c>
      <c r="AA42" s="54" t="str">
        <f t="shared" si="27"/>
        <v>Выходной</v>
      </c>
      <c r="AB42" s="54" t="str">
        <f t="shared" si="27"/>
        <v>Выходной</v>
      </c>
      <c r="AC42" s="54" t="str">
        <f t="shared" si="27"/>
        <v>Выходной</v>
      </c>
      <c r="AD42" s="54" t="str">
        <f t="shared" si="27"/>
        <v>Выходной</v>
      </c>
      <c r="AE42" s="54" t="str">
        <f t="shared" si="27"/>
        <v>Выходной</v>
      </c>
      <c r="AF42" s="55" t="str">
        <f t="shared" si="27"/>
        <v/>
      </c>
      <c r="AG42" s="55" t="str">
        <f t="shared" si="27"/>
        <v/>
      </c>
      <c r="AH42" s="54" t="str">
        <f t="shared" si="27"/>
        <v>Работал</v>
      </c>
      <c r="AI42" s="54" t="str">
        <f t="shared" si="27"/>
        <v/>
      </c>
      <c r="AJ42" s="54" t="str">
        <f t="shared" si="27"/>
        <v/>
      </c>
    </row>
    <row r="43" spans="1:36" x14ac:dyDescent="0.3">
      <c r="A43" s="49">
        <v>51</v>
      </c>
      <c r="B43" s="33" t="s">
        <v>150</v>
      </c>
      <c r="C43" s="33" t="str">
        <f>VLOOKUP($A43,Сотрудники!$A$3:$L$1201,8,0)</f>
        <v>Краснодар</v>
      </c>
      <c r="D43" s="55"/>
      <c r="E43" s="55"/>
      <c r="F43" s="54" t="str">
        <f t="shared" ref="F43:T43" si="28">IF(ISBLANK(F96),"",IF(F96=0,"Выходной",IF(F96&lt;&gt;0,"Работал","")))</f>
        <v>Работал</v>
      </c>
      <c r="G43" s="54" t="str">
        <f t="shared" si="28"/>
        <v>Работал</v>
      </c>
      <c r="H43" s="54" t="str">
        <f t="shared" si="28"/>
        <v>Работал</v>
      </c>
      <c r="I43" s="54" t="str">
        <f t="shared" si="28"/>
        <v>Работал</v>
      </c>
      <c r="J43" s="54" t="str">
        <f t="shared" si="28"/>
        <v>Работал</v>
      </c>
      <c r="K43" s="55" t="str">
        <f t="shared" si="28"/>
        <v/>
      </c>
      <c r="L43" s="55" t="str">
        <f t="shared" si="28"/>
        <v/>
      </c>
      <c r="M43" s="54" t="str">
        <f t="shared" si="28"/>
        <v>Работал</v>
      </c>
      <c r="N43" s="54" t="str">
        <f t="shared" si="28"/>
        <v>Работал</v>
      </c>
      <c r="O43" s="54" t="str">
        <f t="shared" si="28"/>
        <v>Работал</v>
      </c>
      <c r="P43" s="54" t="str">
        <f t="shared" si="28"/>
        <v>Работал</v>
      </c>
      <c r="Q43" s="54" t="str">
        <f t="shared" si="28"/>
        <v>Работал</v>
      </c>
      <c r="R43" s="55" t="str">
        <f t="shared" si="28"/>
        <v/>
      </c>
      <c r="S43" s="55" t="str">
        <f t="shared" si="28"/>
        <v/>
      </c>
      <c r="T43" s="54" t="str">
        <f t="shared" si="28"/>
        <v>Работал</v>
      </c>
      <c r="U43" s="54" t="str">
        <f t="shared" ref="U43:Z43" si="29">IF(ISBLANK(U96),"",IF(U96=0,"Выходной",IF(U96&lt;&gt;0,"Работал","")))</f>
        <v>Работал</v>
      </c>
      <c r="V43" s="54" t="str">
        <f t="shared" si="29"/>
        <v>Работал</v>
      </c>
      <c r="W43" s="54" t="str">
        <f t="shared" si="29"/>
        <v>Работал</v>
      </c>
      <c r="X43" s="54" t="str">
        <f t="shared" si="29"/>
        <v>Работал</v>
      </c>
      <c r="Y43" s="55" t="str">
        <f t="shared" si="29"/>
        <v/>
      </c>
      <c r="Z43" s="55" t="str">
        <f t="shared" si="29"/>
        <v/>
      </c>
      <c r="AA43" s="54" t="str">
        <f t="shared" ref="AA43:AH43" si="30">IF(ISBLANK(AA96),"",IF(AA96=0,"Выходной",IF(AA96&lt;&gt;0,"Работал","")))</f>
        <v>Работал</v>
      </c>
      <c r="AB43" s="54" t="str">
        <f t="shared" si="30"/>
        <v>Работал</v>
      </c>
      <c r="AC43" s="54" t="str">
        <f t="shared" si="30"/>
        <v>Работал</v>
      </c>
      <c r="AD43" s="54" t="str">
        <f t="shared" si="30"/>
        <v>Работал</v>
      </c>
      <c r="AE43" s="54" t="str">
        <f t="shared" si="30"/>
        <v>Работал</v>
      </c>
      <c r="AF43" s="55" t="str">
        <f t="shared" si="30"/>
        <v/>
      </c>
      <c r="AG43" s="55" t="str">
        <f t="shared" si="30"/>
        <v/>
      </c>
      <c r="AH43" s="54" t="str">
        <f t="shared" si="30"/>
        <v>Работал</v>
      </c>
      <c r="AI43" s="54"/>
      <c r="AJ43" s="54"/>
    </row>
    <row r="44" spans="1:36" x14ac:dyDescent="0.3">
      <c r="A44" s="49">
        <v>52</v>
      </c>
      <c r="B44" s="33" t="s">
        <v>154</v>
      </c>
      <c r="C44" s="33" t="str">
        <f>VLOOKUP($A44,Сотрудники!$A$3:$L$1201,8,0)</f>
        <v>Екатеринбург</v>
      </c>
      <c r="D44" s="55" t="str">
        <f t="shared" ref="D44:AJ44" si="31">IF(ISBLANK(D97),"",IF(D97=0,"Выходной",IF(D97&lt;&gt;0,"Работал","")))</f>
        <v/>
      </c>
      <c r="E44" s="55" t="str">
        <f t="shared" si="31"/>
        <v/>
      </c>
      <c r="F44" s="54" t="str">
        <f t="shared" si="31"/>
        <v>Работал</v>
      </c>
      <c r="G44" s="54" t="str">
        <f t="shared" si="31"/>
        <v>Работал</v>
      </c>
      <c r="H44" s="54" t="str">
        <f t="shared" si="31"/>
        <v>Работал</v>
      </c>
      <c r="I44" s="54" t="str">
        <f t="shared" si="31"/>
        <v>Работал</v>
      </c>
      <c r="J44" s="54" t="str">
        <f t="shared" si="31"/>
        <v>Работал</v>
      </c>
      <c r="K44" s="55" t="str">
        <f t="shared" si="31"/>
        <v/>
      </c>
      <c r="L44" s="55" t="str">
        <f t="shared" si="31"/>
        <v/>
      </c>
      <c r="M44" s="54" t="str">
        <f t="shared" si="31"/>
        <v>Работал</v>
      </c>
      <c r="N44" s="54" t="str">
        <f t="shared" si="31"/>
        <v>Работал</v>
      </c>
      <c r="O44" s="54" t="str">
        <f t="shared" si="31"/>
        <v>Работал</v>
      </c>
      <c r="P44" s="54" t="str">
        <f t="shared" si="31"/>
        <v>Работал</v>
      </c>
      <c r="Q44" s="54" t="str">
        <f t="shared" si="31"/>
        <v>Работал</v>
      </c>
      <c r="R44" s="55" t="str">
        <f t="shared" si="31"/>
        <v/>
      </c>
      <c r="S44" s="55" t="str">
        <f t="shared" si="31"/>
        <v/>
      </c>
      <c r="T44" s="54" t="str">
        <f t="shared" si="31"/>
        <v>Работал</v>
      </c>
      <c r="U44" s="54" t="str">
        <f t="shared" si="31"/>
        <v>Работал</v>
      </c>
      <c r="V44" s="54" t="str">
        <f t="shared" si="31"/>
        <v>Работал</v>
      </c>
      <c r="W44" s="54" t="str">
        <f t="shared" si="31"/>
        <v>Работал</v>
      </c>
      <c r="X44" s="54" t="str">
        <f t="shared" si="31"/>
        <v>Работал</v>
      </c>
      <c r="Y44" s="55" t="str">
        <f t="shared" si="31"/>
        <v/>
      </c>
      <c r="Z44" s="55" t="str">
        <f t="shared" si="31"/>
        <v/>
      </c>
      <c r="AA44" s="54" t="str">
        <f t="shared" si="31"/>
        <v>Работал</v>
      </c>
      <c r="AB44" s="54" t="str">
        <f t="shared" si="31"/>
        <v>Работал</v>
      </c>
      <c r="AC44" s="54" t="str">
        <f t="shared" si="31"/>
        <v>Работал</v>
      </c>
      <c r="AD44" s="54" t="str">
        <f t="shared" si="31"/>
        <v>Работал</v>
      </c>
      <c r="AE44" s="54" t="str">
        <f t="shared" si="31"/>
        <v>Работал</v>
      </c>
      <c r="AF44" s="55" t="str">
        <f t="shared" si="31"/>
        <v/>
      </c>
      <c r="AG44" s="55" t="str">
        <f t="shared" si="31"/>
        <v/>
      </c>
      <c r="AH44" s="54" t="str">
        <f t="shared" si="31"/>
        <v>Работал</v>
      </c>
      <c r="AI44" s="54" t="str">
        <f t="shared" si="31"/>
        <v/>
      </c>
      <c r="AJ44" s="54" t="str">
        <f t="shared" si="31"/>
        <v/>
      </c>
    </row>
    <row r="45" spans="1:36" x14ac:dyDescent="0.3">
      <c r="A45" s="49">
        <v>53</v>
      </c>
      <c r="B45" s="33" t="s">
        <v>149</v>
      </c>
      <c r="C45" s="33" t="str">
        <f>VLOOKUP($A45,Сотрудники!$A$3:$L$1201,8,0)</f>
        <v>Москва</v>
      </c>
      <c r="D45" s="55" t="str">
        <f t="shared" ref="D45:AJ45" si="32">IF(ISBLANK(D98),"",IF(D98=0,"Выходной",IF(D98&lt;&gt;0,"Работал","")))</f>
        <v/>
      </c>
      <c r="E45" s="55" t="str">
        <f t="shared" si="32"/>
        <v/>
      </c>
      <c r="F45" s="54" t="str">
        <f t="shared" si="32"/>
        <v>Работал</v>
      </c>
      <c r="G45" s="54" t="str">
        <f t="shared" si="32"/>
        <v>Работал</v>
      </c>
      <c r="H45" s="54" t="str">
        <f t="shared" si="32"/>
        <v>Работал</v>
      </c>
      <c r="I45" s="54" t="str">
        <f t="shared" si="32"/>
        <v>Работал</v>
      </c>
      <c r="J45" s="54" t="str">
        <f t="shared" si="32"/>
        <v>Работал</v>
      </c>
      <c r="K45" s="55" t="str">
        <f t="shared" si="32"/>
        <v/>
      </c>
      <c r="L45" s="55" t="str">
        <f t="shared" si="32"/>
        <v/>
      </c>
      <c r="M45" s="54" t="str">
        <f t="shared" si="32"/>
        <v>Работал</v>
      </c>
      <c r="N45" s="54" t="str">
        <f t="shared" si="32"/>
        <v>Работал</v>
      </c>
      <c r="O45" s="54" t="str">
        <f t="shared" si="32"/>
        <v>Работал</v>
      </c>
      <c r="P45" s="54" t="str">
        <f t="shared" si="32"/>
        <v>Работал</v>
      </c>
      <c r="Q45" s="54" t="str">
        <f t="shared" si="32"/>
        <v>Работал</v>
      </c>
      <c r="R45" s="55" t="str">
        <f t="shared" si="32"/>
        <v/>
      </c>
      <c r="S45" s="55" t="str">
        <f t="shared" si="32"/>
        <v/>
      </c>
      <c r="T45" s="54" t="str">
        <f t="shared" si="32"/>
        <v>Работал</v>
      </c>
      <c r="U45" s="54" t="str">
        <f t="shared" si="32"/>
        <v>Работал</v>
      </c>
      <c r="V45" s="54" t="str">
        <f t="shared" si="32"/>
        <v>Работал</v>
      </c>
      <c r="W45" s="54" t="str">
        <f t="shared" si="32"/>
        <v>Работал</v>
      </c>
      <c r="X45" s="54" t="str">
        <f t="shared" si="32"/>
        <v>Работал</v>
      </c>
      <c r="Y45" s="55" t="str">
        <f t="shared" si="32"/>
        <v/>
      </c>
      <c r="Z45" s="55" t="str">
        <f t="shared" si="32"/>
        <v/>
      </c>
      <c r="AA45" s="54" t="str">
        <f t="shared" si="32"/>
        <v>Работал</v>
      </c>
      <c r="AB45" s="54" t="str">
        <f t="shared" si="32"/>
        <v>Работал</v>
      </c>
      <c r="AC45" s="54" t="str">
        <f t="shared" si="32"/>
        <v>Работал</v>
      </c>
      <c r="AD45" s="54" t="str">
        <f t="shared" si="32"/>
        <v>Работал</v>
      </c>
      <c r="AE45" s="54" t="str">
        <f t="shared" si="32"/>
        <v>Работал</v>
      </c>
      <c r="AF45" s="55" t="str">
        <f t="shared" si="32"/>
        <v/>
      </c>
      <c r="AG45" s="55" t="str">
        <f t="shared" si="32"/>
        <v/>
      </c>
      <c r="AH45" s="54" t="str">
        <f t="shared" si="32"/>
        <v>Работал</v>
      </c>
      <c r="AI45" s="54" t="str">
        <f t="shared" si="32"/>
        <v/>
      </c>
      <c r="AJ45" s="54" t="str">
        <f t="shared" si="32"/>
        <v/>
      </c>
    </row>
    <row r="46" spans="1:36" x14ac:dyDescent="0.3">
      <c r="A46" s="49">
        <v>54</v>
      </c>
      <c r="B46" s="33" t="s">
        <v>167</v>
      </c>
      <c r="C46" s="33" t="str">
        <f>VLOOKUP($A46,Сотрудники!$A$3:$L$1201,8,0)</f>
        <v>Москва</v>
      </c>
      <c r="D46" s="55" t="str">
        <f t="shared" ref="D46:AJ46" si="33">IF(ISBLANK(D99),"",IF(D99=0,"Выходной",IF(D99&lt;&gt;0,"Работал","")))</f>
        <v/>
      </c>
      <c r="E46" s="55" t="str">
        <f t="shared" si="33"/>
        <v/>
      </c>
      <c r="F46" s="54" t="str">
        <f t="shared" si="33"/>
        <v>Работал</v>
      </c>
      <c r="G46" s="54" t="str">
        <f t="shared" si="33"/>
        <v>Работал</v>
      </c>
      <c r="H46" s="54" t="str">
        <f t="shared" si="33"/>
        <v>Работал</v>
      </c>
      <c r="I46" s="54" t="str">
        <f t="shared" si="33"/>
        <v>Работал</v>
      </c>
      <c r="J46" s="54" t="str">
        <f t="shared" si="33"/>
        <v>Работал</v>
      </c>
      <c r="K46" s="55" t="str">
        <f t="shared" si="33"/>
        <v/>
      </c>
      <c r="L46" s="55" t="str">
        <f t="shared" si="33"/>
        <v/>
      </c>
      <c r="M46" s="54" t="str">
        <f t="shared" si="33"/>
        <v>Работал</v>
      </c>
      <c r="N46" s="54" t="str">
        <f t="shared" si="33"/>
        <v>Работал</v>
      </c>
      <c r="O46" s="54" t="str">
        <f t="shared" si="33"/>
        <v>Работал</v>
      </c>
      <c r="P46" s="54" t="str">
        <f t="shared" si="33"/>
        <v>Работал</v>
      </c>
      <c r="Q46" s="54" t="str">
        <f t="shared" si="33"/>
        <v>Работал</v>
      </c>
      <c r="R46" s="55" t="str">
        <f t="shared" si="33"/>
        <v/>
      </c>
      <c r="S46" s="55" t="str">
        <f t="shared" si="33"/>
        <v/>
      </c>
      <c r="T46" s="54" t="str">
        <f t="shared" si="33"/>
        <v>Работал</v>
      </c>
      <c r="U46" s="54" t="str">
        <f t="shared" si="33"/>
        <v>Работал</v>
      </c>
      <c r="V46" s="54" t="str">
        <f t="shared" si="33"/>
        <v>Работал</v>
      </c>
      <c r="W46" s="54" t="str">
        <f t="shared" si="33"/>
        <v>Работал</v>
      </c>
      <c r="X46" s="54" t="str">
        <f t="shared" si="33"/>
        <v>Работал</v>
      </c>
      <c r="Y46" s="55" t="str">
        <f t="shared" si="33"/>
        <v/>
      </c>
      <c r="Z46" s="55" t="str">
        <f t="shared" si="33"/>
        <v/>
      </c>
      <c r="AA46" s="54" t="str">
        <f t="shared" si="33"/>
        <v>Работал</v>
      </c>
      <c r="AB46" s="54" t="str">
        <f t="shared" si="33"/>
        <v>Работал</v>
      </c>
      <c r="AC46" s="54" t="str">
        <f t="shared" si="33"/>
        <v>Работал</v>
      </c>
      <c r="AD46" s="54" t="str">
        <f t="shared" si="33"/>
        <v>Работал</v>
      </c>
      <c r="AE46" s="54" t="str">
        <f t="shared" si="33"/>
        <v>Работал</v>
      </c>
      <c r="AF46" s="55" t="str">
        <f t="shared" si="33"/>
        <v/>
      </c>
      <c r="AG46" s="55" t="str">
        <f t="shared" si="33"/>
        <v/>
      </c>
      <c r="AH46" s="54" t="str">
        <f t="shared" si="33"/>
        <v>Работал</v>
      </c>
      <c r="AI46" s="54" t="str">
        <f t="shared" si="33"/>
        <v/>
      </c>
      <c r="AJ46" s="54" t="str">
        <f t="shared" si="33"/>
        <v/>
      </c>
    </row>
    <row r="47" spans="1:36" x14ac:dyDescent="0.3">
      <c r="A47" s="49">
        <v>55</v>
      </c>
      <c r="B47" s="33" t="s">
        <v>156</v>
      </c>
      <c r="C47" s="33" t="str">
        <f>VLOOKUP($A47,Сотрудники!$A$3:$L$1201,8,0)</f>
        <v>Курган</v>
      </c>
      <c r="D47" s="55" t="str">
        <f t="shared" ref="D47:AJ47" si="34">IF(ISBLANK(D100),"",IF(D100=0,"Выходной",IF(D100&lt;&gt;0,"Работал","")))</f>
        <v/>
      </c>
      <c r="E47" s="55" t="str">
        <f t="shared" si="34"/>
        <v/>
      </c>
      <c r="F47" s="54" t="str">
        <f t="shared" si="34"/>
        <v/>
      </c>
      <c r="G47" s="54" t="str">
        <f t="shared" si="34"/>
        <v/>
      </c>
      <c r="H47" s="54" t="str">
        <f t="shared" si="34"/>
        <v/>
      </c>
      <c r="I47" s="54" t="str">
        <f t="shared" si="34"/>
        <v/>
      </c>
      <c r="J47" s="54" t="str">
        <f t="shared" si="34"/>
        <v/>
      </c>
      <c r="K47" s="55" t="str">
        <f t="shared" si="34"/>
        <v/>
      </c>
      <c r="L47" s="55" t="str">
        <f t="shared" si="34"/>
        <v/>
      </c>
      <c r="M47" s="54" t="str">
        <f t="shared" si="34"/>
        <v/>
      </c>
      <c r="N47" s="54" t="str">
        <f t="shared" si="34"/>
        <v>Работал</v>
      </c>
      <c r="O47" s="54" t="str">
        <f t="shared" si="34"/>
        <v>Работал</v>
      </c>
      <c r="P47" s="54" t="str">
        <f t="shared" si="34"/>
        <v>Работал</v>
      </c>
      <c r="Q47" s="54" t="str">
        <f t="shared" si="34"/>
        <v>Работал</v>
      </c>
      <c r="R47" s="55" t="str">
        <f t="shared" si="34"/>
        <v/>
      </c>
      <c r="S47" s="55" t="str">
        <f t="shared" si="34"/>
        <v/>
      </c>
      <c r="T47" s="54" t="str">
        <f t="shared" si="34"/>
        <v>Работал</v>
      </c>
      <c r="U47" s="54" t="str">
        <f t="shared" si="34"/>
        <v>Работал</v>
      </c>
      <c r="V47" s="54" t="str">
        <f t="shared" si="34"/>
        <v>Работал</v>
      </c>
      <c r="W47" s="54" t="str">
        <f t="shared" si="34"/>
        <v>Работал</v>
      </c>
      <c r="X47" s="54" t="str">
        <f t="shared" si="34"/>
        <v>Работал</v>
      </c>
      <c r="Y47" s="55" t="str">
        <f t="shared" si="34"/>
        <v/>
      </c>
      <c r="Z47" s="55" t="str">
        <f t="shared" si="34"/>
        <v/>
      </c>
      <c r="AA47" s="54" t="str">
        <f t="shared" si="34"/>
        <v>Работал</v>
      </c>
      <c r="AB47" s="54" t="str">
        <f t="shared" si="34"/>
        <v>Работал</v>
      </c>
      <c r="AC47" s="54" t="str">
        <f t="shared" si="34"/>
        <v>Работал</v>
      </c>
      <c r="AD47" s="54" t="str">
        <f t="shared" si="34"/>
        <v>Работал</v>
      </c>
      <c r="AE47" s="54" t="str">
        <f t="shared" si="34"/>
        <v>Работал</v>
      </c>
      <c r="AF47" s="55" t="str">
        <f t="shared" si="34"/>
        <v/>
      </c>
      <c r="AG47" s="55" t="str">
        <f t="shared" si="34"/>
        <v/>
      </c>
      <c r="AH47" s="54" t="str">
        <f t="shared" si="34"/>
        <v>Работал</v>
      </c>
      <c r="AI47" s="54" t="str">
        <f t="shared" si="34"/>
        <v/>
      </c>
      <c r="AJ47" s="54" t="str">
        <f t="shared" si="34"/>
        <v/>
      </c>
    </row>
    <row r="48" spans="1:36" x14ac:dyDescent="0.3">
      <c r="A48" s="49">
        <v>56</v>
      </c>
      <c r="B48" s="33" t="s">
        <v>166</v>
      </c>
      <c r="C48" s="33" t="str">
        <f>VLOOKUP($A48,Сотрудники!$A$3:$L$1201,8,0)</f>
        <v>Москва</v>
      </c>
      <c r="D48" s="55" t="str">
        <f t="shared" ref="D48:AJ48" si="35">IF(ISBLANK(D101),"",IF(D101=0,"Выходной",IF(D101&lt;&gt;0,"Работал","")))</f>
        <v/>
      </c>
      <c r="E48" s="55" t="str">
        <f t="shared" si="35"/>
        <v/>
      </c>
      <c r="F48" s="54" t="str">
        <f t="shared" si="35"/>
        <v/>
      </c>
      <c r="G48" s="54" t="str">
        <f t="shared" si="35"/>
        <v/>
      </c>
      <c r="H48" s="54" t="str">
        <f t="shared" si="35"/>
        <v/>
      </c>
      <c r="I48" s="54" t="str">
        <f t="shared" si="35"/>
        <v/>
      </c>
      <c r="J48" s="54" t="str">
        <f t="shared" si="35"/>
        <v/>
      </c>
      <c r="K48" s="55" t="str">
        <f t="shared" si="35"/>
        <v/>
      </c>
      <c r="L48" s="55" t="str">
        <f t="shared" si="35"/>
        <v/>
      </c>
      <c r="M48" s="54" t="str">
        <f t="shared" si="35"/>
        <v/>
      </c>
      <c r="N48" s="54" t="str">
        <f t="shared" si="35"/>
        <v>Работал</v>
      </c>
      <c r="O48" s="54" t="str">
        <f t="shared" si="35"/>
        <v>Работал</v>
      </c>
      <c r="P48" s="54" t="str">
        <f t="shared" si="35"/>
        <v>Работал</v>
      </c>
      <c r="Q48" s="54" t="str">
        <f t="shared" si="35"/>
        <v>Работал</v>
      </c>
      <c r="R48" s="55" t="str">
        <f t="shared" si="35"/>
        <v/>
      </c>
      <c r="S48" s="55" t="str">
        <f t="shared" si="35"/>
        <v/>
      </c>
      <c r="T48" s="54" t="str">
        <f t="shared" si="35"/>
        <v>Работал</v>
      </c>
      <c r="U48" s="54" t="str">
        <f t="shared" si="35"/>
        <v>Работал</v>
      </c>
      <c r="V48" s="54" t="str">
        <f t="shared" si="35"/>
        <v>Работал</v>
      </c>
      <c r="W48" s="54" t="str">
        <f t="shared" si="35"/>
        <v>Работал</v>
      </c>
      <c r="X48" s="54" t="str">
        <f t="shared" si="35"/>
        <v>Работал</v>
      </c>
      <c r="Y48" s="55" t="str">
        <f t="shared" si="35"/>
        <v/>
      </c>
      <c r="Z48" s="55" t="str">
        <f t="shared" si="35"/>
        <v/>
      </c>
      <c r="AA48" s="54" t="str">
        <f t="shared" si="35"/>
        <v>Работал</v>
      </c>
      <c r="AB48" s="54" t="str">
        <f t="shared" si="35"/>
        <v>Работал</v>
      </c>
      <c r="AC48" s="54" t="str">
        <f t="shared" si="35"/>
        <v>Работал</v>
      </c>
      <c r="AD48" s="54" t="str">
        <f t="shared" si="35"/>
        <v>Работал</v>
      </c>
      <c r="AE48" s="54" t="str">
        <f t="shared" si="35"/>
        <v>Работал</v>
      </c>
      <c r="AF48" s="55" t="str">
        <f t="shared" si="35"/>
        <v/>
      </c>
      <c r="AG48" s="55" t="str">
        <f t="shared" si="35"/>
        <v/>
      </c>
      <c r="AH48" s="54" t="str">
        <f t="shared" si="35"/>
        <v>Работал</v>
      </c>
      <c r="AI48" s="54" t="str">
        <f t="shared" si="35"/>
        <v/>
      </c>
      <c r="AJ48" s="54" t="str">
        <f t="shared" si="35"/>
        <v/>
      </c>
    </row>
    <row r="49" spans="1:37" x14ac:dyDescent="0.3">
      <c r="A49" s="49">
        <v>57</v>
      </c>
      <c r="B49" s="33" t="s">
        <v>168</v>
      </c>
      <c r="C49" s="33" t="str">
        <f>VLOOKUP($A49,Сотрудники!$A$3:$L$1201,8,0)</f>
        <v>Москва</v>
      </c>
      <c r="D49" s="55" t="str">
        <f t="shared" ref="D49:AJ49" si="36">IF(ISBLANK(D102),"",IF(D102=0,"Выходной",IF(D102&lt;&gt;0,"Работал","")))</f>
        <v/>
      </c>
      <c r="E49" s="55" t="str">
        <f t="shared" si="36"/>
        <v/>
      </c>
      <c r="F49" s="54" t="str">
        <f t="shared" si="36"/>
        <v/>
      </c>
      <c r="G49" s="54" t="str">
        <f t="shared" si="36"/>
        <v/>
      </c>
      <c r="H49" s="54" t="str">
        <f t="shared" si="36"/>
        <v/>
      </c>
      <c r="I49" s="54" t="str">
        <f t="shared" si="36"/>
        <v/>
      </c>
      <c r="J49" s="54" t="str">
        <f t="shared" si="36"/>
        <v/>
      </c>
      <c r="K49" s="55" t="str">
        <f t="shared" si="36"/>
        <v/>
      </c>
      <c r="L49" s="55" t="str">
        <f t="shared" si="36"/>
        <v/>
      </c>
      <c r="M49" s="54" t="str">
        <f t="shared" si="36"/>
        <v/>
      </c>
      <c r="N49" s="54" t="str">
        <f t="shared" si="36"/>
        <v/>
      </c>
      <c r="O49" s="54" t="str">
        <f t="shared" si="36"/>
        <v/>
      </c>
      <c r="P49" s="54" t="str">
        <f t="shared" si="36"/>
        <v>Работал</v>
      </c>
      <c r="Q49" s="54" t="str">
        <f t="shared" si="36"/>
        <v>Работал</v>
      </c>
      <c r="R49" s="55" t="str">
        <f t="shared" si="36"/>
        <v/>
      </c>
      <c r="S49" s="55" t="str">
        <f t="shared" si="36"/>
        <v/>
      </c>
      <c r="T49" s="54" t="str">
        <f t="shared" si="36"/>
        <v>Работал</v>
      </c>
      <c r="U49" s="54" t="str">
        <f t="shared" si="36"/>
        <v>Работал</v>
      </c>
      <c r="V49" s="54" t="str">
        <f t="shared" si="36"/>
        <v>Работал</v>
      </c>
      <c r="W49" s="54" t="str">
        <f t="shared" si="36"/>
        <v>Работал</v>
      </c>
      <c r="X49" s="54" t="str">
        <f t="shared" si="36"/>
        <v>Работал</v>
      </c>
      <c r="Y49" s="55" t="str">
        <f t="shared" si="36"/>
        <v/>
      </c>
      <c r="Z49" s="55" t="str">
        <f t="shared" si="36"/>
        <v/>
      </c>
      <c r="AA49" s="54" t="str">
        <f t="shared" si="36"/>
        <v>Работал</v>
      </c>
      <c r="AB49" s="54" t="str">
        <f t="shared" si="36"/>
        <v>Работал</v>
      </c>
      <c r="AC49" s="54" t="str">
        <f t="shared" si="36"/>
        <v>Работал</v>
      </c>
      <c r="AD49" s="54" t="str">
        <f t="shared" si="36"/>
        <v>Работал</v>
      </c>
      <c r="AE49" s="54" t="str">
        <f t="shared" si="36"/>
        <v>Работал</v>
      </c>
      <c r="AF49" s="55" t="str">
        <f t="shared" si="36"/>
        <v/>
      </c>
      <c r="AG49" s="55" t="str">
        <f t="shared" si="36"/>
        <v/>
      </c>
      <c r="AH49" s="54" t="str">
        <f t="shared" si="36"/>
        <v>Работал</v>
      </c>
      <c r="AI49" s="54" t="str">
        <f t="shared" si="36"/>
        <v/>
      </c>
      <c r="AJ49" s="54" t="str">
        <f t="shared" si="36"/>
        <v/>
      </c>
    </row>
    <row r="50" spans="1:37" x14ac:dyDescent="0.3">
      <c r="A50" s="49">
        <v>58</v>
      </c>
      <c r="B50" s="33" t="s">
        <v>158</v>
      </c>
      <c r="C50" s="33" t="str">
        <f>VLOOKUP($A50,Сотрудники!$A$3:$L$1201,8,0)</f>
        <v>СПБ</v>
      </c>
      <c r="D50" s="55" t="str">
        <f t="shared" ref="D50:AJ50" si="37">IF(ISBLANK(D103),"",IF(D103=0,"Выходной",IF(D103&lt;&gt;0,"Работал","")))</f>
        <v/>
      </c>
      <c r="E50" s="55" t="str">
        <f t="shared" si="37"/>
        <v/>
      </c>
      <c r="F50" s="54" t="str">
        <f t="shared" si="37"/>
        <v/>
      </c>
      <c r="G50" s="54" t="str">
        <f t="shared" si="37"/>
        <v/>
      </c>
      <c r="H50" s="54" t="str">
        <f t="shared" si="37"/>
        <v/>
      </c>
      <c r="I50" s="54" t="str">
        <f t="shared" si="37"/>
        <v/>
      </c>
      <c r="J50" s="54" t="str">
        <f t="shared" si="37"/>
        <v/>
      </c>
      <c r="K50" s="55" t="str">
        <f t="shared" si="37"/>
        <v/>
      </c>
      <c r="L50" s="55" t="str">
        <f t="shared" si="37"/>
        <v/>
      </c>
      <c r="M50" s="54" t="str">
        <f t="shared" si="37"/>
        <v/>
      </c>
      <c r="N50" s="54" t="str">
        <f t="shared" si="37"/>
        <v/>
      </c>
      <c r="O50" s="54" t="str">
        <f t="shared" si="37"/>
        <v/>
      </c>
      <c r="P50" s="54" t="str">
        <f t="shared" si="37"/>
        <v/>
      </c>
      <c r="Q50" s="54" t="str">
        <f t="shared" si="37"/>
        <v/>
      </c>
      <c r="R50" s="55" t="str">
        <f t="shared" si="37"/>
        <v/>
      </c>
      <c r="S50" s="55" t="str">
        <f t="shared" si="37"/>
        <v/>
      </c>
      <c r="T50" s="54" t="str">
        <f t="shared" si="37"/>
        <v/>
      </c>
      <c r="U50" s="54" t="str">
        <f t="shared" si="37"/>
        <v/>
      </c>
      <c r="V50" s="54" t="str">
        <f t="shared" si="37"/>
        <v/>
      </c>
      <c r="W50" s="54" t="str">
        <f t="shared" si="37"/>
        <v/>
      </c>
      <c r="X50" s="54" t="str">
        <f t="shared" si="37"/>
        <v/>
      </c>
      <c r="Y50" s="55" t="str">
        <f t="shared" si="37"/>
        <v/>
      </c>
      <c r="Z50" s="55" t="str">
        <f t="shared" si="37"/>
        <v/>
      </c>
      <c r="AA50" s="54" t="str">
        <f t="shared" si="37"/>
        <v/>
      </c>
      <c r="AB50" s="54" t="str">
        <f t="shared" si="37"/>
        <v/>
      </c>
      <c r="AC50" s="54" t="str">
        <f t="shared" si="37"/>
        <v>Работал</v>
      </c>
      <c r="AD50" s="54" t="str">
        <f t="shared" si="37"/>
        <v>Работал</v>
      </c>
      <c r="AE50" s="54" t="str">
        <f t="shared" si="37"/>
        <v>Работал</v>
      </c>
      <c r="AF50" s="55" t="str">
        <f t="shared" si="37"/>
        <v/>
      </c>
      <c r="AG50" s="55" t="str">
        <f t="shared" si="37"/>
        <v/>
      </c>
      <c r="AH50" s="54" t="str">
        <f t="shared" si="37"/>
        <v>Работал</v>
      </c>
      <c r="AI50" s="54" t="str">
        <f t="shared" si="37"/>
        <v/>
      </c>
      <c r="AJ50" s="54" t="str">
        <f t="shared" si="37"/>
        <v/>
      </c>
    </row>
    <row r="51" spans="1:37" x14ac:dyDescent="0.3">
      <c r="A51" s="49">
        <v>59</v>
      </c>
      <c r="B51" s="33" t="s">
        <v>164</v>
      </c>
      <c r="C51" s="33" t="str">
        <f>VLOOKUP($A51,Сотрудники!$A$3:$L$1201,8,0)</f>
        <v>СПБ</v>
      </c>
      <c r="D51" s="55" t="str">
        <f t="shared" ref="D51:AJ51" si="38">IF(ISBLANK(D104),"",IF(D104=0,"Выходной",IF(D104&lt;&gt;0,"Работал","")))</f>
        <v/>
      </c>
      <c r="E51" s="55" t="str">
        <f t="shared" si="38"/>
        <v/>
      </c>
      <c r="F51" s="54" t="str">
        <f t="shared" si="38"/>
        <v/>
      </c>
      <c r="G51" s="54" t="str">
        <f t="shared" si="38"/>
        <v/>
      </c>
      <c r="H51" s="54" t="str">
        <f t="shared" si="38"/>
        <v/>
      </c>
      <c r="I51" s="54" t="str">
        <f t="shared" si="38"/>
        <v/>
      </c>
      <c r="J51" s="54" t="str">
        <f t="shared" si="38"/>
        <v/>
      </c>
      <c r="K51" s="55" t="str">
        <f t="shared" si="38"/>
        <v/>
      </c>
      <c r="L51" s="55" t="str">
        <f t="shared" si="38"/>
        <v/>
      </c>
      <c r="M51" s="54" t="str">
        <f t="shared" si="38"/>
        <v/>
      </c>
      <c r="N51" s="54" t="str">
        <f t="shared" si="38"/>
        <v/>
      </c>
      <c r="O51" s="54" t="str">
        <f t="shared" si="38"/>
        <v/>
      </c>
      <c r="P51" s="54" t="str">
        <f t="shared" si="38"/>
        <v/>
      </c>
      <c r="Q51" s="54" t="str">
        <f t="shared" si="38"/>
        <v/>
      </c>
      <c r="R51" s="55" t="str">
        <f t="shared" si="38"/>
        <v/>
      </c>
      <c r="S51" s="55" t="str">
        <f t="shared" si="38"/>
        <v/>
      </c>
      <c r="T51" s="54" t="str">
        <f t="shared" si="38"/>
        <v/>
      </c>
      <c r="U51" s="54" t="str">
        <f t="shared" si="38"/>
        <v/>
      </c>
      <c r="V51" s="54" t="str">
        <f t="shared" si="38"/>
        <v/>
      </c>
      <c r="W51" s="54" t="str">
        <f t="shared" si="38"/>
        <v/>
      </c>
      <c r="X51" s="54" t="str">
        <f t="shared" si="38"/>
        <v/>
      </c>
      <c r="Y51" s="55" t="str">
        <f t="shared" si="38"/>
        <v/>
      </c>
      <c r="Z51" s="55" t="str">
        <f t="shared" si="38"/>
        <v/>
      </c>
      <c r="AA51" s="54" t="str">
        <f t="shared" si="38"/>
        <v/>
      </c>
      <c r="AB51" s="54" t="str">
        <f t="shared" si="38"/>
        <v/>
      </c>
      <c r="AC51" s="54" t="str">
        <f t="shared" si="38"/>
        <v>Работал</v>
      </c>
      <c r="AD51" s="54" t="str">
        <f t="shared" si="38"/>
        <v>Работал</v>
      </c>
      <c r="AE51" s="54" t="str">
        <f t="shared" si="38"/>
        <v>Работал</v>
      </c>
      <c r="AF51" s="55" t="str">
        <f t="shared" si="38"/>
        <v/>
      </c>
      <c r="AG51" s="55" t="str">
        <f t="shared" si="38"/>
        <v/>
      </c>
      <c r="AH51" s="54" t="str">
        <f t="shared" si="38"/>
        <v>Работал</v>
      </c>
      <c r="AI51" s="54" t="str">
        <f t="shared" si="38"/>
        <v/>
      </c>
      <c r="AJ51" s="54" t="str">
        <f t="shared" si="38"/>
        <v/>
      </c>
    </row>
    <row r="52" spans="1:37" x14ac:dyDescent="0.3">
      <c r="A52" s="49">
        <v>60</v>
      </c>
      <c r="B52" s="33" t="s">
        <v>165</v>
      </c>
      <c r="C52" s="33" t="str">
        <f>VLOOKUP($A52,Сотрудники!$A$3:$L$1201,8,0)</f>
        <v>Москва</v>
      </c>
      <c r="D52" s="55" t="str">
        <f t="shared" ref="D52:AJ52" si="39">IF(ISBLANK(D105),"",IF(D105=0,"Выходной",IF(D105&lt;&gt;0,"Работал","")))</f>
        <v/>
      </c>
      <c r="E52" s="55" t="str">
        <f t="shared" si="39"/>
        <v/>
      </c>
      <c r="F52" s="54" t="str">
        <f t="shared" si="39"/>
        <v/>
      </c>
      <c r="G52" s="54" t="str">
        <f t="shared" si="39"/>
        <v/>
      </c>
      <c r="H52" s="54" t="str">
        <f t="shared" si="39"/>
        <v/>
      </c>
      <c r="I52" s="54" t="str">
        <f t="shared" si="39"/>
        <v/>
      </c>
      <c r="J52" s="54" t="str">
        <f t="shared" si="39"/>
        <v/>
      </c>
      <c r="K52" s="55" t="str">
        <f t="shared" si="39"/>
        <v/>
      </c>
      <c r="L52" s="55" t="str">
        <f t="shared" si="39"/>
        <v/>
      </c>
      <c r="M52" s="54" t="str">
        <f t="shared" si="39"/>
        <v/>
      </c>
      <c r="N52" s="54" t="str">
        <f t="shared" si="39"/>
        <v/>
      </c>
      <c r="O52" s="54" t="str">
        <f t="shared" si="39"/>
        <v/>
      </c>
      <c r="P52" s="54" t="str">
        <f t="shared" si="39"/>
        <v/>
      </c>
      <c r="Q52" s="54" t="str">
        <f t="shared" si="39"/>
        <v/>
      </c>
      <c r="R52" s="55" t="str">
        <f t="shared" si="39"/>
        <v/>
      </c>
      <c r="S52" s="55" t="str">
        <f t="shared" si="39"/>
        <v/>
      </c>
      <c r="T52" s="54" t="str">
        <f t="shared" si="39"/>
        <v/>
      </c>
      <c r="U52" s="54" t="str">
        <f t="shared" si="39"/>
        <v/>
      </c>
      <c r="V52" s="54" t="str">
        <f t="shared" si="39"/>
        <v/>
      </c>
      <c r="W52" s="54" t="str">
        <f t="shared" si="39"/>
        <v/>
      </c>
      <c r="X52" s="54" t="str">
        <f t="shared" si="39"/>
        <v/>
      </c>
      <c r="Y52" s="55" t="str">
        <f t="shared" si="39"/>
        <v/>
      </c>
      <c r="Z52" s="55" t="str">
        <f t="shared" si="39"/>
        <v/>
      </c>
      <c r="AA52" s="54" t="str">
        <f t="shared" si="39"/>
        <v/>
      </c>
      <c r="AB52" s="54" t="str">
        <f t="shared" si="39"/>
        <v/>
      </c>
      <c r="AC52" s="54" t="str">
        <f t="shared" si="39"/>
        <v/>
      </c>
      <c r="AD52" s="54" t="str">
        <f t="shared" si="39"/>
        <v/>
      </c>
      <c r="AE52" s="54" t="str">
        <f t="shared" si="39"/>
        <v/>
      </c>
      <c r="AF52" s="55" t="str">
        <f t="shared" si="39"/>
        <v/>
      </c>
      <c r="AG52" s="55" t="str">
        <f t="shared" si="39"/>
        <v/>
      </c>
      <c r="AH52" s="54" t="str">
        <f t="shared" si="39"/>
        <v>Работал</v>
      </c>
      <c r="AI52" s="54" t="str">
        <f t="shared" si="39"/>
        <v/>
      </c>
      <c r="AJ52" s="54" t="str">
        <f t="shared" si="39"/>
        <v/>
      </c>
    </row>
    <row r="53" spans="1:37" x14ac:dyDescent="0.3">
      <c r="B53" s="36" t="s">
        <v>27</v>
      </c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</row>
    <row r="54" spans="1:37" x14ac:dyDescent="0.3">
      <c r="B54" s="38" t="s">
        <v>23</v>
      </c>
      <c r="C54" s="38" t="s">
        <v>24</v>
      </c>
      <c r="D54" s="38" t="s">
        <v>25</v>
      </c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</row>
    <row r="55" spans="1:37" x14ac:dyDescent="0.3">
      <c r="B55" s="36"/>
      <c r="C55" s="37" t="s">
        <v>21</v>
      </c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K55" s="36" t="s">
        <v>20</v>
      </c>
    </row>
    <row r="56" spans="1:37" x14ac:dyDescent="0.3">
      <c r="A56" s="33">
        <v>1</v>
      </c>
      <c r="B56" s="33" t="str">
        <f>VLOOKUP($A56,Сотрудники!$A$3:$L$1201,2,0)</f>
        <v>Кузьмин Антон</v>
      </c>
      <c r="C56" s="33" t="str">
        <f>VLOOKUP($A56,Сотрудники!$A$3:$L$1201,8,0)</f>
        <v>Москва</v>
      </c>
      <c r="D56" s="55"/>
      <c r="E56" s="55"/>
      <c r="F56" s="54">
        <v>8</v>
      </c>
      <c r="G56" s="54">
        <v>8</v>
      </c>
      <c r="H56" s="54">
        <v>8</v>
      </c>
      <c r="I56" s="54">
        <v>8</v>
      </c>
      <c r="J56" s="54">
        <v>8</v>
      </c>
      <c r="K56" s="55"/>
      <c r="L56" s="55"/>
      <c r="M56" s="54">
        <v>0</v>
      </c>
      <c r="N56" s="54">
        <v>0</v>
      </c>
      <c r="O56" s="54">
        <v>0</v>
      </c>
      <c r="P56" s="54">
        <v>0</v>
      </c>
      <c r="Q56" s="54">
        <v>0</v>
      </c>
      <c r="R56" s="55">
        <v>0</v>
      </c>
      <c r="S56" s="55">
        <v>0</v>
      </c>
      <c r="T56" s="54">
        <v>0</v>
      </c>
      <c r="U56" s="54">
        <v>0</v>
      </c>
      <c r="V56" s="54">
        <v>0</v>
      </c>
      <c r="W56" s="54">
        <v>0</v>
      </c>
      <c r="X56" s="54">
        <v>0</v>
      </c>
      <c r="Y56" s="55"/>
      <c r="Z56" s="55"/>
      <c r="AA56" s="54">
        <v>8</v>
      </c>
      <c r="AB56" s="54">
        <v>8</v>
      </c>
      <c r="AC56" s="54">
        <v>8</v>
      </c>
      <c r="AD56" s="54">
        <v>8</v>
      </c>
      <c r="AE56" s="54">
        <v>8</v>
      </c>
      <c r="AF56" s="55"/>
      <c r="AG56" s="55"/>
      <c r="AH56" s="54">
        <v>8</v>
      </c>
      <c r="AI56" s="54"/>
      <c r="AJ56" s="54"/>
      <c r="AK56" s="36">
        <f>SUM(D56:AJ56)</f>
        <v>88</v>
      </c>
    </row>
    <row r="57" spans="1:37" x14ac:dyDescent="0.3">
      <c r="A57" s="33">
        <v>2</v>
      </c>
      <c r="B57" s="33" t="str">
        <f>VLOOKUP($A57,Сотрудники!$A$3:$L$1201,2,0)</f>
        <v xml:space="preserve">Крейнделин Борис </v>
      </c>
      <c r="C57" s="33" t="str">
        <f>VLOOKUP($A57,Сотрудники!$A$3:$L$1201,8,0)</f>
        <v>Москва</v>
      </c>
      <c r="D57" s="55"/>
      <c r="E57" s="55"/>
      <c r="F57" s="54">
        <v>8</v>
      </c>
      <c r="G57" s="54">
        <v>8</v>
      </c>
      <c r="H57" s="54">
        <v>8</v>
      </c>
      <c r="I57" s="54">
        <v>8</v>
      </c>
      <c r="J57" s="54">
        <v>8</v>
      </c>
      <c r="K57" s="55"/>
      <c r="L57" s="55"/>
      <c r="M57" s="54">
        <v>8</v>
      </c>
      <c r="N57" s="54">
        <v>8</v>
      </c>
      <c r="O57" s="54">
        <v>8</v>
      </c>
      <c r="P57" s="54">
        <v>8</v>
      </c>
      <c r="Q57" s="54">
        <v>8</v>
      </c>
      <c r="R57" s="55"/>
      <c r="S57" s="55"/>
      <c r="T57" s="54">
        <v>8</v>
      </c>
      <c r="U57" s="54">
        <v>8</v>
      </c>
      <c r="V57" s="54">
        <v>8</v>
      </c>
      <c r="W57" s="54">
        <v>8</v>
      </c>
      <c r="X57" s="54">
        <v>8</v>
      </c>
      <c r="Y57" s="55"/>
      <c r="Z57" s="55"/>
      <c r="AA57" s="54">
        <v>8</v>
      </c>
      <c r="AB57" s="54">
        <v>8</v>
      </c>
      <c r="AC57" s="54">
        <v>8</v>
      </c>
      <c r="AD57" s="54">
        <v>8</v>
      </c>
      <c r="AE57" s="54">
        <v>8</v>
      </c>
      <c r="AF57" s="55"/>
      <c r="AG57" s="55"/>
      <c r="AH57" s="54">
        <v>8</v>
      </c>
      <c r="AI57" s="54"/>
      <c r="AJ57" s="54"/>
      <c r="AK57" s="36">
        <f t="shared" ref="AK57:AK105" si="40">SUM(D57:AJ57)</f>
        <v>168</v>
      </c>
    </row>
    <row r="58" spans="1:37" x14ac:dyDescent="0.3">
      <c r="A58" s="33">
        <v>3</v>
      </c>
      <c r="B58" s="33" t="str">
        <f>VLOOKUP($A58,Сотрудники!$A$3:$L$1201,2,0)</f>
        <v>Асеев Феофан</v>
      </c>
      <c r="C58" s="33" t="str">
        <f>VLOOKUP($A58,Сотрудники!$A$3:$L$1201,8,0)</f>
        <v>Москва</v>
      </c>
      <c r="D58" s="55"/>
      <c r="E58" s="55"/>
      <c r="F58" s="54">
        <v>8</v>
      </c>
      <c r="G58" s="54">
        <v>8</v>
      </c>
      <c r="H58" s="54">
        <v>8</v>
      </c>
      <c r="I58" s="54">
        <v>8</v>
      </c>
      <c r="J58" s="54">
        <v>8</v>
      </c>
      <c r="K58" s="55"/>
      <c r="L58" s="55"/>
      <c r="M58" s="54">
        <v>8</v>
      </c>
      <c r="N58" s="54">
        <v>8</v>
      </c>
      <c r="O58" s="54">
        <v>8</v>
      </c>
      <c r="P58" s="54">
        <v>8</v>
      </c>
      <c r="Q58" s="54">
        <v>8</v>
      </c>
      <c r="R58" s="55"/>
      <c r="S58" s="55"/>
      <c r="T58" s="54">
        <v>0</v>
      </c>
      <c r="U58" s="54">
        <v>0</v>
      </c>
      <c r="V58" s="54">
        <v>0</v>
      </c>
      <c r="W58" s="54">
        <v>0</v>
      </c>
      <c r="X58" s="54">
        <v>0</v>
      </c>
      <c r="Y58" s="55">
        <v>0</v>
      </c>
      <c r="Z58" s="55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5">
        <v>0</v>
      </c>
      <c r="AG58" s="55">
        <v>0</v>
      </c>
      <c r="AH58" s="54">
        <v>8</v>
      </c>
      <c r="AI58" s="54"/>
      <c r="AJ58" s="54"/>
      <c r="AK58" s="36">
        <f t="shared" si="40"/>
        <v>88</v>
      </c>
    </row>
    <row r="59" spans="1:37" x14ac:dyDescent="0.3">
      <c r="A59" s="32">
        <v>5</v>
      </c>
      <c r="B59" s="33" t="str">
        <f>VLOOKUP($A59,Сотрудники!$A$3:$L$1201,2,0)</f>
        <v>Яковлев Дмитрий</v>
      </c>
      <c r="C59" s="33" t="str">
        <f>VLOOKUP($A59,Сотрудники!$A$3:$L$1201,8,0)</f>
        <v>Москва</v>
      </c>
      <c r="D59" s="55"/>
      <c r="E59" s="55"/>
      <c r="F59" s="54">
        <v>8</v>
      </c>
      <c r="G59" s="54">
        <v>8</v>
      </c>
      <c r="H59" s="54">
        <v>8</v>
      </c>
      <c r="I59" s="54">
        <v>8</v>
      </c>
      <c r="J59" s="54">
        <v>8</v>
      </c>
      <c r="K59" s="55"/>
      <c r="L59" s="55"/>
      <c r="M59" s="54">
        <v>8</v>
      </c>
      <c r="N59" s="54">
        <v>8</v>
      </c>
      <c r="O59" s="54">
        <v>8</v>
      </c>
      <c r="P59" s="54">
        <v>8</v>
      </c>
      <c r="Q59" s="54">
        <v>8</v>
      </c>
      <c r="R59" s="55"/>
      <c r="S59" s="55"/>
      <c r="T59" s="54">
        <v>8</v>
      </c>
      <c r="U59" s="54">
        <v>8</v>
      </c>
      <c r="V59" s="54">
        <v>8</v>
      </c>
      <c r="W59" s="54">
        <v>8</v>
      </c>
      <c r="X59" s="54">
        <v>8</v>
      </c>
      <c r="Y59" s="55"/>
      <c r="Z59" s="55"/>
      <c r="AA59" s="54">
        <v>8</v>
      </c>
      <c r="AB59" s="54">
        <v>8</v>
      </c>
      <c r="AC59" s="54">
        <v>8</v>
      </c>
      <c r="AD59" s="54">
        <v>8</v>
      </c>
      <c r="AE59" s="54">
        <v>8</v>
      </c>
      <c r="AF59" s="55"/>
      <c r="AG59" s="55"/>
      <c r="AH59" s="54">
        <v>8</v>
      </c>
      <c r="AI59" s="54"/>
      <c r="AJ59" s="54"/>
      <c r="AK59" s="36">
        <f t="shared" si="40"/>
        <v>168</v>
      </c>
    </row>
    <row r="60" spans="1:37" x14ac:dyDescent="0.3">
      <c r="A60" s="32">
        <v>8</v>
      </c>
      <c r="B60" s="33" t="str">
        <f>VLOOKUP($A60,Сотрудники!$A$3:$L$1201,2,0)</f>
        <v>Хохлова Крестина</v>
      </c>
      <c r="C60" s="33" t="str">
        <f>VLOOKUP($A60,Сотрудники!$A$3:$L$1201,8,0)</f>
        <v>Москва</v>
      </c>
      <c r="D60" s="55"/>
      <c r="E60" s="55"/>
      <c r="F60" s="54">
        <v>8</v>
      </c>
      <c r="G60" s="54">
        <v>8</v>
      </c>
      <c r="H60" s="54">
        <v>8</v>
      </c>
      <c r="I60" s="54">
        <v>8</v>
      </c>
      <c r="J60" s="54">
        <v>8</v>
      </c>
      <c r="K60" s="55"/>
      <c r="L60" s="55"/>
      <c r="M60" s="54">
        <v>8</v>
      </c>
      <c r="N60" s="54">
        <v>8</v>
      </c>
      <c r="O60" s="54">
        <v>8</v>
      </c>
      <c r="P60" s="54">
        <v>8</v>
      </c>
      <c r="Q60" s="54">
        <v>8</v>
      </c>
      <c r="R60" s="55"/>
      <c r="S60" s="55"/>
      <c r="T60" s="54">
        <v>8</v>
      </c>
      <c r="U60" s="54">
        <v>8</v>
      </c>
      <c r="V60" s="54">
        <v>8</v>
      </c>
      <c r="W60" s="54">
        <v>8</v>
      </c>
      <c r="X60" s="54">
        <v>8</v>
      </c>
      <c r="Y60" s="55"/>
      <c r="Z60" s="55"/>
      <c r="AA60" s="54">
        <v>8</v>
      </c>
      <c r="AB60" s="54">
        <v>8</v>
      </c>
      <c r="AC60" s="54">
        <v>8</v>
      </c>
      <c r="AD60" s="54">
        <v>8</v>
      </c>
      <c r="AE60" s="54">
        <v>8</v>
      </c>
      <c r="AF60" s="55"/>
      <c r="AG60" s="55"/>
      <c r="AH60" s="54">
        <v>8</v>
      </c>
      <c r="AI60" s="54"/>
      <c r="AJ60" s="54"/>
      <c r="AK60" s="36">
        <f t="shared" si="40"/>
        <v>168</v>
      </c>
    </row>
    <row r="61" spans="1:37" x14ac:dyDescent="0.3">
      <c r="A61" s="32">
        <v>9</v>
      </c>
      <c r="B61" s="33" t="str">
        <f>VLOOKUP($A61,Сотрудники!$A$3:$L$1201,2,0)</f>
        <v>Пойш Виталий</v>
      </c>
      <c r="C61" s="33" t="str">
        <f>VLOOKUP($A61,Сотрудники!$A$3:$L$1201,8,0)</f>
        <v>Екатеринбург</v>
      </c>
      <c r="D61" s="55"/>
      <c r="E61" s="55"/>
      <c r="F61" s="54">
        <v>8</v>
      </c>
      <c r="G61" s="54">
        <v>8</v>
      </c>
      <c r="H61" s="54">
        <v>8</v>
      </c>
      <c r="I61" s="54">
        <v>8</v>
      </c>
      <c r="J61" s="54">
        <v>8</v>
      </c>
      <c r="K61" s="55"/>
      <c r="L61" s="55"/>
      <c r="M61" s="54">
        <v>8</v>
      </c>
      <c r="N61" s="54">
        <v>8</v>
      </c>
      <c r="O61" s="54">
        <v>8</v>
      </c>
      <c r="P61" s="54">
        <v>8</v>
      </c>
      <c r="Q61" s="54">
        <v>8</v>
      </c>
      <c r="R61" s="55"/>
      <c r="S61" s="55"/>
      <c r="T61" s="54">
        <v>8</v>
      </c>
      <c r="U61" s="54">
        <v>8</v>
      </c>
      <c r="V61" s="54">
        <v>8</v>
      </c>
      <c r="W61" s="54">
        <v>8</v>
      </c>
      <c r="X61" s="54">
        <v>8</v>
      </c>
      <c r="Y61" s="55"/>
      <c r="Z61" s="55"/>
      <c r="AA61" s="54">
        <v>8</v>
      </c>
      <c r="AB61" s="54">
        <v>8</v>
      </c>
      <c r="AC61" s="54">
        <v>8</v>
      </c>
      <c r="AD61" s="54">
        <v>8</v>
      </c>
      <c r="AE61" s="54">
        <v>8</v>
      </c>
      <c r="AF61" s="55"/>
      <c r="AG61" s="55"/>
      <c r="AH61" s="54">
        <v>8</v>
      </c>
      <c r="AI61" s="52"/>
      <c r="AJ61" s="52"/>
      <c r="AK61" s="36">
        <f t="shared" si="40"/>
        <v>168</v>
      </c>
    </row>
    <row r="62" spans="1:37" x14ac:dyDescent="0.3">
      <c r="A62" s="32">
        <v>10</v>
      </c>
      <c r="B62" s="33" t="str">
        <f>VLOOKUP($A62,Сотрудники!$A$3:$L$1201,2,0)</f>
        <v>Офицеров Дмитрий</v>
      </c>
      <c r="C62" s="33" t="str">
        <f>VLOOKUP($A62,Сотрудники!$A$3:$L$1201,8,0)</f>
        <v>СПБ</v>
      </c>
      <c r="D62" s="55"/>
      <c r="E62" s="55"/>
      <c r="F62" s="54">
        <v>8</v>
      </c>
      <c r="G62" s="54">
        <v>8</v>
      </c>
      <c r="H62" s="54">
        <v>8</v>
      </c>
      <c r="I62" s="54">
        <v>8</v>
      </c>
      <c r="J62" s="54">
        <v>8</v>
      </c>
      <c r="K62" s="55"/>
      <c r="L62" s="55"/>
      <c r="M62" s="54">
        <v>8</v>
      </c>
      <c r="N62" s="54">
        <v>8</v>
      </c>
      <c r="O62" s="54">
        <v>8</v>
      </c>
      <c r="P62" s="54">
        <v>8</v>
      </c>
      <c r="Q62" s="54">
        <v>8</v>
      </c>
      <c r="R62" s="55"/>
      <c r="S62" s="55"/>
      <c r="T62" s="54">
        <v>8</v>
      </c>
      <c r="U62" s="54">
        <v>8</v>
      </c>
      <c r="V62" s="54">
        <v>8</v>
      </c>
      <c r="W62" s="54">
        <v>8</v>
      </c>
      <c r="X62" s="54">
        <v>8</v>
      </c>
      <c r="Y62" s="55"/>
      <c r="Z62" s="55"/>
      <c r="AA62" s="54">
        <v>8</v>
      </c>
      <c r="AB62" s="54">
        <v>8</v>
      </c>
      <c r="AC62" s="54">
        <v>8</v>
      </c>
      <c r="AD62" s="54">
        <v>8</v>
      </c>
      <c r="AE62" s="54">
        <v>8</v>
      </c>
      <c r="AF62" s="55"/>
      <c r="AG62" s="55"/>
      <c r="AH62" s="54">
        <v>8</v>
      </c>
      <c r="AI62" s="52"/>
      <c r="AJ62" s="52"/>
      <c r="AK62" s="36">
        <f t="shared" si="40"/>
        <v>168</v>
      </c>
    </row>
    <row r="63" spans="1:37" x14ac:dyDescent="0.3">
      <c r="A63" s="32">
        <v>11</v>
      </c>
      <c r="B63" s="33" t="str">
        <f>VLOOKUP($A63,Сотрудники!$A$3:$L$1201,2,0)</f>
        <v>Муштекенов Тимур</v>
      </c>
      <c r="C63" s="33" t="str">
        <f>VLOOKUP($A63,Сотрудники!$A$3:$L$1201,8,0)</f>
        <v>СПБ</v>
      </c>
      <c r="D63" s="55"/>
      <c r="E63" s="55"/>
      <c r="F63" s="54">
        <v>8</v>
      </c>
      <c r="G63" s="54">
        <v>8</v>
      </c>
      <c r="H63" s="54">
        <v>8</v>
      </c>
      <c r="I63" s="54">
        <v>8</v>
      </c>
      <c r="J63" s="54">
        <v>8</v>
      </c>
      <c r="K63" s="55"/>
      <c r="L63" s="55"/>
      <c r="M63" s="54">
        <v>8</v>
      </c>
      <c r="N63" s="54">
        <v>8</v>
      </c>
      <c r="O63" s="54">
        <v>8</v>
      </c>
      <c r="P63" s="54">
        <v>8</v>
      </c>
      <c r="Q63" s="54">
        <v>8</v>
      </c>
      <c r="R63" s="55"/>
      <c r="S63" s="55"/>
      <c r="T63" s="54">
        <v>8</v>
      </c>
      <c r="U63" s="54">
        <v>8</v>
      </c>
      <c r="V63" s="54">
        <v>8</v>
      </c>
      <c r="W63" s="54">
        <v>8</v>
      </c>
      <c r="X63" s="54">
        <v>8</v>
      </c>
      <c r="Y63" s="55"/>
      <c r="Z63" s="55"/>
      <c r="AA63" s="54">
        <v>8</v>
      </c>
      <c r="AB63" s="54">
        <v>8</v>
      </c>
      <c r="AC63" s="54">
        <v>8</v>
      </c>
      <c r="AD63" s="54">
        <v>8</v>
      </c>
      <c r="AE63" s="54">
        <v>8</v>
      </c>
      <c r="AF63" s="55"/>
      <c r="AG63" s="55"/>
      <c r="AH63" s="54">
        <v>8</v>
      </c>
      <c r="AI63" s="52"/>
      <c r="AJ63" s="52"/>
      <c r="AK63" s="36">
        <f t="shared" si="40"/>
        <v>168</v>
      </c>
    </row>
    <row r="64" spans="1:37" x14ac:dyDescent="0.3">
      <c r="A64" s="49">
        <v>13</v>
      </c>
      <c r="B64" s="33" t="str">
        <f>VLOOKUP($A64,Сотрудники!$A$3:$L$1201,2,0)</f>
        <v>Богданов Михаил</v>
      </c>
      <c r="C64" s="33" t="str">
        <f>VLOOKUP($A64,Сотрудники!$A$3:$L$1201,8,0)</f>
        <v>СПБ</v>
      </c>
      <c r="D64" s="55"/>
      <c r="E64" s="55"/>
      <c r="F64" s="54">
        <v>8</v>
      </c>
      <c r="G64" s="54">
        <v>8</v>
      </c>
      <c r="H64" s="54">
        <v>8</v>
      </c>
      <c r="I64" s="54">
        <v>8</v>
      </c>
      <c r="J64" s="54">
        <v>8</v>
      </c>
      <c r="K64" s="55"/>
      <c r="L64" s="55"/>
      <c r="M64" s="54">
        <v>8</v>
      </c>
      <c r="N64" s="54">
        <v>8</v>
      </c>
      <c r="O64" s="54">
        <v>8</v>
      </c>
      <c r="P64" s="54">
        <v>8</v>
      </c>
      <c r="Q64" s="54">
        <v>8</v>
      </c>
      <c r="R64" s="55"/>
      <c r="S64" s="55"/>
      <c r="T64" s="54">
        <v>8</v>
      </c>
      <c r="U64" s="54">
        <v>8</v>
      </c>
      <c r="V64" s="54">
        <v>8</v>
      </c>
      <c r="W64" s="54">
        <v>8</v>
      </c>
      <c r="X64" s="54">
        <v>8</v>
      </c>
      <c r="Y64" s="55"/>
      <c r="Z64" s="55"/>
      <c r="AA64" s="54">
        <v>8</v>
      </c>
      <c r="AB64" s="54">
        <v>8</v>
      </c>
      <c r="AC64" s="54">
        <v>8</v>
      </c>
      <c r="AD64" s="54">
        <v>8</v>
      </c>
      <c r="AE64" s="54">
        <v>8</v>
      </c>
      <c r="AF64" s="55"/>
      <c r="AG64" s="55"/>
      <c r="AH64" s="54">
        <v>8</v>
      </c>
      <c r="AI64" s="52"/>
      <c r="AJ64" s="52"/>
      <c r="AK64" s="36">
        <f t="shared" si="40"/>
        <v>168</v>
      </c>
    </row>
    <row r="65" spans="1:37" x14ac:dyDescent="0.3">
      <c r="A65" s="49">
        <v>14</v>
      </c>
      <c r="B65" s="33" t="str">
        <f>VLOOKUP($A65,Сотрудники!$A$3:$L$1201,2,0)</f>
        <v>Смирнова Екатерина</v>
      </c>
      <c r="C65" s="33" t="str">
        <f>VLOOKUP($A65,Сотрудники!$A$3:$L$1201,8,0)</f>
        <v>Москва</v>
      </c>
      <c r="D65" s="55"/>
      <c r="E65" s="55"/>
      <c r="F65" s="54">
        <v>8</v>
      </c>
      <c r="G65" s="54">
        <v>8</v>
      </c>
      <c r="H65" s="54">
        <v>8</v>
      </c>
      <c r="I65" s="54">
        <v>8</v>
      </c>
      <c r="J65" s="54">
        <v>8</v>
      </c>
      <c r="K65" s="55"/>
      <c r="L65" s="55"/>
      <c r="M65" s="54">
        <v>8</v>
      </c>
      <c r="N65" s="54">
        <v>8</v>
      </c>
      <c r="O65" s="54">
        <v>8</v>
      </c>
      <c r="P65" s="54">
        <v>8</v>
      </c>
      <c r="Q65" s="54">
        <v>8</v>
      </c>
      <c r="R65" s="55"/>
      <c r="S65" s="55"/>
      <c r="T65" s="54">
        <v>8</v>
      </c>
      <c r="U65" s="54">
        <v>8</v>
      </c>
      <c r="V65" s="54">
        <v>8</v>
      </c>
      <c r="W65" s="54">
        <v>8</v>
      </c>
      <c r="X65" s="54">
        <v>8</v>
      </c>
      <c r="Y65" s="55"/>
      <c r="Z65" s="55"/>
      <c r="AA65" s="54">
        <v>8</v>
      </c>
      <c r="AB65" s="54">
        <v>8</v>
      </c>
      <c r="AC65" s="54">
        <v>8</v>
      </c>
      <c r="AD65" s="54">
        <v>8</v>
      </c>
      <c r="AE65" s="54">
        <v>8</v>
      </c>
      <c r="AF65" s="55"/>
      <c r="AG65" s="55"/>
      <c r="AH65" s="54">
        <v>8</v>
      </c>
      <c r="AI65" s="52"/>
      <c r="AJ65" s="52"/>
      <c r="AK65" s="36">
        <f t="shared" si="40"/>
        <v>168</v>
      </c>
    </row>
    <row r="66" spans="1:37" x14ac:dyDescent="0.3">
      <c r="A66" s="49">
        <v>15</v>
      </c>
      <c r="B66" s="33" t="str">
        <f>VLOOKUP($A66,Сотрудники!$A$3:$L$1201,2,0)</f>
        <v>Герасимова Елизавета</v>
      </c>
      <c r="C66" s="33" t="str">
        <f>VLOOKUP($A66,Сотрудники!$A$3:$L$1201,8,0)</f>
        <v>Москва</v>
      </c>
      <c r="D66" s="55"/>
      <c r="E66" s="55"/>
      <c r="F66" s="54">
        <v>8</v>
      </c>
      <c r="G66" s="54">
        <v>8</v>
      </c>
      <c r="H66" s="54">
        <v>8</v>
      </c>
      <c r="I66" s="54">
        <v>8</v>
      </c>
      <c r="J66" s="54">
        <v>8</v>
      </c>
      <c r="K66" s="55"/>
      <c r="L66" s="55"/>
      <c r="M66" s="54">
        <v>8</v>
      </c>
      <c r="N66" s="54">
        <v>8</v>
      </c>
      <c r="O66" s="54">
        <v>8</v>
      </c>
      <c r="P66" s="54">
        <v>8</v>
      </c>
      <c r="Q66" s="54">
        <v>8</v>
      </c>
      <c r="R66" s="55"/>
      <c r="S66" s="55"/>
      <c r="T66" s="54">
        <v>8</v>
      </c>
      <c r="U66" s="54">
        <v>8</v>
      </c>
      <c r="V66" s="54">
        <v>8</v>
      </c>
      <c r="W66" s="54">
        <v>8</v>
      </c>
      <c r="X66" s="54">
        <v>8</v>
      </c>
      <c r="Y66" s="55"/>
      <c r="Z66" s="55"/>
      <c r="AA66" s="54">
        <v>8</v>
      </c>
      <c r="AB66" s="54">
        <v>8</v>
      </c>
      <c r="AC66" s="54">
        <v>8</v>
      </c>
      <c r="AD66" s="54">
        <v>8</v>
      </c>
      <c r="AE66" s="54">
        <v>8</v>
      </c>
      <c r="AF66" s="55"/>
      <c r="AG66" s="55"/>
      <c r="AH66" s="54">
        <v>8</v>
      </c>
      <c r="AI66" s="52"/>
      <c r="AJ66" s="52"/>
      <c r="AK66" s="36">
        <f t="shared" si="40"/>
        <v>168</v>
      </c>
    </row>
    <row r="67" spans="1:37" x14ac:dyDescent="0.3">
      <c r="A67" s="32">
        <v>16</v>
      </c>
      <c r="B67" s="33" t="str">
        <f>VLOOKUP($A67,Сотрудники!$A$3:$L$1201,2,0)</f>
        <v>Абдуллаева Анжелика</v>
      </c>
      <c r="C67" s="33" t="str">
        <f>VLOOKUP($A67,Сотрудники!$A$3:$L$1201,8,0)</f>
        <v>Москва</v>
      </c>
      <c r="D67" s="55"/>
      <c r="E67" s="55"/>
      <c r="F67" s="54">
        <v>8</v>
      </c>
      <c r="G67" s="54">
        <v>8</v>
      </c>
      <c r="H67" s="54">
        <v>8</v>
      </c>
      <c r="I67" s="54">
        <v>8</v>
      </c>
      <c r="J67" s="54">
        <v>8</v>
      </c>
      <c r="K67" s="55"/>
      <c r="L67" s="55"/>
      <c r="M67" s="54">
        <v>8</v>
      </c>
      <c r="N67" s="54">
        <v>8</v>
      </c>
      <c r="O67" s="54">
        <v>8</v>
      </c>
      <c r="P67" s="54">
        <v>8</v>
      </c>
      <c r="Q67" s="54">
        <v>8</v>
      </c>
      <c r="R67" s="55"/>
      <c r="S67" s="55"/>
      <c r="T67" s="54">
        <v>8</v>
      </c>
      <c r="U67" s="54">
        <v>8</v>
      </c>
      <c r="V67" s="54">
        <v>8</v>
      </c>
      <c r="W67" s="54">
        <v>8</v>
      </c>
      <c r="X67" s="54">
        <v>8</v>
      </c>
      <c r="Y67" s="55"/>
      <c r="Z67" s="55"/>
      <c r="AA67" s="54">
        <v>8</v>
      </c>
      <c r="AB67" s="54">
        <v>8</v>
      </c>
      <c r="AC67" s="54">
        <v>8</v>
      </c>
      <c r="AD67" s="54">
        <v>8</v>
      </c>
      <c r="AE67" s="54">
        <v>8</v>
      </c>
      <c r="AF67" s="55"/>
      <c r="AG67" s="55"/>
      <c r="AH67" s="54">
        <v>8</v>
      </c>
      <c r="AI67" s="52"/>
      <c r="AJ67" s="52"/>
      <c r="AK67" s="36">
        <f t="shared" si="40"/>
        <v>168</v>
      </c>
    </row>
    <row r="68" spans="1:37" x14ac:dyDescent="0.3">
      <c r="A68" s="32">
        <v>17</v>
      </c>
      <c r="B68" s="33" t="str">
        <f>VLOOKUP($A68,Сотрудники!$A$3:$L$1201,2,0)</f>
        <v>Наймушин Евгений</v>
      </c>
      <c r="C68" s="33" t="str">
        <f>VLOOKUP($A68,Сотрудники!$A$3:$L$1201,8,0)</f>
        <v>Екатеринбург</v>
      </c>
      <c r="D68" s="55"/>
      <c r="E68" s="55"/>
      <c r="F68" s="54">
        <v>8</v>
      </c>
      <c r="G68" s="54">
        <v>8</v>
      </c>
      <c r="H68" s="54">
        <v>8</v>
      </c>
      <c r="I68" s="54">
        <v>8</v>
      </c>
      <c r="J68" s="54">
        <v>8</v>
      </c>
      <c r="K68" s="55"/>
      <c r="L68" s="55"/>
      <c r="M68" s="54">
        <v>8</v>
      </c>
      <c r="N68" s="54">
        <v>8</v>
      </c>
      <c r="O68" s="54">
        <v>8</v>
      </c>
      <c r="P68" s="54">
        <v>8</v>
      </c>
      <c r="Q68" s="54">
        <v>8</v>
      </c>
      <c r="R68" s="55"/>
      <c r="S68" s="55"/>
      <c r="T68" s="54">
        <v>8</v>
      </c>
      <c r="U68" s="54">
        <v>8</v>
      </c>
      <c r="V68" s="54">
        <v>8</v>
      </c>
      <c r="W68" s="54">
        <v>8</v>
      </c>
      <c r="X68" s="54">
        <v>8</v>
      </c>
      <c r="Y68" s="55"/>
      <c r="Z68" s="55"/>
      <c r="AA68" s="54">
        <v>8</v>
      </c>
      <c r="AB68" s="54">
        <v>8</v>
      </c>
      <c r="AC68" s="54">
        <v>8</v>
      </c>
      <c r="AD68" s="54">
        <v>8</v>
      </c>
      <c r="AE68" s="54">
        <v>8</v>
      </c>
      <c r="AF68" s="55"/>
      <c r="AG68" s="55"/>
      <c r="AH68" s="54">
        <v>0</v>
      </c>
      <c r="AI68" s="52"/>
      <c r="AJ68" s="52"/>
      <c r="AK68" s="36">
        <f t="shared" si="40"/>
        <v>160</v>
      </c>
    </row>
    <row r="69" spans="1:37" x14ac:dyDescent="0.3">
      <c r="A69" s="32">
        <v>19</v>
      </c>
      <c r="B69" s="33" t="str">
        <f>VLOOKUP($A69,Сотрудники!$A$3:$L$1201,2,0)</f>
        <v>Лопатин Максим</v>
      </c>
      <c r="C69" s="33" t="str">
        <f>VLOOKUP($A69,Сотрудники!$A$3:$L$1201,8,0)</f>
        <v>Москва</v>
      </c>
      <c r="D69" s="55"/>
      <c r="E69" s="55"/>
      <c r="F69" s="54">
        <v>8</v>
      </c>
      <c r="G69" s="54">
        <v>8</v>
      </c>
      <c r="H69" s="54">
        <v>8</v>
      </c>
      <c r="I69" s="54">
        <v>8</v>
      </c>
      <c r="J69" s="54">
        <v>8</v>
      </c>
      <c r="K69" s="55"/>
      <c r="L69" s="55"/>
      <c r="M69" s="54">
        <v>8</v>
      </c>
      <c r="N69" s="54">
        <v>8</v>
      </c>
      <c r="O69" s="54">
        <v>8</v>
      </c>
      <c r="P69" s="54">
        <v>8</v>
      </c>
      <c r="Q69" s="54">
        <v>8</v>
      </c>
      <c r="R69" s="55"/>
      <c r="S69" s="55"/>
      <c r="T69" s="54">
        <v>8</v>
      </c>
      <c r="U69" s="54">
        <v>8</v>
      </c>
      <c r="V69" s="54">
        <v>8</v>
      </c>
      <c r="W69" s="54">
        <v>8</v>
      </c>
      <c r="X69" s="54">
        <v>8</v>
      </c>
      <c r="Y69" s="55"/>
      <c r="Z69" s="55"/>
      <c r="AA69" s="54">
        <v>8</v>
      </c>
      <c r="AB69" s="54">
        <v>8</v>
      </c>
      <c r="AC69" s="54">
        <v>8</v>
      </c>
      <c r="AD69" s="54">
        <v>8</v>
      </c>
      <c r="AE69" s="54">
        <v>8</v>
      </c>
      <c r="AF69" s="55"/>
      <c r="AG69" s="55"/>
      <c r="AH69" s="54">
        <v>8</v>
      </c>
      <c r="AI69" s="52"/>
      <c r="AJ69" s="52"/>
      <c r="AK69" s="36">
        <f t="shared" si="40"/>
        <v>168</v>
      </c>
    </row>
    <row r="70" spans="1:37" x14ac:dyDescent="0.3">
      <c r="A70" s="32">
        <v>21</v>
      </c>
      <c r="B70" s="33" t="str">
        <f>VLOOKUP($A70,Сотрудники!$A$3:$L$1201,2,0)</f>
        <v>Шимберев Борис</v>
      </c>
      <c r="C70" s="33" t="str">
        <f>VLOOKUP($A70,Сотрудники!$A$3:$L$1201,8,0)</f>
        <v>СПБ</v>
      </c>
      <c r="D70" s="55"/>
      <c r="E70" s="55"/>
      <c r="F70" s="54">
        <v>8</v>
      </c>
      <c r="G70" s="54">
        <v>8</v>
      </c>
      <c r="H70" s="54">
        <v>8</v>
      </c>
      <c r="I70" s="54">
        <v>8</v>
      </c>
      <c r="J70" s="54">
        <v>8</v>
      </c>
      <c r="K70" s="55"/>
      <c r="L70" s="55"/>
      <c r="M70" s="54">
        <v>8</v>
      </c>
      <c r="N70" s="54">
        <v>8</v>
      </c>
      <c r="O70" s="54">
        <v>8</v>
      </c>
      <c r="P70" s="54">
        <v>8</v>
      </c>
      <c r="Q70" s="54">
        <v>8</v>
      </c>
      <c r="R70" s="55"/>
      <c r="S70" s="55"/>
      <c r="T70" s="54">
        <v>8</v>
      </c>
      <c r="U70" s="54">
        <v>8</v>
      </c>
      <c r="V70" s="54">
        <v>8</v>
      </c>
      <c r="W70" s="54">
        <v>8</v>
      </c>
      <c r="X70" s="54">
        <v>8</v>
      </c>
      <c r="Y70" s="55"/>
      <c r="Z70" s="55"/>
      <c r="AA70" s="54">
        <v>8</v>
      </c>
      <c r="AB70" s="54">
        <v>8</v>
      </c>
      <c r="AC70" s="54">
        <v>8</v>
      </c>
      <c r="AD70" s="54">
        <v>8</v>
      </c>
      <c r="AE70" s="54">
        <v>8</v>
      </c>
      <c r="AF70" s="55"/>
      <c r="AG70" s="55"/>
      <c r="AH70" s="54">
        <v>8</v>
      </c>
      <c r="AI70" s="52"/>
      <c r="AJ70" s="52"/>
      <c r="AK70" s="36">
        <f t="shared" si="40"/>
        <v>168</v>
      </c>
    </row>
    <row r="71" spans="1:37" x14ac:dyDescent="0.3">
      <c r="A71" s="32">
        <v>22</v>
      </c>
      <c r="B71" s="33" t="str">
        <f>VLOOKUP($A71,Сотрудники!$A$3:$L$1201,2,0)</f>
        <v>Виштак Татьяна</v>
      </c>
      <c r="C71" s="33" t="str">
        <f>VLOOKUP($A71,Сотрудники!$A$3:$L$1201,8,0)</f>
        <v>Москва</v>
      </c>
      <c r="D71" s="55"/>
      <c r="E71" s="55"/>
      <c r="F71" s="54">
        <v>8</v>
      </c>
      <c r="G71" s="54">
        <v>8</v>
      </c>
      <c r="H71" s="54">
        <v>8</v>
      </c>
      <c r="I71" s="54">
        <v>8</v>
      </c>
      <c r="J71" s="54">
        <v>8</v>
      </c>
      <c r="K71" s="55"/>
      <c r="L71" s="55"/>
      <c r="M71" s="54">
        <v>0</v>
      </c>
      <c r="N71" s="54">
        <v>0</v>
      </c>
      <c r="O71" s="54">
        <v>0</v>
      </c>
      <c r="P71" s="54">
        <v>0</v>
      </c>
      <c r="Q71" s="54">
        <v>0</v>
      </c>
      <c r="R71" s="55"/>
      <c r="S71" s="55"/>
      <c r="T71" s="54">
        <v>8</v>
      </c>
      <c r="U71" s="54">
        <v>8</v>
      </c>
      <c r="V71" s="54">
        <v>8</v>
      </c>
      <c r="W71" s="54">
        <v>8</v>
      </c>
      <c r="X71" s="54">
        <v>8</v>
      </c>
      <c r="Y71" s="55"/>
      <c r="Z71" s="55"/>
      <c r="AA71" s="54">
        <v>8</v>
      </c>
      <c r="AB71" s="54">
        <v>8</v>
      </c>
      <c r="AC71" s="54">
        <v>8</v>
      </c>
      <c r="AD71" s="54">
        <v>8</v>
      </c>
      <c r="AE71" s="54">
        <v>8</v>
      </c>
      <c r="AF71" s="55"/>
      <c r="AG71" s="55"/>
      <c r="AH71" s="54">
        <v>8</v>
      </c>
      <c r="AI71" s="52"/>
      <c r="AJ71" s="52"/>
      <c r="AK71" s="36">
        <f t="shared" si="40"/>
        <v>128</v>
      </c>
    </row>
    <row r="72" spans="1:37" x14ac:dyDescent="0.3">
      <c r="A72" s="32">
        <v>23</v>
      </c>
      <c r="B72" s="33" t="str">
        <f>VLOOKUP($A72,Сотрудники!$A$3:$L$1201,2,0)</f>
        <v>Путилов Александр</v>
      </c>
      <c r="C72" s="33" t="str">
        <f>VLOOKUP($A72,Сотрудники!$A$3:$L$1201,8,0)</f>
        <v>Екатеринбург</v>
      </c>
      <c r="D72" s="55"/>
      <c r="E72" s="55"/>
      <c r="F72" s="54">
        <v>8</v>
      </c>
      <c r="G72" s="54">
        <v>8</v>
      </c>
      <c r="H72" s="54">
        <v>8</v>
      </c>
      <c r="I72" s="54">
        <v>8</v>
      </c>
      <c r="J72" s="54">
        <v>8</v>
      </c>
      <c r="K72" s="55"/>
      <c r="L72" s="55"/>
      <c r="M72" s="54">
        <v>8</v>
      </c>
      <c r="N72" s="54">
        <v>8</v>
      </c>
      <c r="O72" s="54">
        <v>8</v>
      </c>
      <c r="P72" s="54">
        <v>8</v>
      </c>
      <c r="Q72" s="54">
        <v>8</v>
      </c>
      <c r="R72" s="55"/>
      <c r="S72" s="55"/>
      <c r="T72" s="54">
        <v>8</v>
      </c>
      <c r="U72" s="54">
        <v>8</v>
      </c>
      <c r="V72" s="54">
        <v>8</v>
      </c>
      <c r="W72" s="54">
        <v>8</v>
      </c>
      <c r="X72" s="54">
        <v>8</v>
      </c>
      <c r="Y72" s="55"/>
      <c r="Z72" s="55"/>
      <c r="AA72" s="54">
        <v>8</v>
      </c>
      <c r="AB72" s="54">
        <v>8</v>
      </c>
      <c r="AC72" s="54">
        <v>8</v>
      </c>
      <c r="AD72" s="54">
        <v>8</v>
      </c>
      <c r="AE72" s="54">
        <v>8</v>
      </c>
      <c r="AF72" s="55"/>
      <c r="AG72" s="55"/>
      <c r="AH72" s="54">
        <v>8</v>
      </c>
      <c r="AI72" s="52"/>
      <c r="AJ72" s="52"/>
      <c r="AK72" s="36">
        <f t="shared" si="40"/>
        <v>168</v>
      </c>
    </row>
    <row r="73" spans="1:37" x14ac:dyDescent="0.3">
      <c r="A73" s="32">
        <v>24</v>
      </c>
      <c r="B73" s="33" t="str">
        <f>VLOOKUP($A73,Сотрудники!$A$3:$L$1201,2,0)</f>
        <v>Цыганкова Анастасия</v>
      </c>
      <c r="C73" s="33" t="str">
        <f>VLOOKUP($A73,Сотрудники!$A$3:$L$1201,8,0)</f>
        <v>Москва</v>
      </c>
      <c r="D73" s="55"/>
      <c r="E73" s="55"/>
      <c r="F73" s="54">
        <v>8</v>
      </c>
      <c r="G73" s="54">
        <v>8</v>
      </c>
      <c r="H73" s="54">
        <v>8</v>
      </c>
      <c r="I73" s="54">
        <v>8</v>
      </c>
      <c r="J73" s="54">
        <v>8</v>
      </c>
      <c r="K73" s="55"/>
      <c r="L73" s="55"/>
      <c r="M73" s="54">
        <v>8</v>
      </c>
      <c r="N73" s="54">
        <v>8</v>
      </c>
      <c r="O73" s="54">
        <v>8</v>
      </c>
      <c r="P73" s="54">
        <v>8</v>
      </c>
      <c r="Q73" s="54">
        <v>8</v>
      </c>
      <c r="R73" s="55"/>
      <c r="S73" s="55"/>
      <c r="T73" s="54">
        <v>8</v>
      </c>
      <c r="U73" s="54">
        <v>8</v>
      </c>
      <c r="V73" s="54">
        <v>8</v>
      </c>
      <c r="W73" s="54">
        <v>8</v>
      </c>
      <c r="X73" s="54">
        <v>8</v>
      </c>
      <c r="Y73" s="55"/>
      <c r="Z73" s="55"/>
      <c r="AA73" s="54">
        <v>8</v>
      </c>
      <c r="AB73" s="54">
        <v>8</v>
      </c>
      <c r="AC73" s="54">
        <v>8</v>
      </c>
      <c r="AD73" s="54">
        <v>8</v>
      </c>
      <c r="AE73" s="54">
        <v>8</v>
      </c>
      <c r="AF73" s="55"/>
      <c r="AG73" s="55"/>
      <c r="AH73" s="54">
        <v>8</v>
      </c>
      <c r="AI73" s="52"/>
      <c r="AJ73" s="52"/>
      <c r="AK73" s="36">
        <f t="shared" si="40"/>
        <v>168</v>
      </c>
    </row>
    <row r="74" spans="1:37" x14ac:dyDescent="0.3">
      <c r="A74" s="32">
        <v>25</v>
      </c>
      <c r="B74" s="33" t="str">
        <f>VLOOKUP($A74,Сотрудники!$A$3:$L$1201,2,0)</f>
        <v>Беседин Игорь</v>
      </c>
      <c r="C74" s="33" t="str">
        <f>VLOOKUP($A74,Сотрудники!$A$3:$L$1201,8,0)</f>
        <v>Нижний Новгород</v>
      </c>
      <c r="D74" s="55"/>
      <c r="E74" s="55"/>
      <c r="F74" s="54">
        <v>8</v>
      </c>
      <c r="G74" s="54">
        <v>8</v>
      </c>
      <c r="H74" s="54">
        <v>8</v>
      </c>
      <c r="I74" s="54">
        <v>8</v>
      </c>
      <c r="J74" s="54">
        <v>8</v>
      </c>
      <c r="K74" s="55"/>
      <c r="L74" s="55"/>
      <c r="M74" s="54">
        <v>8</v>
      </c>
      <c r="N74" s="54">
        <v>8</v>
      </c>
      <c r="O74" s="54">
        <v>8</v>
      </c>
      <c r="P74" s="54">
        <v>8</v>
      </c>
      <c r="Q74" s="54">
        <v>8</v>
      </c>
      <c r="R74" s="55"/>
      <c r="S74" s="55"/>
      <c r="T74" s="54">
        <v>8</v>
      </c>
      <c r="U74" s="54">
        <v>8</v>
      </c>
      <c r="V74" s="54">
        <v>8</v>
      </c>
      <c r="W74" s="54">
        <v>8</v>
      </c>
      <c r="X74" s="54">
        <v>8</v>
      </c>
      <c r="Y74" s="55"/>
      <c r="Z74" s="55"/>
      <c r="AA74" s="54">
        <v>8</v>
      </c>
      <c r="AB74" s="54">
        <v>8</v>
      </c>
      <c r="AC74" s="54">
        <v>8</v>
      </c>
      <c r="AD74" s="54">
        <v>8</v>
      </c>
      <c r="AE74" s="54">
        <v>8</v>
      </c>
      <c r="AF74" s="55"/>
      <c r="AG74" s="55"/>
      <c r="AH74" s="54">
        <v>8</v>
      </c>
      <c r="AI74" s="52"/>
      <c r="AJ74" s="52"/>
      <c r="AK74" s="36">
        <f t="shared" si="40"/>
        <v>168</v>
      </c>
    </row>
    <row r="75" spans="1:37" x14ac:dyDescent="0.3">
      <c r="A75" s="32">
        <v>26</v>
      </c>
      <c r="B75" s="33" t="str">
        <f>VLOOKUP($A75,Сотрудники!$A$3:$L$1201,2,0)</f>
        <v>Молчанов Роман</v>
      </c>
      <c r="C75" s="33" t="str">
        <f>VLOOKUP($A75,Сотрудники!$A$3:$L$1201,8,0)</f>
        <v>Москва</v>
      </c>
      <c r="D75" s="55"/>
      <c r="E75" s="55"/>
      <c r="F75" s="54">
        <v>8</v>
      </c>
      <c r="G75" s="54">
        <v>8</v>
      </c>
      <c r="H75" s="54">
        <v>8</v>
      </c>
      <c r="I75" s="54">
        <v>8</v>
      </c>
      <c r="J75" s="54">
        <v>8</v>
      </c>
      <c r="K75" s="55"/>
      <c r="L75" s="55"/>
      <c r="M75" s="54">
        <v>8</v>
      </c>
      <c r="N75" s="54">
        <v>8</v>
      </c>
      <c r="O75" s="54">
        <v>8</v>
      </c>
      <c r="P75" s="54">
        <v>8</v>
      </c>
      <c r="Q75" s="54">
        <v>8</v>
      </c>
      <c r="R75" s="55"/>
      <c r="S75" s="55"/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5">
        <v>0</v>
      </c>
      <c r="Z75" s="55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5">
        <v>0</v>
      </c>
      <c r="AG75" s="55">
        <v>0</v>
      </c>
      <c r="AH75" s="54">
        <v>8</v>
      </c>
      <c r="AI75" s="52"/>
      <c r="AJ75" s="52"/>
      <c r="AK75" s="36">
        <f t="shared" si="40"/>
        <v>88</v>
      </c>
    </row>
    <row r="76" spans="1:37" x14ac:dyDescent="0.3">
      <c r="A76" s="32">
        <v>27</v>
      </c>
      <c r="B76" s="33" t="str">
        <f>VLOOKUP($A76,Сотрудники!$A$3:$L$1201,2,0)</f>
        <v>Пузанов Андрей</v>
      </c>
      <c r="C76" s="33" t="str">
        <f>VLOOKUP($A76,Сотрудники!$A$3:$L$1201,8,0)</f>
        <v>Москва</v>
      </c>
      <c r="D76" s="55"/>
      <c r="E76" s="55"/>
      <c r="F76" s="54">
        <v>8</v>
      </c>
      <c r="G76" s="54">
        <v>8</v>
      </c>
      <c r="H76" s="54">
        <v>8</v>
      </c>
      <c r="I76" s="54">
        <v>8</v>
      </c>
      <c r="J76" s="54">
        <v>8</v>
      </c>
      <c r="K76" s="55"/>
      <c r="L76" s="55"/>
      <c r="M76" s="54">
        <v>8</v>
      </c>
      <c r="N76" s="54">
        <v>8</v>
      </c>
      <c r="O76" s="54">
        <v>8</v>
      </c>
      <c r="P76" s="54">
        <v>8</v>
      </c>
      <c r="Q76" s="54">
        <v>8</v>
      </c>
      <c r="R76" s="55"/>
      <c r="S76" s="55"/>
      <c r="T76" s="54">
        <v>8</v>
      </c>
      <c r="U76" s="54">
        <v>8</v>
      </c>
      <c r="V76" s="54">
        <v>8</v>
      </c>
      <c r="W76" s="54">
        <v>8</v>
      </c>
      <c r="X76" s="54">
        <v>8</v>
      </c>
      <c r="Y76" s="55"/>
      <c r="Z76" s="55"/>
      <c r="AA76" s="54">
        <v>8</v>
      </c>
      <c r="AB76" s="54">
        <v>8</v>
      </c>
      <c r="AC76" s="54">
        <v>8</v>
      </c>
      <c r="AD76" s="54">
        <v>8</v>
      </c>
      <c r="AE76" s="54">
        <v>8</v>
      </c>
      <c r="AF76" s="55"/>
      <c r="AG76" s="55"/>
      <c r="AH76" s="54">
        <v>8</v>
      </c>
      <c r="AI76" s="52"/>
      <c r="AJ76" s="52"/>
      <c r="AK76" s="36">
        <f t="shared" si="40"/>
        <v>168</v>
      </c>
    </row>
    <row r="77" spans="1:37" x14ac:dyDescent="0.3">
      <c r="A77" s="32">
        <v>28</v>
      </c>
      <c r="B77" s="33" t="str">
        <f>VLOOKUP($A77,Сотрудники!$A$3:$L$1201,2,0)</f>
        <v>Хотулев Дмитрий</v>
      </c>
      <c r="C77" s="33" t="str">
        <f>VLOOKUP($A77,Сотрудники!$A$3:$L$1201,8,0)</f>
        <v>Саратов</v>
      </c>
      <c r="D77" s="55"/>
      <c r="E77" s="55"/>
      <c r="F77" s="54">
        <v>8</v>
      </c>
      <c r="G77" s="54">
        <v>8</v>
      </c>
      <c r="H77" s="54">
        <v>8</v>
      </c>
      <c r="I77" s="54">
        <v>8</v>
      </c>
      <c r="J77" s="54">
        <v>8</v>
      </c>
      <c r="K77" s="55"/>
      <c r="L77" s="55"/>
      <c r="M77" s="54">
        <v>8</v>
      </c>
      <c r="N77" s="54">
        <v>8</v>
      </c>
      <c r="O77" s="54">
        <v>8</v>
      </c>
      <c r="P77" s="54">
        <v>8</v>
      </c>
      <c r="Q77" s="54">
        <v>8</v>
      </c>
      <c r="R77" s="55"/>
      <c r="S77" s="55"/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5"/>
      <c r="Z77" s="55"/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5"/>
      <c r="AG77" s="55"/>
      <c r="AH77" s="54">
        <v>8</v>
      </c>
      <c r="AI77" s="52"/>
      <c r="AJ77" s="52"/>
      <c r="AK77" s="36">
        <f t="shared" si="40"/>
        <v>88</v>
      </c>
    </row>
    <row r="78" spans="1:37" x14ac:dyDescent="0.3">
      <c r="A78" s="32">
        <v>30</v>
      </c>
      <c r="B78" s="33" t="str">
        <f>VLOOKUP($A78,Сотрудники!$A$3:$L$1201,2,0)</f>
        <v>Тарасов Алексей</v>
      </c>
      <c r="C78" s="33" t="str">
        <f>VLOOKUP($A78,Сотрудники!$A$3:$L$1201,8,0)</f>
        <v>СПБ</v>
      </c>
      <c r="D78" s="55"/>
      <c r="E78" s="55"/>
      <c r="F78" s="54">
        <v>8</v>
      </c>
      <c r="G78" s="54">
        <v>8</v>
      </c>
      <c r="H78" s="54">
        <v>8</v>
      </c>
      <c r="I78" s="54">
        <v>8</v>
      </c>
      <c r="J78" s="54">
        <v>8</v>
      </c>
      <c r="K78" s="55"/>
      <c r="L78" s="55"/>
      <c r="M78" s="54">
        <v>8</v>
      </c>
      <c r="N78" s="54">
        <v>8</v>
      </c>
      <c r="O78" s="54">
        <v>8</v>
      </c>
      <c r="P78" s="54">
        <v>8</v>
      </c>
      <c r="Q78" s="54">
        <v>8</v>
      </c>
      <c r="R78" s="55"/>
      <c r="S78" s="55"/>
      <c r="T78" s="54">
        <v>8</v>
      </c>
      <c r="U78" s="54">
        <v>8</v>
      </c>
      <c r="V78" s="54">
        <v>8</v>
      </c>
      <c r="W78" s="54">
        <v>8</v>
      </c>
      <c r="X78" s="54">
        <v>8</v>
      </c>
      <c r="Y78" s="55"/>
      <c r="Z78" s="55"/>
      <c r="AA78" s="54">
        <v>8</v>
      </c>
      <c r="AB78" s="54">
        <v>8</v>
      </c>
      <c r="AC78" s="54">
        <v>8</v>
      </c>
      <c r="AD78" s="54">
        <v>8</v>
      </c>
      <c r="AE78" s="54">
        <v>8</v>
      </c>
      <c r="AF78" s="55"/>
      <c r="AG78" s="55"/>
      <c r="AH78" s="54">
        <v>8</v>
      </c>
      <c r="AI78" s="52"/>
      <c r="AJ78" s="52"/>
      <c r="AK78" s="36">
        <f t="shared" si="40"/>
        <v>168</v>
      </c>
    </row>
    <row r="79" spans="1:37" x14ac:dyDescent="0.3">
      <c r="A79" s="32">
        <v>31</v>
      </c>
      <c r="B79" s="33" t="str">
        <f>VLOOKUP($A79,Сотрудники!$A$3:$L$1201,2,0)</f>
        <v>Саринков Андрей</v>
      </c>
      <c r="C79" s="33" t="str">
        <f>VLOOKUP($A79,Сотрудники!$A$3:$L$1201,8,0)</f>
        <v>Москва</v>
      </c>
      <c r="D79" s="55"/>
      <c r="E79" s="55"/>
      <c r="F79" s="54">
        <v>8</v>
      </c>
      <c r="G79" s="54">
        <v>8</v>
      </c>
      <c r="H79" s="54">
        <v>8</v>
      </c>
      <c r="I79" s="54">
        <v>8</v>
      </c>
      <c r="J79" s="54">
        <v>8</v>
      </c>
      <c r="K79" s="55"/>
      <c r="L79" s="55"/>
      <c r="M79" s="54">
        <v>8</v>
      </c>
      <c r="N79" s="54">
        <v>8</v>
      </c>
      <c r="O79" s="54">
        <v>8</v>
      </c>
      <c r="P79" s="54">
        <v>8</v>
      </c>
      <c r="Q79" s="54">
        <v>8</v>
      </c>
      <c r="R79" s="55"/>
      <c r="S79" s="55"/>
      <c r="T79" s="54">
        <v>8</v>
      </c>
      <c r="U79" s="54">
        <v>8</v>
      </c>
      <c r="V79" s="54">
        <v>8</v>
      </c>
      <c r="W79" s="54">
        <v>8</v>
      </c>
      <c r="X79" s="54">
        <v>8</v>
      </c>
      <c r="Y79" s="55"/>
      <c r="Z79" s="55"/>
      <c r="AA79" s="54">
        <v>8</v>
      </c>
      <c r="AB79" s="54">
        <v>8</v>
      </c>
      <c r="AC79" s="54">
        <v>8</v>
      </c>
      <c r="AD79" s="54">
        <v>8</v>
      </c>
      <c r="AE79" s="54">
        <v>8</v>
      </c>
      <c r="AF79" s="55"/>
      <c r="AG79" s="55"/>
      <c r="AH79" s="54">
        <v>8</v>
      </c>
      <c r="AI79" s="52"/>
      <c r="AJ79" s="52"/>
      <c r="AK79" s="36">
        <f t="shared" si="40"/>
        <v>168</v>
      </c>
    </row>
    <row r="80" spans="1:37" x14ac:dyDescent="0.3">
      <c r="A80" s="32">
        <v>33</v>
      </c>
      <c r="B80" s="33" t="str">
        <f>VLOOKUP($A80,Сотрудники!$A$3:$L$1201,2,0)</f>
        <v>Киевский Сергей</v>
      </c>
      <c r="C80" s="33" t="str">
        <f>VLOOKUP($A80,Сотрудники!$A$3:$L$1201,8,0)</f>
        <v>Москва</v>
      </c>
      <c r="D80" s="55"/>
      <c r="E80" s="55"/>
      <c r="F80" s="54">
        <v>8</v>
      </c>
      <c r="G80" s="54">
        <v>8</v>
      </c>
      <c r="H80" s="54">
        <v>8</v>
      </c>
      <c r="I80" s="54">
        <v>8</v>
      </c>
      <c r="J80" s="54">
        <v>8</v>
      </c>
      <c r="K80" s="55"/>
      <c r="L80" s="55"/>
      <c r="M80" s="54">
        <v>8</v>
      </c>
      <c r="N80" s="54">
        <v>8</v>
      </c>
      <c r="O80" s="54">
        <v>8</v>
      </c>
      <c r="P80" s="54">
        <v>8</v>
      </c>
      <c r="Q80" s="54">
        <v>8</v>
      </c>
      <c r="R80" s="55"/>
      <c r="S80" s="55"/>
      <c r="T80" s="54">
        <v>8</v>
      </c>
      <c r="U80" s="54">
        <v>8</v>
      </c>
      <c r="V80" s="54">
        <v>8</v>
      </c>
      <c r="W80" s="54">
        <v>8</v>
      </c>
      <c r="X80" s="54">
        <v>8</v>
      </c>
      <c r="Y80" s="55"/>
      <c r="Z80" s="55"/>
      <c r="AA80" s="54">
        <v>8</v>
      </c>
      <c r="AB80" s="54">
        <v>8</v>
      </c>
      <c r="AC80" s="54">
        <v>8</v>
      </c>
      <c r="AD80" s="54">
        <v>8</v>
      </c>
      <c r="AE80" s="54">
        <v>8</v>
      </c>
      <c r="AF80" s="55"/>
      <c r="AG80" s="55"/>
      <c r="AH80" s="54">
        <v>8</v>
      </c>
      <c r="AI80" s="52"/>
      <c r="AJ80" s="52"/>
      <c r="AK80" s="36">
        <f t="shared" si="40"/>
        <v>168</v>
      </c>
    </row>
    <row r="81" spans="1:37" x14ac:dyDescent="0.3">
      <c r="A81" s="32">
        <v>35</v>
      </c>
      <c r="B81" s="33" t="str">
        <f>VLOOKUP($A81,Сотрудники!$A$3:$L$1201,2,0)</f>
        <v>Дмитриев Николай</v>
      </c>
      <c r="C81" s="33" t="str">
        <f>VLOOKUP($A81,Сотрудники!$A$3:$L$1201,8,0)</f>
        <v>Москва</v>
      </c>
      <c r="D81" s="55"/>
      <c r="E81" s="55"/>
      <c r="F81" s="54">
        <v>8</v>
      </c>
      <c r="G81" s="54">
        <v>8</v>
      </c>
      <c r="H81" s="54">
        <v>8</v>
      </c>
      <c r="I81" s="54">
        <v>8</v>
      </c>
      <c r="J81" s="54">
        <v>8</v>
      </c>
      <c r="K81" s="55"/>
      <c r="L81" s="55"/>
      <c r="M81" s="54">
        <v>8</v>
      </c>
      <c r="N81" s="54">
        <v>8</v>
      </c>
      <c r="O81" s="54">
        <v>8</v>
      </c>
      <c r="P81" s="54">
        <v>8</v>
      </c>
      <c r="Q81" s="54">
        <v>8</v>
      </c>
      <c r="R81" s="55"/>
      <c r="S81" s="55"/>
      <c r="T81" s="54">
        <v>8</v>
      </c>
      <c r="U81" s="54">
        <v>8</v>
      </c>
      <c r="V81" s="54">
        <v>8</v>
      </c>
      <c r="W81" s="54">
        <v>8</v>
      </c>
      <c r="X81" s="54">
        <v>8</v>
      </c>
      <c r="Y81" s="55"/>
      <c r="Z81" s="55"/>
      <c r="AA81" s="54">
        <v>8</v>
      </c>
      <c r="AB81" s="54">
        <v>8</v>
      </c>
      <c r="AC81" s="54">
        <v>8</v>
      </c>
      <c r="AD81" s="54">
        <v>8</v>
      </c>
      <c r="AE81" s="54">
        <v>8</v>
      </c>
      <c r="AF81" s="55"/>
      <c r="AG81" s="55"/>
      <c r="AH81" s="54">
        <v>8</v>
      </c>
      <c r="AI81" s="52"/>
      <c r="AJ81" s="52"/>
      <c r="AK81" s="36">
        <f t="shared" si="40"/>
        <v>168</v>
      </c>
    </row>
    <row r="82" spans="1:37" x14ac:dyDescent="0.3">
      <c r="A82" s="32">
        <v>36</v>
      </c>
      <c r="B82" s="33" t="str">
        <f>VLOOKUP($A82,Сотрудники!$A$3:$L$1201,2,0)</f>
        <v>Юркин Николай</v>
      </c>
      <c r="C82" s="33" t="str">
        <f>VLOOKUP($A82,Сотрудники!$A$3:$L$1201,8,0)</f>
        <v>Москва</v>
      </c>
      <c r="D82" s="55"/>
      <c r="E82" s="55"/>
      <c r="F82" s="54">
        <v>8</v>
      </c>
      <c r="G82" s="54">
        <v>8</v>
      </c>
      <c r="H82" s="54">
        <v>8</v>
      </c>
      <c r="I82" s="54">
        <v>8</v>
      </c>
      <c r="J82" s="54">
        <v>8</v>
      </c>
      <c r="K82" s="55"/>
      <c r="L82" s="55"/>
      <c r="M82" s="54">
        <v>8</v>
      </c>
      <c r="N82" s="54">
        <v>8</v>
      </c>
      <c r="O82" s="54">
        <v>8</v>
      </c>
      <c r="P82" s="54">
        <v>8</v>
      </c>
      <c r="Q82" s="54">
        <v>8</v>
      </c>
      <c r="R82" s="55"/>
      <c r="S82" s="55"/>
      <c r="T82" s="54">
        <v>8</v>
      </c>
      <c r="U82" s="54">
        <v>8</v>
      </c>
      <c r="V82" s="54">
        <v>8</v>
      </c>
      <c r="W82" s="54">
        <v>8</v>
      </c>
      <c r="X82" s="54">
        <v>8</v>
      </c>
      <c r="Y82" s="55"/>
      <c r="Z82" s="55"/>
      <c r="AA82" s="54">
        <v>8</v>
      </c>
      <c r="AB82" s="54">
        <v>8</v>
      </c>
      <c r="AC82" s="54">
        <v>8</v>
      </c>
      <c r="AD82" s="54">
        <v>8</v>
      </c>
      <c r="AE82" s="54">
        <v>8</v>
      </c>
      <c r="AF82" s="55"/>
      <c r="AG82" s="55"/>
      <c r="AH82" s="54">
        <v>8</v>
      </c>
      <c r="AI82" s="52"/>
      <c r="AJ82" s="52"/>
      <c r="AK82" s="36">
        <f t="shared" si="40"/>
        <v>168</v>
      </c>
    </row>
    <row r="83" spans="1:37" x14ac:dyDescent="0.3">
      <c r="A83" s="32">
        <v>37</v>
      </c>
      <c r="B83" s="33" t="str">
        <f>VLOOKUP($A83,Сотрудники!$A$3:$L$1201,2,0)</f>
        <v>Ионов Евгений</v>
      </c>
      <c r="C83" s="33" t="str">
        <f>VLOOKUP($A83,Сотрудники!$A$3:$L$1201,8,0)</f>
        <v>Москва</v>
      </c>
      <c r="D83" s="55"/>
      <c r="E83" s="55"/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5"/>
      <c r="L83" s="55"/>
      <c r="M83" s="54">
        <v>8</v>
      </c>
      <c r="N83" s="54">
        <v>8</v>
      </c>
      <c r="O83" s="54">
        <v>8</v>
      </c>
      <c r="P83" s="54">
        <v>8</v>
      </c>
      <c r="Q83" s="54">
        <v>8</v>
      </c>
      <c r="R83" s="55"/>
      <c r="S83" s="55"/>
      <c r="T83" s="54">
        <v>8</v>
      </c>
      <c r="U83" s="54">
        <v>8</v>
      </c>
      <c r="V83" s="54">
        <v>8</v>
      </c>
      <c r="W83" s="54">
        <v>8</v>
      </c>
      <c r="X83" s="54">
        <v>8</v>
      </c>
      <c r="Y83" s="55"/>
      <c r="Z83" s="55"/>
      <c r="AA83" s="54">
        <v>8</v>
      </c>
      <c r="AB83" s="54">
        <v>8</v>
      </c>
      <c r="AC83" s="54">
        <v>8</v>
      </c>
      <c r="AD83" s="54">
        <v>8</v>
      </c>
      <c r="AE83" s="54">
        <v>8</v>
      </c>
      <c r="AF83" s="55"/>
      <c r="AG83" s="55"/>
      <c r="AH83" s="54">
        <v>0</v>
      </c>
      <c r="AI83" s="52"/>
      <c r="AJ83" s="52"/>
      <c r="AK83" s="36">
        <f t="shared" si="40"/>
        <v>120</v>
      </c>
    </row>
    <row r="84" spans="1:37" x14ac:dyDescent="0.3">
      <c r="A84" s="32">
        <v>38</v>
      </c>
      <c r="B84" s="33" t="s">
        <v>130</v>
      </c>
      <c r="C84" s="33" t="str">
        <f>VLOOKUP($A84,Сотрудники!$A$3:$L$1201,8,0)</f>
        <v>Москва</v>
      </c>
      <c r="D84" s="55"/>
      <c r="E84" s="55"/>
      <c r="F84" s="54">
        <v>8</v>
      </c>
      <c r="G84" s="54">
        <v>8</v>
      </c>
      <c r="H84" s="54">
        <v>8</v>
      </c>
      <c r="I84" s="54">
        <v>8</v>
      </c>
      <c r="J84" s="54">
        <v>8</v>
      </c>
      <c r="K84" s="55"/>
      <c r="L84" s="55"/>
      <c r="M84" s="54">
        <v>8</v>
      </c>
      <c r="N84" s="54">
        <v>8</v>
      </c>
      <c r="O84" s="54">
        <v>8</v>
      </c>
      <c r="P84" s="54">
        <v>8</v>
      </c>
      <c r="Q84" s="54">
        <v>8</v>
      </c>
      <c r="R84" s="55"/>
      <c r="S84" s="55"/>
      <c r="T84" s="54">
        <v>8</v>
      </c>
      <c r="U84" s="54">
        <v>8</v>
      </c>
      <c r="V84" s="54">
        <v>8</v>
      </c>
      <c r="W84" s="54">
        <v>8</v>
      </c>
      <c r="X84" s="54">
        <v>8</v>
      </c>
      <c r="Y84" s="55"/>
      <c r="Z84" s="55"/>
      <c r="AA84" s="54">
        <v>8</v>
      </c>
      <c r="AB84" s="54">
        <v>8</v>
      </c>
      <c r="AC84" s="54">
        <v>8</v>
      </c>
      <c r="AD84" s="54">
        <v>8</v>
      </c>
      <c r="AE84" s="54">
        <v>8</v>
      </c>
      <c r="AF84" s="55"/>
      <c r="AG84" s="55"/>
      <c r="AH84" s="54">
        <v>8</v>
      </c>
      <c r="AI84" s="52"/>
      <c r="AJ84" s="52"/>
      <c r="AK84" s="36">
        <f t="shared" si="40"/>
        <v>168</v>
      </c>
    </row>
    <row r="85" spans="1:37" x14ac:dyDescent="0.3">
      <c r="A85" s="32">
        <v>40</v>
      </c>
      <c r="B85" s="33" t="s">
        <v>134</v>
      </c>
      <c r="C85" s="33" t="str">
        <f>VLOOKUP($A85,Сотрудники!$A$3:$L$1201,8,0)</f>
        <v>Москва</v>
      </c>
      <c r="D85" s="55"/>
      <c r="E85" s="55"/>
      <c r="F85" s="54">
        <v>8</v>
      </c>
      <c r="G85" s="54">
        <v>8</v>
      </c>
      <c r="H85" s="54">
        <v>8</v>
      </c>
      <c r="I85" s="54">
        <v>8</v>
      </c>
      <c r="J85" s="54">
        <v>0</v>
      </c>
      <c r="K85" s="55">
        <v>0</v>
      </c>
      <c r="L85" s="55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5">
        <v>0</v>
      </c>
      <c r="S85" s="55">
        <v>0</v>
      </c>
      <c r="T85" s="54">
        <v>0</v>
      </c>
      <c r="U85" s="54">
        <v>0</v>
      </c>
      <c r="V85" s="54">
        <v>8</v>
      </c>
      <c r="W85" s="54">
        <v>8</v>
      </c>
      <c r="X85" s="54">
        <v>8</v>
      </c>
      <c r="Y85" s="55"/>
      <c r="Z85" s="55"/>
      <c r="AA85" s="54">
        <v>8</v>
      </c>
      <c r="AB85" s="54">
        <v>8</v>
      </c>
      <c r="AC85" s="54">
        <v>8</v>
      </c>
      <c r="AD85" s="54">
        <v>8</v>
      </c>
      <c r="AE85" s="54">
        <v>8</v>
      </c>
      <c r="AF85" s="55"/>
      <c r="AG85" s="55"/>
      <c r="AH85" s="54">
        <v>8</v>
      </c>
      <c r="AI85" s="52"/>
      <c r="AJ85" s="52"/>
      <c r="AK85" s="36">
        <f t="shared" si="40"/>
        <v>104</v>
      </c>
    </row>
    <row r="86" spans="1:37" x14ac:dyDescent="0.3">
      <c r="A86" s="32">
        <v>41</v>
      </c>
      <c r="B86" s="33" t="s">
        <v>142</v>
      </c>
      <c r="C86" s="33" t="str">
        <f>VLOOKUP($A86,Сотрудники!$A$3:$L$1201,8,0)</f>
        <v>Москва</v>
      </c>
      <c r="D86" s="55"/>
      <c r="E86" s="55"/>
      <c r="F86" s="54">
        <v>8</v>
      </c>
      <c r="G86" s="54">
        <v>8</v>
      </c>
      <c r="H86" s="54">
        <v>8</v>
      </c>
      <c r="I86" s="54">
        <v>8</v>
      </c>
      <c r="J86" s="54">
        <v>8</v>
      </c>
      <c r="K86" s="55"/>
      <c r="L86" s="55"/>
      <c r="M86" s="54">
        <v>8</v>
      </c>
      <c r="N86" s="54">
        <v>8</v>
      </c>
      <c r="O86" s="54">
        <v>8</v>
      </c>
      <c r="P86" s="54">
        <v>8</v>
      </c>
      <c r="Q86" s="54">
        <v>8</v>
      </c>
      <c r="R86" s="55"/>
      <c r="S86" s="55"/>
      <c r="T86" s="54">
        <v>8</v>
      </c>
      <c r="U86" s="54">
        <v>8</v>
      </c>
      <c r="V86" s="54">
        <v>8</v>
      </c>
      <c r="W86" s="54">
        <v>8</v>
      </c>
      <c r="X86" s="54">
        <v>0</v>
      </c>
      <c r="Y86" s="55">
        <v>0</v>
      </c>
      <c r="Z86" s="55">
        <v>0</v>
      </c>
      <c r="AA86" s="54">
        <v>0</v>
      </c>
      <c r="AB86" s="54">
        <v>8</v>
      </c>
      <c r="AC86" s="54">
        <v>8</v>
      </c>
      <c r="AD86" s="54">
        <v>8</v>
      </c>
      <c r="AE86" s="54">
        <v>8</v>
      </c>
      <c r="AF86" s="55"/>
      <c r="AG86" s="55"/>
      <c r="AH86" s="54">
        <v>8</v>
      </c>
      <c r="AI86" s="52"/>
      <c r="AJ86" s="52"/>
      <c r="AK86" s="36">
        <f t="shared" si="40"/>
        <v>152</v>
      </c>
    </row>
    <row r="87" spans="1:37" x14ac:dyDescent="0.3">
      <c r="A87" s="32">
        <v>42</v>
      </c>
      <c r="B87" s="33" t="s">
        <v>141</v>
      </c>
      <c r="C87" s="33" t="str">
        <f>VLOOKUP($A87,Сотрудники!$A$3:$L$1201,8,0)</f>
        <v>Москва</v>
      </c>
      <c r="D87" s="55"/>
      <c r="E87" s="55"/>
      <c r="F87" s="54">
        <v>8</v>
      </c>
      <c r="G87" s="54">
        <v>8</v>
      </c>
      <c r="H87" s="54">
        <v>8</v>
      </c>
      <c r="I87" s="54">
        <v>8</v>
      </c>
      <c r="J87" s="54">
        <v>8</v>
      </c>
      <c r="K87" s="55"/>
      <c r="L87" s="55"/>
      <c r="M87" s="54">
        <v>8</v>
      </c>
      <c r="N87" s="54">
        <v>8</v>
      </c>
      <c r="O87" s="54">
        <v>8</v>
      </c>
      <c r="P87" s="54">
        <v>8</v>
      </c>
      <c r="Q87" s="54">
        <v>8</v>
      </c>
      <c r="R87" s="55"/>
      <c r="S87" s="55"/>
      <c r="T87" s="54">
        <v>8</v>
      </c>
      <c r="U87" s="54">
        <v>8</v>
      </c>
      <c r="V87" s="54">
        <v>8</v>
      </c>
      <c r="W87" s="54">
        <v>8</v>
      </c>
      <c r="X87" s="54">
        <v>8</v>
      </c>
      <c r="Y87" s="55"/>
      <c r="Z87" s="55"/>
      <c r="AA87" s="54">
        <v>8</v>
      </c>
      <c r="AB87" s="54">
        <v>8</v>
      </c>
      <c r="AC87" s="54">
        <v>8</v>
      </c>
      <c r="AD87" s="54">
        <v>8</v>
      </c>
      <c r="AE87" s="54">
        <v>8</v>
      </c>
      <c r="AF87" s="55"/>
      <c r="AG87" s="55"/>
      <c r="AH87" s="54">
        <v>8</v>
      </c>
      <c r="AI87" s="52"/>
      <c r="AJ87" s="52"/>
      <c r="AK87" s="36">
        <f t="shared" si="40"/>
        <v>168</v>
      </c>
    </row>
    <row r="88" spans="1:37" x14ac:dyDescent="0.3">
      <c r="A88" s="32">
        <v>43</v>
      </c>
      <c r="B88" s="33" t="s">
        <v>137</v>
      </c>
      <c r="C88" s="33" t="str">
        <f>VLOOKUP($A88,Сотрудники!$A$3:$L$1201,8,0)</f>
        <v>Москва</v>
      </c>
      <c r="D88" s="55"/>
      <c r="E88" s="55"/>
      <c r="F88" s="54">
        <v>8</v>
      </c>
      <c r="G88" s="54">
        <v>8</v>
      </c>
      <c r="H88" s="54">
        <v>8</v>
      </c>
      <c r="I88" s="54">
        <v>8</v>
      </c>
      <c r="J88" s="54">
        <v>8</v>
      </c>
      <c r="K88" s="55"/>
      <c r="L88" s="55"/>
      <c r="M88" s="54">
        <v>8</v>
      </c>
      <c r="N88" s="54">
        <v>8</v>
      </c>
      <c r="O88" s="54">
        <v>8</v>
      </c>
      <c r="P88" s="54">
        <v>8</v>
      </c>
      <c r="Q88" s="54">
        <v>8</v>
      </c>
      <c r="R88" s="55"/>
      <c r="S88" s="55"/>
      <c r="T88" s="54">
        <v>8</v>
      </c>
      <c r="U88" s="54">
        <v>8</v>
      </c>
      <c r="V88" s="54">
        <v>8</v>
      </c>
      <c r="W88" s="54">
        <v>8</v>
      </c>
      <c r="X88" s="54">
        <v>8</v>
      </c>
      <c r="Y88" s="55"/>
      <c r="Z88" s="55"/>
      <c r="AA88" s="54">
        <v>8</v>
      </c>
      <c r="AB88" s="54">
        <v>8</v>
      </c>
      <c r="AC88" s="54">
        <v>8</v>
      </c>
      <c r="AD88" s="54">
        <v>8</v>
      </c>
      <c r="AE88" s="54">
        <v>8</v>
      </c>
      <c r="AF88" s="55"/>
      <c r="AG88" s="55"/>
      <c r="AH88" s="54">
        <v>8</v>
      </c>
      <c r="AI88" s="52"/>
      <c r="AJ88" s="52"/>
      <c r="AK88" s="36">
        <f t="shared" si="40"/>
        <v>168</v>
      </c>
    </row>
    <row r="89" spans="1:37" x14ac:dyDescent="0.3">
      <c r="A89" s="32">
        <v>44</v>
      </c>
      <c r="B89" s="33" t="s">
        <v>136</v>
      </c>
      <c r="C89" s="33" t="str">
        <f>VLOOKUP($A89,Сотрудники!$A$3:$L$1201,8,0)</f>
        <v>Москва</v>
      </c>
      <c r="D89" s="55"/>
      <c r="E89" s="55"/>
      <c r="F89" s="54">
        <v>8</v>
      </c>
      <c r="G89" s="54">
        <v>8</v>
      </c>
      <c r="H89" s="54">
        <v>8</v>
      </c>
      <c r="I89" s="54">
        <v>8</v>
      </c>
      <c r="J89" s="54">
        <v>8</v>
      </c>
      <c r="K89" s="55"/>
      <c r="L89" s="55"/>
      <c r="M89" s="54">
        <v>8</v>
      </c>
      <c r="N89" s="54">
        <v>8</v>
      </c>
      <c r="O89" s="54">
        <v>8</v>
      </c>
      <c r="P89" s="54">
        <v>8</v>
      </c>
      <c r="Q89" s="54">
        <v>8</v>
      </c>
      <c r="R89" s="55"/>
      <c r="S89" s="55"/>
      <c r="T89" s="54">
        <v>8</v>
      </c>
      <c r="U89" s="54">
        <v>8</v>
      </c>
      <c r="V89" s="54">
        <v>8</v>
      </c>
      <c r="W89" s="54">
        <v>8</v>
      </c>
      <c r="X89" s="54">
        <v>8</v>
      </c>
      <c r="Y89" s="55"/>
      <c r="Z89" s="55"/>
      <c r="AA89" s="54">
        <v>8</v>
      </c>
      <c r="AB89" s="54">
        <v>8</v>
      </c>
      <c r="AC89" s="54">
        <v>8</v>
      </c>
      <c r="AD89" s="54">
        <v>8</v>
      </c>
      <c r="AE89" s="54">
        <v>8</v>
      </c>
      <c r="AF89" s="55"/>
      <c r="AG89" s="55"/>
      <c r="AH89" s="54">
        <v>8</v>
      </c>
      <c r="AI89" s="52"/>
      <c r="AJ89" s="52"/>
      <c r="AK89" s="36">
        <f t="shared" si="40"/>
        <v>168</v>
      </c>
    </row>
    <row r="90" spans="1:37" x14ac:dyDescent="0.3">
      <c r="A90" s="32">
        <v>45</v>
      </c>
      <c r="B90" s="33" t="s">
        <v>145</v>
      </c>
      <c r="C90" s="33" t="str">
        <f>VLOOKUP($A90,Сотрудники!$A$3:$L$1201,8,0)</f>
        <v>Москва</v>
      </c>
      <c r="D90" s="55"/>
      <c r="E90" s="55"/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5">
        <v>0</v>
      </c>
      <c r="L90" s="55">
        <v>0</v>
      </c>
      <c r="M90" s="54">
        <v>0</v>
      </c>
      <c r="N90" s="54">
        <v>0</v>
      </c>
      <c r="O90" s="54">
        <v>8</v>
      </c>
      <c r="P90" s="54">
        <v>8</v>
      </c>
      <c r="Q90" s="54">
        <v>8</v>
      </c>
      <c r="R90" s="55"/>
      <c r="S90" s="55"/>
      <c r="T90" s="54">
        <v>8</v>
      </c>
      <c r="U90" s="54">
        <v>8</v>
      </c>
      <c r="V90" s="54">
        <v>8</v>
      </c>
      <c r="W90" s="54">
        <v>8</v>
      </c>
      <c r="X90" s="54">
        <v>8</v>
      </c>
      <c r="Y90" s="55"/>
      <c r="Z90" s="55"/>
      <c r="AA90" s="54">
        <v>8</v>
      </c>
      <c r="AB90" s="54">
        <v>8</v>
      </c>
      <c r="AC90" s="54">
        <v>8</v>
      </c>
      <c r="AD90" s="54">
        <v>8</v>
      </c>
      <c r="AE90" s="54">
        <v>8</v>
      </c>
      <c r="AF90" s="55"/>
      <c r="AG90" s="55"/>
      <c r="AH90" s="54">
        <v>8</v>
      </c>
      <c r="AI90" s="52"/>
      <c r="AJ90" s="52"/>
      <c r="AK90" s="36">
        <f t="shared" si="40"/>
        <v>112</v>
      </c>
    </row>
    <row r="91" spans="1:37" x14ac:dyDescent="0.3">
      <c r="A91" s="32">
        <v>46</v>
      </c>
      <c r="B91" s="33" t="s">
        <v>144</v>
      </c>
      <c r="C91" s="33" t="str">
        <f>VLOOKUP($A91,Сотрудники!$A$3:$L$1201,8,0)</f>
        <v>Екатеринбург</v>
      </c>
      <c r="D91" s="55"/>
      <c r="E91" s="55"/>
      <c r="F91" s="54">
        <v>8</v>
      </c>
      <c r="G91" s="54">
        <v>8</v>
      </c>
      <c r="H91" s="54">
        <v>8</v>
      </c>
      <c r="I91" s="54">
        <v>8</v>
      </c>
      <c r="J91" s="54">
        <v>8</v>
      </c>
      <c r="K91" s="55"/>
      <c r="L91" s="55"/>
      <c r="M91" s="54">
        <v>8</v>
      </c>
      <c r="N91" s="54">
        <v>8</v>
      </c>
      <c r="O91" s="54">
        <v>8</v>
      </c>
      <c r="P91" s="54">
        <v>8</v>
      </c>
      <c r="Q91" s="54">
        <v>8</v>
      </c>
      <c r="R91" s="55"/>
      <c r="S91" s="55"/>
      <c r="T91" s="54">
        <v>8</v>
      </c>
      <c r="U91" s="54">
        <v>8</v>
      </c>
      <c r="V91" s="54">
        <v>8</v>
      </c>
      <c r="W91" s="54">
        <v>8</v>
      </c>
      <c r="X91" s="54">
        <v>8</v>
      </c>
      <c r="Y91" s="55"/>
      <c r="Z91" s="55"/>
      <c r="AA91" s="54">
        <v>8</v>
      </c>
      <c r="AB91" s="54">
        <v>8</v>
      </c>
      <c r="AC91" s="54">
        <v>8</v>
      </c>
      <c r="AD91" s="54">
        <v>8</v>
      </c>
      <c r="AE91" s="54">
        <v>8</v>
      </c>
      <c r="AF91" s="55"/>
      <c r="AG91" s="55"/>
      <c r="AH91" s="54">
        <v>8</v>
      </c>
      <c r="AI91" s="52"/>
      <c r="AJ91" s="52"/>
      <c r="AK91" s="36">
        <f t="shared" si="40"/>
        <v>168</v>
      </c>
    </row>
    <row r="92" spans="1:37" x14ac:dyDescent="0.3">
      <c r="A92" s="32">
        <v>47</v>
      </c>
      <c r="B92" s="33" t="s">
        <v>143</v>
      </c>
      <c r="C92" s="33" t="str">
        <f>VLOOKUP($A92,Сотрудники!$A$3:$L$1201,8,0)</f>
        <v>Москва</v>
      </c>
      <c r="D92" s="55"/>
      <c r="E92" s="55"/>
      <c r="F92" s="54">
        <v>8</v>
      </c>
      <c r="G92" s="54">
        <v>8</v>
      </c>
      <c r="H92" s="54">
        <v>8</v>
      </c>
      <c r="I92" s="54">
        <v>8</v>
      </c>
      <c r="J92" s="54">
        <v>8</v>
      </c>
      <c r="K92" s="55"/>
      <c r="L92" s="55"/>
      <c r="M92" s="54">
        <v>8</v>
      </c>
      <c r="N92" s="54">
        <v>8</v>
      </c>
      <c r="O92" s="54">
        <v>8</v>
      </c>
      <c r="P92" s="54">
        <v>8</v>
      </c>
      <c r="Q92" s="54">
        <v>8</v>
      </c>
      <c r="R92" s="55"/>
      <c r="S92" s="55"/>
      <c r="T92" s="54">
        <v>8</v>
      </c>
      <c r="U92" s="54">
        <v>8</v>
      </c>
      <c r="V92" s="54">
        <v>8</v>
      </c>
      <c r="W92" s="54">
        <v>8</v>
      </c>
      <c r="X92" s="54">
        <v>8</v>
      </c>
      <c r="Y92" s="55"/>
      <c r="Z92" s="55"/>
      <c r="AA92" s="54">
        <v>8</v>
      </c>
      <c r="AB92" s="54">
        <v>8</v>
      </c>
      <c r="AC92" s="54">
        <v>8</v>
      </c>
      <c r="AD92" s="54">
        <v>8</v>
      </c>
      <c r="AE92" s="54">
        <v>8</v>
      </c>
      <c r="AF92" s="55"/>
      <c r="AG92" s="55"/>
      <c r="AH92" s="54">
        <v>8</v>
      </c>
      <c r="AI92" s="52"/>
      <c r="AJ92" s="52"/>
      <c r="AK92" s="36">
        <f t="shared" si="40"/>
        <v>168</v>
      </c>
    </row>
    <row r="93" spans="1:37" x14ac:dyDescent="0.3">
      <c r="A93" s="32">
        <v>48</v>
      </c>
      <c r="B93" s="33" t="s">
        <v>140</v>
      </c>
      <c r="C93" s="33" t="str">
        <f>VLOOKUP($A93,Сотрудники!$A$3:$L$1201,8,0)</f>
        <v>Барнаул</v>
      </c>
      <c r="D93" s="55"/>
      <c r="E93" s="55"/>
      <c r="F93" s="54">
        <v>8</v>
      </c>
      <c r="G93" s="54">
        <v>8</v>
      </c>
      <c r="H93" s="54">
        <v>8</v>
      </c>
      <c r="I93" s="54">
        <v>8</v>
      </c>
      <c r="J93" s="54">
        <v>8</v>
      </c>
      <c r="K93" s="55"/>
      <c r="L93" s="55"/>
      <c r="M93" s="54">
        <v>8</v>
      </c>
      <c r="N93" s="54">
        <v>8</v>
      </c>
      <c r="O93" s="54">
        <v>8</v>
      </c>
      <c r="P93" s="54">
        <v>8</v>
      </c>
      <c r="Q93" s="54">
        <v>8</v>
      </c>
      <c r="R93" s="55"/>
      <c r="S93" s="55"/>
      <c r="T93" s="54">
        <v>8</v>
      </c>
      <c r="U93" s="54">
        <v>8</v>
      </c>
      <c r="V93" s="54">
        <v>8</v>
      </c>
      <c r="W93" s="54">
        <v>8</v>
      </c>
      <c r="X93" s="54">
        <v>8</v>
      </c>
      <c r="Y93" s="55"/>
      <c r="Z93" s="55"/>
      <c r="AA93" s="54">
        <v>8</v>
      </c>
      <c r="AB93" s="54">
        <v>8</v>
      </c>
      <c r="AC93" s="54">
        <v>8</v>
      </c>
      <c r="AD93" s="54">
        <v>8</v>
      </c>
      <c r="AE93" s="54">
        <v>8</v>
      </c>
      <c r="AF93" s="55"/>
      <c r="AG93" s="55"/>
      <c r="AH93" s="54">
        <v>8</v>
      </c>
      <c r="AI93" s="52"/>
      <c r="AJ93" s="52"/>
      <c r="AK93" s="36">
        <f t="shared" si="40"/>
        <v>168</v>
      </c>
    </row>
    <row r="94" spans="1:37" x14ac:dyDescent="0.3">
      <c r="A94" s="32">
        <v>49</v>
      </c>
      <c r="B94" s="33" t="s">
        <v>159</v>
      </c>
      <c r="C94" s="33" t="str">
        <f>VLOOKUP($A94,Сотрудники!$A$3:$L$1201,8,0)</f>
        <v>Москва</v>
      </c>
      <c r="D94" s="55"/>
      <c r="E94" s="55"/>
      <c r="F94" s="54">
        <v>8</v>
      </c>
      <c r="G94" s="54">
        <v>8</v>
      </c>
      <c r="H94" s="54">
        <v>8</v>
      </c>
      <c r="I94" s="54">
        <v>8</v>
      </c>
      <c r="J94" s="54">
        <v>8</v>
      </c>
      <c r="K94" s="55"/>
      <c r="L94" s="55"/>
      <c r="M94" s="54">
        <v>8</v>
      </c>
      <c r="N94" s="54">
        <v>8</v>
      </c>
      <c r="O94" s="54">
        <v>8</v>
      </c>
      <c r="P94" s="54">
        <v>8</v>
      </c>
      <c r="Q94" s="54">
        <v>8</v>
      </c>
      <c r="R94" s="55"/>
      <c r="S94" s="55"/>
      <c r="T94" s="54">
        <v>8</v>
      </c>
      <c r="U94" s="54">
        <v>8</v>
      </c>
      <c r="V94" s="54">
        <v>8</v>
      </c>
      <c r="W94" s="54">
        <v>8</v>
      </c>
      <c r="X94" s="54">
        <v>8</v>
      </c>
      <c r="Y94" s="55"/>
      <c r="Z94" s="55"/>
      <c r="AA94" s="54">
        <v>8</v>
      </c>
      <c r="AB94" s="54">
        <v>8</v>
      </c>
      <c r="AC94" s="54">
        <v>8</v>
      </c>
      <c r="AD94" s="54">
        <v>8</v>
      </c>
      <c r="AE94" s="54">
        <v>8</v>
      </c>
      <c r="AF94" s="55"/>
      <c r="AG94" s="55"/>
      <c r="AH94" s="54">
        <v>8</v>
      </c>
      <c r="AI94" s="52"/>
      <c r="AJ94" s="52"/>
      <c r="AK94" s="36">
        <f t="shared" si="40"/>
        <v>168</v>
      </c>
    </row>
    <row r="95" spans="1:37" x14ac:dyDescent="0.3">
      <c r="A95" s="32">
        <v>50</v>
      </c>
      <c r="B95" s="33" t="s">
        <v>151</v>
      </c>
      <c r="C95" s="33" t="str">
        <f>VLOOKUP($A95,Сотрудники!$A$3:$L$1201,8,0)</f>
        <v>СПБ</v>
      </c>
      <c r="D95" s="55"/>
      <c r="E95" s="55"/>
      <c r="F95" s="54">
        <v>8</v>
      </c>
      <c r="G95" s="54">
        <v>8</v>
      </c>
      <c r="H95" s="54">
        <v>8</v>
      </c>
      <c r="I95" s="54">
        <v>8</v>
      </c>
      <c r="J95" s="54">
        <v>8</v>
      </c>
      <c r="K95" s="55"/>
      <c r="L95" s="55"/>
      <c r="M95" s="54">
        <v>8</v>
      </c>
      <c r="N95" s="54">
        <v>8</v>
      </c>
      <c r="O95" s="54">
        <v>8</v>
      </c>
      <c r="P95" s="54">
        <v>8</v>
      </c>
      <c r="Q95" s="54">
        <v>8</v>
      </c>
      <c r="R95" s="55"/>
      <c r="S95" s="55"/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5">
        <v>0</v>
      </c>
      <c r="Z95" s="55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5"/>
      <c r="AG95" s="55"/>
      <c r="AH95" s="54">
        <v>8</v>
      </c>
      <c r="AI95" s="52"/>
      <c r="AJ95" s="52"/>
      <c r="AK95" s="36">
        <f t="shared" si="40"/>
        <v>88</v>
      </c>
    </row>
    <row r="96" spans="1:37" x14ac:dyDescent="0.3">
      <c r="A96" s="32">
        <v>51</v>
      </c>
      <c r="B96" s="33" t="s">
        <v>150</v>
      </c>
      <c r="C96" s="33" t="str">
        <f>VLOOKUP($A96,Сотрудники!$A$3:$L$1201,8,0)</f>
        <v>Краснодар</v>
      </c>
      <c r="D96" s="55"/>
      <c r="E96" s="55"/>
      <c r="F96" s="54">
        <v>8</v>
      </c>
      <c r="G96" s="54">
        <v>8</v>
      </c>
      <c r="H96" s="54">
        <v>8</v>
      </c>
      <c r="I96" s="54">
        <v>8</v>
      </c>
      <c r="J96" s="54">
        <v>8</v>
      </c>
      <c r="K96" s="55"/>
      <c r="L96" s="55"/>
      <c r="M96" s="54">
        <v>8</v>
      </c>
      <c r="N96" s="54">
        <v>8</v>
      </c>
      <c r="O96" s="54">
        <v>8</v>
      </c>
      <c r="P96" s="54">
        <v>8</v>
      </c>
      <c r="Q96" s="54">
        <v>8</v>
      </c>
      <c r="R96" s="55"/>
      <c r="S96" s="55"/>
      <c r="T96" s="54">
        <v>8</v>
      </c>
      <c r="U96" s="54">
        <v>8</v>
      </c>
      <c r="V96" s="54">
        <v>8</v>
      </c>
      <c r="W96" s="54">
        <v>8</v>
      </c>
      <c r="X96" s="54">
        <v>8</v>
      </c>
      <c r="Y96" s="55"/>
      <c r="Z96" s="55"/>
      <c r="AA96" s="54">
        <v>8</v>
      </c>
      <c r="AB96" s="54">
        <v>8</v>
      </c>
      <c r="AC96" s="54">
        <v>8</v>
      </c>
      <c r="AD96" s="54">
        <v>8</v>
      </c>
      <c r="AE96" s="54">
        <v>8</v>
      </c>
      <c r="AF96" s="55"/>
      <c r="AG96" s="55"/>
      <c r="AH96" s="54">
        <v>8</v>
      </c>
      <c r="AI96" s="52"/>
      <c r="AJ96" s="52"/>
      <c r="AK96" s="36">
        <f t="shared" si="40"/>
        <v>168</v>
      </c>
    </row>
    <row r="97" spans="1:37" x14ac:dyDescent="0.3">
      <c r="A97" s="32">
        <v>52</v>
      </c>
      <c r="B97" s="33" t="s">
        <v>154</v>
      </c>
      <c r="C97" s="33" t="str">
        <f>VLOOKUP($A97,Сотрудники!$A$3:$L$1201,8,0)</f>
        <v>Екатеринбург</v>
      </c>
      <c r="D97" s="55"/>
      <c r="E97" s="55"/>
      <c r="F97" s="54">
        <v>8</v>
      </c>
      <c r="G97" s="54">
        <v>8</v>
      </c>
      <c r="H97" s="54">
        <v>8</v>
      </c>
      <c r="I97" s="54">
        <v>8</v>
      </c>
      <c r="J97" s="54">
        <v>8</v>
      </c>
      <c r="K97" s="55"/>
      <c r="L97" s="55"/>
      <c r="M97" s="54">
        <v>8</v>
      </c>
      <c r="N97" s="54">
        <v>8</v>
      </c>
      <c r="O97" s="54">
        <v>8</v>
      </c>
      <c r="P97" s="54">
        <v>8</v>
      </c>
      <c r="Q97" s="54">
        <v>8</v>
      </c>
      <c r="R97" s="55"/>
      <c r="S97" s="55"/>
      <c r="T97" s="54">
        <v>8</v>
      </c>
      <c r="U97" s="54">
        <v>8</v>
      </c>
      <c r="V97" s="54">
        <v>8</v>
      </c>
      <c r="W97" s="54">
        <v>8</v>
      </c>
      <c r="X97" s="54">
        <v>8</v>
      </c>
      <c r="Y97" s="55"/>
      <c r="Z97" s="55"/>
      <c r="AA97" s="54">
        <v>8</v>
      </c>
      <c r="AB97" s="54">
        <v>8</v>
      </c>
      <c r="AC97" s="54">
        <v>8</v>
      </c>
      <c r="AD97" s="54">
        <v>8</v>
      </c>
      <c r="AE97" s="54">
        <v>8</v>
      </c>
      <c r="AF97" s="55"/>
      <c r="AG97" s="55"/>
      <c r="AH97" s="54">
        <v>8</v>
      </c>
      <c r="AI97" s="52"/>
      <c r="AJ97" s="52"/>
      <c r="AK97" s="36">
        <f t="shared" si="40"/>
        <v>168</v>
      </c>
    </row>
    <row r="98" spans="1:37" x14ac:dyDescent="0.3">
      <c r="A98" s="32">
        <v>53</v>
      </c>
      <c r="B98" s="33" t="s">
        <v>149</v>
      </c>
      <c r="C98" s="33" t="str">
        <f>VLOOKUP($A98,Сотрудники!$A$3:$L$1201,8,0)</f>
        <v>Москва</v>
      </c>
      <c r="D98" s="55"/>
      <c r="E98" s="55"/>
      <c r="F98" s="54">
        <v>8</v>
      </c>
      <c r="G98" s="54">
        <v>8</v>
      </c>
      <c r="H98" s="54">
        <v>8</v>
      </c>
      <c r="I98" s="54">
        <v>8</v>
      </c>
      <c r="J98" s="54">
        <v>8</v>
      </c>
      <c r="K98" s="55"/>
      <c r="L98" s="55"/>
      <c r="M98" s="54">
        <v>8</v>
      </c>
      <c r="N98" s="54">
        <v>8</v>
      </c>
      <c r="O98" s="54">
        <v>8</v>
      </c>
      <c r="P98" s="54">
        <v>8</v>
      </c>
      <c r="Q98" s="54">
        <v>8</v>
      </c>
      <c r="R98" s="55"/>
      <c r="S98" s="55"/>
      <c r="T98" s="54">
        <v>8</v>
      </c>
      <c r="U98" s="54">
        <v>8</v>
      </c>
      <c r="V98" s="54">
        <v>8</v>
      </c>
      <c r="W98" s="54">
        <v>8</v>
      </c>
      <c r="X98" s="54">
        <v>8</v>
      </c>
      <c r="Y98" s="55"/>
      <c r="Z98" s="55"/>
      <c r="AA98" s="54">
        <v>8</v>
      </c>
      <c r="AB98" s="54">
        <v>8</v>
      </c>
      <c r="AC98" s="54">
        <v>8</v>
      </c>
      <c r="AD98" s="54">
        <v>8</v>
      </c>
      <c r="AE98" s="54">
        <v>8</v>
      </c>
      <c r="AF98" s="55"/>
      <c r="AG98" s="55"/>
      <c r="AH98" s="54">
        <v>8</v>
      </c>
      <c r="AI98" s="52"/>
      <c r="AJ98" s="52"/>
      <c r="AK98" s="36">
        <f t="shared" si="40"/>
        <v>168</v>
      </c>
    </row>
    <row r="99" spans="1:37" x14ac:dyDescent="0.3">
      <c r="A99" s="32">
        <v>54</v>
      </c>
      <c r="B99" s="33" t="s">
        <v>167</v>
      </c>
      <c r="C99" s="33" t="str">
        <f>VLOOKUP($A99,Сотрудники!$A$3:$L$1201,8,0)</f>
        <v>Москва</v>
      </c>
      <c r="D99" s="55"/>
      <c r="E99" s="55"/>
      <c r="F99" s="54">
        <v>8</v>
      </c>
      <c r="G99" s="54">
        <v>8</v>
      </c>
      <c r="H99" s="54">
        <v>8</v>
      </c>
      <c r="I99" s="54">
        <v>8</v>
      </c>
      <c r="J99" s="54">
        <v>8</v>
      </c>
      <c r="K99" s="35"/>
      <c r="L99" s="55"/>
      <c r="M99" s="54">
        <v>8</v>
      </c>
      <c r="N99" s="54">
        <v>8</v>
      </c>
      <c r="O99" s="54">
        <v>8</v>
      </c>
      <c r="P99" s="54">
        <v>8</v>
      </c>
      <c r="Q99" s="54">
        <v>8</v>
      </c>
      <c r="R99" s="35"/>
      <c r="S99" s="55"/>
      <c r="T99" s="54">
        <v>8</v>
      </c>
      <c r="U99" s="54">
        <v>8</v>
      </c>
      <c r="V99" s="54">
        <v>8</v>
      </c>
      <c r="W99" s="54">
        <v>8</v>
      </c>
      <c r="X99" s="54">
        <v>8</v>
      </c>
      <c r="Y99" s="35"/>
      <c r="Z99" s="55"/>
      <c r="AA99" s="54">
        <v>8</v>
      </c>
      <c r="AB99" s="54">
        <v>8</v>
      </c>
      <c r="AC99" s="54">
        <v>8</v>
      </c>
      <c r="AD99" s="54">
        <v>8</v>
      </c>
      <c r="AE99" s="54">
        <v>8</v>
      </c>
      <c r="AF99" s="55"/>
      <c r="AG99" s="55"/>
      <c r="AH99" s="54">
        <v>8</v>
      </c>
      <c r="AI99" s="52"/>
      <c r="AJ99" s="52"/>
      <c r="AK99" s="36">
        <f t="shared" si="40"/>
        <v>168</v>
      </c>
    </row>
    <row r="100" spans="1:37" x14ac:dyDescent="0.3">
      <c r="A100" s="32">
        <v>55</v>
      </c>
      <c r="B100" s="33" t="s">
        <v>156</v>
      </c>
      <c r="C100" s="33" t="str">
        <f>VLOOKUP($A100,Сотрудники!$A$3:$L$1201,8,0)</f>
        <v>Курган</v>
      </c>
      <c r="D100" s="55"/>
      <c r="E100" s="55"/>
      <c r="F100" s="54"/>
      <c r="G100" s="52"/>
      <c r="H100" s="52"/>
      <c r="I100" s="52"/>
      <c r="J100" s="52"/>
      <c r="K100" s="35"/>
      <c r="L100" s="55"/>
      <c r="M100" s="52"/>
      <c r="N100" s="54">
        <v>8</v>
      </c>
      <c r="O100" s="54">
        <v>8</v>
      </c>
      <c r="P100" s="54">
        <v>8</v>
      </c>
      <c r="Q100" s="54">
        <v>8</v>
      </c>
      <c r="R100" s="35"/>
      <c r="S100" s="55"/>
      <c r="T100" s="54">
        <v>8</v>
      </c>
      <c r="U100" s="54">
        <v>8</v>
      </c>
      <c r="V100" s="54">
        <v>8</v>
      </c>
      <c r="W100" s="54">
        <v>8</v>
      </c>
      <c r="X100" s="54">
        <v>8</v>
      </c>
      <c r="Y100" s="55"/>
      <c r="Z100" s="55"/>
      <c r="AA100" s="54">
        <v>8</v>
      </c>
      <c r="AB100" s="54">
        <v>8</v>
      </c>
      <c r="AC100" s="54">
        <v>8</v>
      </c>
      <c r="AD100" s="54">
        <v>8</v>
      </c>
      <c r="AE100" s="54">
        <v>8</v>
      </c>
      <c r="AF100" s="55"/>
      <c r="AG100" s="55"/>
      <c r="AH100" s="54">
        <v>8</v>
      </c>
      <c r="AI100" s="52"/>
      <c r="AJ100" s="52"/>
      <c r="AK100" s="36">
        <f t="shared" si="40"/>
        <v>120</v>
      </c>
    </row>
    <row r="101" spans="1:37" x14ac:dyDescent="0.3">
      <c r="A101" s="32">
        <v>56</v>
      </c>
      <c r="B101" s="33" t="s">
        <v>166</v>
      </c>
      <c r="C101" s="33" t="str">
        <f>VLOOKUP($A101,Сотрудники!$A$3:$L$1201,8,0)</f>
        <v>Москва</v>
      </c>
      <c r="D101" s="55"/>
      <c r="E101" s="55"/>
      <c r="F101" s="54"/>
      <c r="G101" s="52"/>
      <c r="H101" s="52"/>
      <c r="I101" s="52"/>
      <c r="J101" s="52"/>
      <c r="K101" s="35"/>
      <c r="L101" s="55"/>
      <c r="M101" s="52"/>
      <c r="N101" s="54">
        <v>8</v>
      </c>
      <c r="O101" s="54">
        <v>8</v>
      </c>
      <c r="P101" s="54">
        <v>8</v>
      </c>
      <c r="Q101" s="54">
        <v>8</v>
      </c>
      <c r="R101" s="55"/>
      <c r="S101" s="55"/>
      <c r="T101" s="54">
        <v>8</v>
      </c>
      <c r="U101" s="54">
        <v>8</v>
      </c>
      <c r="V101" s="54">
        <v>8</v>
      </c>
      <c r="W101" s="54">
        <v>8</v>
      </c>
      <c r="X101" s="54">
        <v>8</v>
      </c>
      <c r="Y101" s="55"/>
      <c r="Z101" s="55"/>
      <c r="AA101" s="54">
        <v>8</v>
      </c>
      <c r="AB101" s="54">
        <v>8</v>
      </c>
      <c r="AC101" s="54">
        <v>8</v>
      </c>
      <c r="AD101" s="54">
        <v>8</v>
      </c>
      <c r="AE101" s="54">
        <v>8</v>
      </c>
      <c r="AF101" s="55"/>
      <c r="AG101" s="55"/>
      <c r="AH101" s="54">
        <v>8</v>
      </c>
      <c r="AI101" s="52"/>
      <c r="AJ101" s="52"/>
      <c r="AK101" s="36">
        <f t="shared" si="40"/>
        <v>120</v>
      </c>
    </row>
    <row r="102" spans="1:37" x14ac:dyDescent="0.3">
      <c r="A102" s="32">
        <v>57</v>
      </c>
      <c r="B102" s="33" t="s">
        <v>168</v>
      </c>
      <c r="C102" s="33" t="str">
        <f>VLOOKUP($A102,Сотрудники!$A$3:$L$1201,8,0)</f>
        <v>Москва</v>
      </c>
      <c r="D102" s="55"/>
      <c r="E102" s="55"/>
      <c r="F102" s="54"/>
      <c r="G102" s="52"/>
      <c r="H102" s="52"/>
      <c r="I102" s="52"/>
      <c r="J102" s="52"/>
      <c r="K102" s="35"/>
      <c r="L102" s="55"/>
      <c r="M102" s="52"/>
      <c r="N102" s="54"/>
      <c r="O102" s="54"/>
      <c r="P102" s="54">
        <v>8</v>
      </c>
      <c r="Q102" s="54">
        <v>8</v>
      </c>
      <c r="R102" s="35"/>
      <c r="S102" s="55"/>
      <c r="T102" s="54">
        <v>8</v>
      </c>
      <c r="U102" s="54">
        <v>8</v>
      </c>
      <c r="V102" s="54">
        <v>8</v>
      </c>
      <c r="W102" s="54">
        <v>8</v>
      </c>
      <c r="X102" s="54">
        <v>8</v>
      </c>
      <c r="Y102" s="55"/>
      <c r="Z102" s="55"/>
      <c r="AA102" s="54">
        <v>8</v>
      </c>
      <c r="AB102" s="54">
        <v>8</v>
      </c>
      <c r="AC102" s="54">
        <v>8</v>
      </c>
      <c r="AD102" s="54">
        <v>8</v>
      </c>
      <c r="AE102" s="54">
        <v>8</v>
      </c>
      <c r="AF102" s="55"/>
      <c r="AG102" s="55"/>
      <c r="AH102" s="54">
        <v>8</v>
      </c>
      <c r="AI102" s="52"/>
      <c r="AJ102" s="52"/>
      <c r="AK102" s="36">
        <f t="shared" si="40"/>
        <v>104</v>
      </c>
    </row>
    <row r="103" spans="1:37" x14ac:dyDescent="0.3">
      <c r="A103" s="32">
        <v>58</v>
      </c>
      <c r="B103" s="33" t="s">
        <v>158</v>
      </c>
      <c r="C103" s="33" t="str">
        <f>VLOOKUP($A103,Сотрудники!$A$3:$L$1201,8,0)</f>
        <v>СПБ</v>
      </c>
      <c r="D103" s="55"/>
      <c r="E103" s="55"/>
      <c r="F103" s="54"/>
      <c r="G103" s="52"/>
      <c r="H103" s="52"/>
      <c r="I103" s="52"/>
      <c r="J103" s="52"/>
      <c r="K103" s="35"/>
      <c r="L103" s="55"/>
      <c r="M103" s="52"/>
      <c r="N103" s="54"/>
      <c r="O103" s="54"/>
      <c r="P103" s="52"/>
      <c r="Q103" s="52"/>
      <c r="R103" s="35"/>
      <c r="S103" s="55"/>
      <c r="T103" s="54"/>
      <c r="U103" s="54"/>
      <c r="V103" s="54"/>
      <c r="W103" s="54"/>
      <c r="X103" s="52"/>
      <c r="Y103" s="35"/>
      <c r="Z103" s="55"/>
      <c r="AA103" s="54"/>
      <c r="AB103" s="54"/>
      <c r="AC103" s="54">
        <v>8</v>
      </c>
      <c r="AD103" s="54">
        <v>8</v>
      </c>
      <c r="AE103" s="54">
        <v>8</v>
      </c>
      <c r="AF103" s="55"/>
      <c r="AG103" s="55"/>
      <c r="AH103" s="54">
        <v>8</v>
      </c>
      <c r="AI103" s="52"/>
      <c r="AJ103" s="52"/>
      <c r="AK103" s="36">
        <f t="shared" si="40"/>
        <v>32</v>
      </c>
    </row>
    <row r="104" spans="1:37" x14ac:dyDescent="0.3">
      <c r="A104" s="32">
        <v>59</v>
      </c>
      <c r="B104" s="33" t="s">
        <v>164</v>
      </c>
      <c r="C104" s="33" t="str">
        <f>VLOOKUP($A104,Сотрудники!$A$3:$L$1201,8,0)</f>
        <v>СПБ</v>
      </c>
      <c r="D104" s="55"/>
      <c r="E104" s="55"/>
      <c r="F104" s="54"/>
      <c r="G104" s="52"/>
      <c r="H104" s="52"/>
      <c r="I104" s="52"/>
      <c r="J104" s="52"/>
      <c r="K104" s="35"/>
      <c r="L104" s="55"/>
      <c r="M104" s="52"/>
      <c r="N104" s="54"/>
      <c r="O104" s="54"/>
      <c r="P104" s="52"/>
      <c r="Q104" s="52"/>
      <c r="R104" s="35"/>
      <c r="S104" s="55"/>
      <c r="T104" s="54"/>
      <c r="U104" s="54"/>
      <c r="V104" s="54"/>
      <c r="W104" s="54"/>
      <c r="X104" s="52"/>
      <c r="Y104" s="35"/>
      <c r="Z104" s="55"/>
      <c r="AA104" s="54"/>
      <c r="AB104" s="54"/>
      <c r="AC104" s="54">
        <v>8</v>
      </c>
      <c r="AD104" s="54">
        <v>8</v>
      </c>
      <c r="AE104" s="54">
        <v>8</v>
      </c>
      <c r="AF104" s="55"/>
      <c r="AG104" s="55"/>
      <c r="AH104" s="54">
        <v>8</v>
      </c>
      <c r="AI104" s="52"/>
      <c r="AJ104" s="52"/>
      <c r="AK104" s="36">
        <f t="shared" si="40"/>
        <v>32</v>
      </c>
    </row>
    <row r="105" spans="1:37" x14ac:dyDescent="0.3">
      <c r="A105" s="32">
        <v>60</v>
      </c>
      <c r="B105" s="33" t="s">
        <v>165</v>
      </c>
      <c r="C105" s="33" t="str">
        <f>VLOOKUP($A105,Сотрудники!$A$3:$L$1201,8,0)</f>
        <v>Москва</v>
      </c>
      <c r="D105" s="55"/>
      <c r="E105" s="55"/>
      <c r="F105" s="54"/>
      <c r="G105" s="52"/>
      <c r="H105" s="52"/>
      <c r="I105" s="52"/>
      <c r="J105" s="52"/>
      <c r="K105" s="35"/>
      <c r="L105" s="55"/>
      <c r="M105" s="52"/>
      <c r="N105" s="54"/>
      <c r="O105" s="54"/>
      <c r="P105" s="52"/>
      <c r="Q105" s="52"/>
      <c r="R105" s="35"/>
      <c r="S105" s="55"/>
      <c r="T105" s="54"/>
      <c r="U105" s="54"/>
      <c r="V105" s="54"/>
      <c r="W105" s="54"/>
      <c r="X105" s="52"/>
      <c r="Y105" s="35"/>
      <c r="Z105" s="55"/>
      <c r="AA105" s="54"/>
      <c r="AB105" s="54"/>
      <c r="AC105" s="54"/>
      <c r="AD105" s="54"/>
      <c r="AE105" s="54"/>
      <c r="AF105" s="55"/>
      <c r="AG105" s="55"/>
      <c r="AH105" s="54">
        <v>8</v>
      </c>
      <c r="AI105" s="52"/>
      <c r="AJ105" s="52"/>
      <c r="AK105" s="36">
        <f t="shared" si="40"/>
        <v>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BE8C-B0A5-45D8-92F6-96C6FAE10541}">
  <dimension ref="A1:L55"/>
  <sheetViews>
    <sheetView zoomScale="85" zoomScaleNormal="85" workbookViewId="0">
      <selection activeCell="B54" sqref="B7:B54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173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Таблица2567891011121314[[#This Row],[Итого кол-во рабочих часов]]/8</f>
        <v>11</v>
      </c>
      <c r="G5" s="61">
        <v>12</v>
      </c>
      <c r="H5" s="61">
        <v>88</v>
      </c>
      <c r="I5" s="41" t="e">
        <f>VLOOKUP($A5,Сотрудники!$A$3:$L$1201,14,0)</f>
        <v>#REF!</v>
      </c>
      <c r="J5" s="43" t="e">
        <f t="shared" ref="J5:J54" si="0">I5/8</f>
        <v>#REF!</v>
      </c>
      <c r="K5" s="42" t="e">
        <f t="shared" ref="K5:K54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Таблица2567891011121314[[#This Row],[Итого кол-во рабочих часов]]/8</f>
        <v>21</v>
      </c>
      <c r="G6" s="61"/>
      <c r="H6" s="61">
        <v>168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Таблица2567891011121314[[#This Row],[Итого кол-во рабочих часов]]/8</f>
        <v>11</v>
      </c>
      <c r="G7" s="62">
        <v>14</v>
      </c>
      <c r="H7" s="61">
        <v>88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Таблица2567891011121314[[#This Row],[Итого кол-во рабочих часов]]/8</f>
        <v>21</v>
      </c>
      <c r="G8" s="62"/>
      <c r="H8" s="61">
        <v>168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21</v>
      </c>
      <c r="G9" s="10"/>
      <c r="H9" s="10">
        <v>168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54" si="2">H10/8</f>
        <v>21</v>
      </c>
      <c r="G10" s="10"/>
      <c r="H10" s="10">
        <v>168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21</v>
      </c>
      <c r="G11" s="10"/>
      <c r="H11" s="10">
        <v>168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21</v>
      </c>
      <c r="G12" s="10"/>
      <c r="H12" s="10">
        <v>168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21</v>
      </c>
      <c r="G13" s="10"/>
      <c r="H13" s="10">
        <v>168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21</v>
      </c>
      <c r="G14" s="10"/>
      <c r="H14" s="10">
        <v>168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21</v>
      </c>
      <c r="G15" s="10"/>
      <c r="H15" s="10">
        <v>168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21</v>
      </c>
      <c r="G16" s="10"/>
      <c r="H16" s="10">
        <v>168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20</v>
      </c>
      <c r="G17" s="10">
        <v>1</v>
      </c>
      <c r="H17" s="10">
        <v>160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x14ac:dyDescent="0.3">
      <c r="A18" s="60">
        <v>19</v>
      </c>
      <c r="B18" s="50" t="str">
        <f>VLOOKUP($A18,Сотрудники!$A$3:$L$1201,2,0)</f>
        <v>Лопатин Максим</v>
      </c>
      <c r="C18" s="50">
        <f>VLOOKUP($A18,Сотрудники!$A$3:$L$1201,9,0)</f>
        <v>0</v>
      </c>
      <c r="D18" s="50">
        <f>VLOOKUP($A18,Сотрудники!$A$3:$L$1201,10,0)</f>
        <v>0</v>
      </c>
      <c r="E18" s="63">
        <f>VLOOKUP($A18,Сотрудники!$A$3:$L$1201,11,0)</f>
        <v>0</v>
      </c>
      <c r="F18" s="9">
        <f t="shared" si="2"/>
        <v>21</v>
      </c>
      <c r="G18" s="10"/>
      <c r="H18" s="10">
        <v>168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21</v>
      </c>
      <c r="B19" s="50" t="str">
        <f>VLOOKUP($A19,Сотрудники!$A$3:$L$1201,2,0)</f>
        <v>Шимберев Борис</v>
      </c>
      <c r="C19" s="50">
        <f>VLOOKUP($A19,Сотрудники!$A$3:$L$1201,9,0)</f>
        <v>0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21</v>
      </c>
      <c r="G19" s="10"/>
      <c r="H19" s="10">
        <v>168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22</v>
      </c>
      <c r="B20" s="50" t="str">
        <f>VLOOKUP($A20,Сотрудники!$A$3:$L$1201,2,0)</f>
        <v>Виштак Татьяна</v>
      </c>
      <c r="C20" s="50" t="str">
        <f>VLOOKUP($A20,Сотрудники!$A$3:$L$1201,9,0)</f>
        <v>приземление</v>
      </c>
      <c r="D20" s="50">
        <f>VLOOKUP($A20,Сотрудники!$A$3:$L$1201,10,0)</f>
        <v>0</v>
      </c>
      <c r="E20" s="50" t="str">
        <f>VLOOKUP($A20,Сотрудники!$A$3:$L$1201,11,0)</f>
        <v xml:space="preserve">310 400 </v>
      </c>
      <c r="F20" s="9">
        <f t="shared" si="2"/>
        <v>16</v>
      </c>
      <c r="G20" s="10">
        <v>5</v>
      </c>
      <c r="H20" s="10">
        <v>128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23</v>
      </c>
      <c r="B21" s="50" t="str">
        <f>VLOOKUP($A21,Сотрудники!$A$3:$L$1201,2,0)</f>
        <v>Путилов Александр</v>
      </c>
      <c r="C21" s="50">
        <f>VLOOKUP($A21,Сотрудники!$A$3:$L$1201,9,0)</f>
        <v>0</v>
      </c>
      <c r="D21" s="50">
        <f>VLOOKUP($A21,Сотрудники!$A$3:$L$1201,10,0)</f>
        <v>0</v>
      </c>
      <c r="E21" s="50">
        <f>VLOOKUP($A21,Сотрудники!$A$3:$L$1201,11,0)</f>
        <v>303500</v>
      </c>
      <c r="F21" s="9">
        <f t="shared" si="2"/>
        <v>21</v>
      </c>
      <c r="G21" s="10"/>
      <c r="H21" s="10">
        <v>168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ht="31.2" x14ac:dyDescent="0.3">
      <c r="A22" s="60">
        <v>24</v>
      </c>
      <c r="B22" s="50" t="str">
        <f>VLOOKUP($A22,Сотрудники!$A$3:$L$1201,2,0)</f>
        <v>Цыганкова Анастасия</v>
      </c>
      <c r="C22" s="50" t="str">
        <f>VLOOKUP($A22,Сотрудники!$A$3:$L$1201,9,0)</f>
        <v>Ресурсное планирование</v>
      </c>
      <c r="D22" s="50">
        <f>VLOOKUP($A22,Сотрудники!$A$3:$L$1201,10,0)</f>
        <v>0.15</v>
      </c>
      <c r="E22" s="50">
        <f>VLOOKUP($A22,Сотрудники!$A$3:$L$1201,11,0)</f>
        <v>150000</v>
      </c>
      <c r="F22" s="9">
        <f t="shared" si="2"/>
        <v>21</v>
      </c>
      <c r="G22" s="10"/>
      <c r="H22" s="10">
        <v>168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x14ac:dyDescent="0.3">
      <c r="A23" s="60">
        <v>25</v>
      </c>
      <c r="B23" s="50" t="str">
        <f>VLOOKUP($A23,Сотрудники!$A$3:$L$1201,2,0)</f>
        <v>Беседин Игорь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>
        <f>VLOOKUP($A23,Сотрудники!$A$3:$L$1201,11,0)</f>
        <v>310000</v>
      </c>
      <c r="F23" s="9">
        <f t="shared" si="2"/>
        <v>21</v>
      </c>
      <c r="G23" s="10"/>
      <c r="H23" s="10">
        <v>168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ht="31.2" x14ac:dyDescent="0.3">
      <c r="A24" s="60">
        <v>26</v>
      </c>
      <c r="B24" s="50" t="str">
        <f>VLOOKUP($A24,Сотрудники!$A$3:$L$1201,2,0)</f>
        <v>Молчанов Роман</v>
      </c>
      <c r="C24" s="50" t="str">
        <f>VLOOKUP($A24,Сотрудники!$A$3:$L$1201,9,0)</f>
        <v xml:space="preserve">Кредиты наличными </v>
      </c>
      <c r="D24" s="50">
        <f>VLOOKUP($A24,Сотрудники!$A$3:$L$1201,10,0)</f>
        <v>0</v>
      </c>
      <c r="E24" s="50">
        <f>VLOOKUP($A24,Сотрудники!$A$3:$L$1201,11,0)</f>
        <v>300000</v>
      </c>
      <c r="F24" s="9">
        <f t="shared" si="2"/>
        <v>11</v>
      </c>
      <c r="G24" s="10">
        <v>14</v>
      </c>
      <c r="H24" s="10">
        <v>88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x14ac:dyDescent="0.3">
      <c r="A25" s="60">
        <v>27</v>
      </c>
      <c r="B25" s="50" t="str">
        <f>VLOOKUP($A25,Сотрудники!$A$3:$L$1201,2,0)</f>
        <v>Пузанов Андрей</v>
      </c>
      <c r="C25" s="50">
        <f>VLOOKUP($A25,Сотрудники!$A$3:$L$1201,9,0)</f>
        <v>0</v>
      </c>
      <c r="D25" s="50">
        <f>VLOOKUP($A25,Сотрудники!$A$3:$L$1201,10,0)</f>
        <v>0</v>
      </c>
      <c r="E25" s="50">
        <f>VLOOKUP($A25,Сотрудники!$A$3:$L$1201,11,0)</f>
        <v>0</v>
      </c>
      <c r="F25" s="9">
        <f t="shared" si="2"/>
        <v>21</v>
      </c>
      <c r="G25" s="10"/>
      <c r="H25" s="10">
        <v>168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ht="62.4" x14ac:dyDescent="0.3">
      <c r="A26" s="60">
        <v>28</v>
      </c>
      <c r="B26" s="50" t="str">
        <f>VLOOKUP($A26,Сотрудники!$A$3:$L$1201,2,0)</f>
        <v>Хотулев Дмитрий</v>
      </c>
      <c r="C26" s="50" t="str">
        <f>VLOOKUP($A26,Сотрудники!$A$3:$L$1201,9,0)</f>
        <v>Платежи юридических лиц (Малый и средний бизнес)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11</v>
      </c>
      <c r="G26" s="10">
        <v>12</v>
      </c>
      <c r="H26" s="10">
        <v>88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x14ac:dyDescent="0.3">
      <c r="A27" s="60">
        <v>30</v>
      </c>
      <c r="B27" s="50" t="str">
        <f>VLOOKUP($A27,Сотрудники!$A$3:$L$1201,2,0)</f>
        <v>Тарасов Алексей</v>
      </c>
      <c r="C27" s="50">
        <f>VLOOKUP($A27,Сотрудники!$A$3:$L$1201,9,0)</f>
        <v>0</v>
      </c>
      <c r="D27" s="50">
        <f>VLOOKUP($A27,Сотрудники!$A$3:$L$1201,10,0)</f>
        <v>0</v>
      </c>
      <c r="E27" s="50">
        <f>VLOOKUP($A27,Сотрудники!$A$3:$L$1201,11,0)</f>
        <v>248000</v>
      </c>
      <c r="F27" s="9">
        <f t="shared" si="2"/>
        <v>21</v>
      </c>
      <c r="G27" s="10"/>
      <c r="H27" s="10">
        <v>168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31</v>
      </c>
      <c r="B28" s="50" t="str">
        <f>VLOOKUP($A28,Сотрудники!$A$3:$L$1201,2,0)</f>
        <v>Саринков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21</v>
      </c>
      <c r="G28" s="10"/>
      <c r="H28" s="10">
        <v>168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33</v>
      </c>
      <c r="B29" s="50" t="str">
        <f>VLOOKUP($A29,Сотрудники!$A$3:$L$1201,2,0)</f>
        <v>Киевский Сергей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21</v>
      </c>
      <c r="G29" s="10"/>
      <c r="H29" s="10">
        <v>168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35</v>
      </c>
      <c r="B30" s="50" t="str">
        <f>VLOOKUP($A30,Сотрудники!$A$3:$L$1201,2,0)</f>
        <v>Дмитриев Николай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21</v>
      </c>
      <c r="G30" s="10"/>
      <c r="H30" s="10">
        <v>168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36</v>
      </c>
      <c r="B31" s="50" t="str">
        <f>VLOOKUP($A31,Сотрудники!$A$3:$L$1201,2,0)</f>
        <v>Юркин Николай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21</v>
      </c>
      <c r="G31" s="10"/>
      <c r="H31" s="10">
        <v>168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37</v>
      </c>
      <c r="B32" s="50" t="str">
        <f>VLOOKUP($A32,Сотрудники!$A$3:$L$1201,2,0)</f>
        <v>Ионов Евгений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15</v>
      </c>
      <c r="G32" s="10">
        <v>8</v>
      </c>
      <c r="H32" s="10">
        <v>120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80">
        <v>38</v>
      </c>
      <c r="B33" s="50" t="str">
        <f>VLOOKUP($A33,Сотрудники!$A$3:$L$1201,2,0)</f>
        <v>Передков Константин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253000</v>
      </c>
      <c r="F33" s="9">
        <f t="shared" si="2"/>
        <v>21</v>
      </c>
      <c r="G33" s="10"/>
      <c r="H33" s="10">
        <v>168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80">
        <v>40</v>
      </c>
      <c r="B34" s="50" t="str">
        <f>VLOOKUP($A34,Сотрудники!$A$3:$L$1201,2,0)</f>
        <v>Томских Виталий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13</v>
      </c>
      <c r="G34" s="10">
        <v>12</v>
      </c>
      <c r="H34" s="10">
        <v>104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41</v>
      </c>
      <c r="B35" s="50" t="str">
        <f>VLOOKUP($A35,Сотрудники!$A$3:$L$1201,2,0)</f>
        <v>Новиков Роман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19</v>
      </c>
      <c r="G35" s="10">
        <v>4</v>
      </c>
      <c r="H35" s="10">
        <v>152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70">
        <v>42</v>
      </c>
      <c r="B36" s="50" t="str">
        <f>VLOOKUP($A36,Сотрудники!$A$3:$L$1201,2,0)</f>
        <v>Газизова Вероника</v>
      </c>
      <c r="C36" s="50" t="str">
        <f>VLOOKUP($A36,Сотрудники!$A$3:$L$1201,9,0)</f>
        <v>приземление</v>
      </c>
      <c r="D36" s="50">
        <f>VLOOKUP($A36,Сотрудники!$A$3:$L$1201,10,0)</f>
        <v>0.15</v>
      </c>
      <c r="E36" s="50">
        <f>VLOOKUP($A36,Сотрудники!$A$3:$L$1201,11,0)</f>
        <v>285000</v>
      </c>
      <c r="F36" s="9">
        <f t="shared" si="2"/>
        <v>21</v>
      </c>
      <c r="G36" s="10"/>
      <c r="H36" s="10">
        <v>168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70">
        <v>43</v>
      </c>
      <c r="B37" s="50" t="str">
        <f>VLOOKUP($A37,Сотрудники!$A$3:$L$1201,2,0)</f>
        <v>Титова Наталия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21</v>
      </c>
      <c r="G37" s="10"/>
      <c r="H37" s="10">
        <v>168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70">
        <v>44</v>
      </c>
      <c r="B38" s="50" t="str">
        <f>VLOOKUP($A38,Сотрудники!$A$3:$L$1201,2,0)</f>
        <v>Роман Иван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287400</v>
      </c>
      <c r="F38" s="9">
        <f t="shared" si="2"/>
        <v>21</v>
      </c>
      <c r="G38" s="10"/>
      <c r="H38" s="10">
        <v>168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45</v>
      </c>
      <c r="B39" s="50" t="str">
        <f>VLOOKUP($A39,Сотрудники!$A$3:$L$1201,2,0)</f>
        <v>Волошина Виктория</v>
      </c>
      <c r="C39" s="50">
        <f>VLOOKUP($A39,Сотрудники!$A$3:$L$1201,9,0)</f>
        <v>0</v>
      </c>
      <c r="D39" s="50">
        <f>VLOOKUP($A39,Сотрудники!$A$3:$L$1201,10,0)</f>
        <v>0</v>
      </c>
      <c r="E39" s="50">
        <f>VLOOKUP($A39,Сотрудники!$A$3:$L$1201,11,0)</f>
        <v>0</v>
      </c>
      <c r="F39" s="9">
        <f t="shared" si="2"/>
        <v>14</v>
      </c>
      <c r="G39" s="10">
        <v>9</v>
      </c>
      <c r="H39" s="10">
        <v>112</v>
      </c>
      <c r="I39" s="41" t="e">
        <f>VLOOKUP($A39,Сотрудники!$A$3:$L$1201,14,0)</f>
        <v>#REF!</v>
      </c>
      <c r="J39" s="43" t="e">
        <f t="shared" si="0"/>
        <v>#REF!</v>
      </c>
      <c r="K39" s="51" t="e">
        <f t="shared" si="1"/>
        <v>#REF!</v>
      </c>
    </row>
    <row r="40" spans="1:11" s="13" customFormat="1" x14ac:dyDescent="0.3">
      <c r="A40" s="70">
        <v>46</v>
      </c>
      <c r="B40" s="50" t="str">
        <f>VLOOKUP($A40,Сотрудники!$A$3:$L$1201,2,0)</f>
        <v>Мельников Александр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269000</v>
      </c>
      <c r="F40" s="9">
        <f t="shared" si="2"/>
        <v>21</v>
      </c>
      <c r="G40" s="10"/>
      <c r="H40" s="10">
        <v>168</v>
      </c>
      <c r="I40" s="41" t="e">
        <f>VLOOKUP($A40,Сотрудники!$A$3:$L$1201,14,0)</f>
        <v>#REF!</v>
      </c>
      <c r="J40" s="43" t="e">
        <f t="shared" si="0"/>
        <v>#REF!</v>
      </c>
      <c r="K40" s="51" t="e">
        <f t="shared" si="1"/>
        <v>#REF!</v>
      </c>
    </row>
    <row r="41" spans="1:11" s="13" customFormat="1" x14ac:dyDescent="0.3">
      <c r="A41" s="70">
        <v>47</v>
      </c>
      <c r="B41" s="50" t="str">
        <f>VLOOKUP($A41,Сотрудники!$A$3:$L$1201,2,0)</f>
        <v>Некрасов Антон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0</v>
      </c>
      <c r="F41" s="9">
        <f t="shared" si="2"/>
        <v>21</v>
      </c>
      <c r="G41" s="10"/>
      <c r="H41" s="10">
        <v>168</v>
      </c>
      <c r="I41" s="41" t="e">
        <f>VLOOKUP($A41,Сотрудники!$A$3:$L$1201,14,0)</f>
        <v>#REF!</v>
      </c>
      <c r="J41" s="43" t="e">
        <f t="shared" si="0"/>
        <v>#REF!</v>
      </c>
      <c r="K41" s="51" t="e">
        <f t="shared" si="1"/>
        <v>#REF!</v>
      </c>
    </row>
    <row r="42" spans="1:11" s="13" customFormat="1" x14ac:dyDescent="0.3">
      <c r="A42" s="70">
        <v>48</v>
      </c>
      <c r="B42" s="50" t="str">
        <f>VLOOKUP($A42,Сотрудники!$A$3:$L$1201,2,0)</f>
        <v>Ромашкин Никита</v>
      </c>
      <c r="C42" s="50" t="str">
        <f>VLOOKUP($A42,Сотрудники!$A$3:$L$1201,9,0)</f>
        <v>приземление</v>
      </c>
      <c r="D42" s="50">
        <f>VLOOKUP($A42,Сотрудники!$A$3:$L$1201,10,0)</f>
        <v>0.15</v>
      </c>
      <c r="E42" s="50">
        <f>VLOOKUP($A42,Сотрудники!$A$3:$L$1201,11,0)</f>
        <v>241500</v>
      </c>
      <c r="F42" s="9">
        <f t="shared" si="2"/>
        <v>21</v>
      </c>
      <c r="G42" s="10"/>
      <c r="H42" s="10">
        <v>168</v>
      </c>
      <c r="I42" s="41" t="e">
        <f>VLOOKUP($A42,Сотрудники!$A$3:$L$1201,14,0)</f>
        <v>#REF!</v>
      </c>
      <c r="J42" s="43" t="e">
        <f t="shared" si="0"/>
        <v>#REF!</v>
      </c>
      <c r="K42" s="51" t="e">
        <f t="shared" si="1"/>
        <v>#REF!</v>
      </c>
    </row>
    <row r="43" spans="1:11" s="13" customFormat="1" x14ac:dyDescent="0.3">
      <c r="A43" s="70">
        <v>49</v>
      </c>
      <c r="B43" s="50" t="str">
        <f>VLOOKUP($A43,Сотрудники!$A$3:$L$1201,2,0)</f>
        <v>Лагутин Иван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0</v>
      </c>
      <c r="F43" s="9">
        <f t="shared" si="2"/>
        <v>21</v>
      </c>
      <c r="G43" s="10"/>
      <c r="H43" s="10">
        <v>168</v>
      </c>
      <c r="I43" s="41" t="e">
        <f>VLOOKUP($A43,Сотрудники!$A$3:$L$1201,14,0)</f>
        <v>#REF!</v>
      </c>
      <c r="J43" s="43" t="e">
        <f t="shared" si="0"/>
        <v>#REF!</v>
      </c>
      <c r="K43" s="51" t="e">
        <f t="shared" si="1"/>
        <v>#REF!</v>
      </c>
    </row>
    <row r="44" spans="1:11" s="13" customFormat="1" x14ac:dyDescent="0.3">
      <c r="A44" s="70">
        <v>50</v>
      </c>
      <c r="B44" s="50" t="str">
        <f>VLOOKUP($A44,Сотрудники!$A$3:$L$1201,2,0)</f>
        <v>Жарницкий Давид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2"/>
        <v>11</v>
      </c>
      <c r="G44" s="10">
        <v>12</v>
      </c>
      <c r="H44" s="10">
        <v>88</v>
      </c>
      <c r="I44" s="41" t="e">
        <f>VLOOKUP($A44,Сотрудники!$A$3:$L$1201,14,0)</f>
        <v>#REF!</v>
      </c>
      <c r="J44" s="43" t="e">
        <f t="shared" si="0"/>
        <v>#REF!</v>
      </c>
      <c r="K44" s="51" t="e">
        <f t="shared" si="1"/>
        <v>#REF!</v>
      </c>
    </row>
    <row r="45" spans="1:11" s="13" customFormat="1" x14ac:dyDescent="0.3">
      <c r="A45" s="70">
        <v>51</v>
      </c>
      <c r="B45" s="50" t="str">
        <f>VLOOKUP($A45,Сотрудники!$A$3:$L$1201,2,0)</f>
        <v>Колмогорова Анна</v>
      </c>
      <c r="C45" s="50">
        <f>VLOOKUP($A45,Сотрудники!$A$3:$L$1201,9,0)</f>
        <v>0</v>
      </c>
      <c r="D45" s="50">
        <f>VLOOKUP($A45,Сотрудники!$A$3:$L$1201,10,0)</f>
        <v>0</v>
      </c>
      <c r="E45" s="50">
        <f>VLOOKUP($A45,Сотрудники!$A$3:$L$1201,11,0)</f>
        <v>0</v>
      </c>
      <c r="F45" s="9">
        <f t="shared" si="2"/>
        <v>21</v>
      </c>
      <c r="G45" s="10"/>
      <c r="H45" s="10">
        <v>168</v>
      </c>
      <c r="I45" s="41" t="e">
        <f>VLOOKUP($A45,Сотрудники!$A$3:$L$1201,14,0)</f>
        <v>#REF!</v>
      </c>
      <c r="J45" s="43" t="e">
        <f t="shared" si="0"/>
        <v>#REF!</v>
      </c>
      <c r="K45" s="51" t="e">
        <f t="shared" si="1"/>
        <v>#REF!</v>
      </c>
    </row>
    <row r="46" spans="1:11" s="13" customFormat="1" x14ac:dyDescent="0.3">
      <c r="A46" s="70">
        <v>52</v>
      </c>
      <c r="B46" s="50" t="str">
        <f>VLOOKUP($A46,Сотрудники!$A$3:$L$1201,2,0)</f>
        <v>Головин Евгений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2"/>
        <v>21</v>
      </c>
      <c r="G46" s="10"/>
      <c r="H46" s="10">
        <v>168</v>
      </c>
      <c r="I46" s="41" t="e">
        <f>VLOOKUP($A46,Сотрудники!$A$3:$L$1201,14,0)</f>
        <v>#REF!</v>
      </c>
      <c r="J46" s="43" t="e">
        <f t="shared" si="0"/>
        <v>#REF!</v>
      </c>
      <c r="K46" s="51" t="e">
        <f t="shared" si="1"/>
        <v>#REF!</v>
      </c>
    </row>
    <row r="47" spans="1:11" x14ac:dyDescent="0.3">
      <c r="A47" s="70">
        <v>53</v>
      </c>
      <c r="B47" s="50" t="str">
        <f>VLOOKUP($A47,Сотрудники!$A$3:$L$1201,2,0)</f>
        <v>Скаржинский Тимур</v>
      </c>
      <c r="C47" s="50">
        <f>VLOOKUP($A47,Сотрудники!$A$3:$L$1201,9,0)</f>
        <v>0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2"/>
        <v>21</v>
      </c>
      <c r="G47" s="10"/>
      <c r="H47" s="10">
        <v>168</v>
      </c>
      <c r="I47" s="41" t="e">
        <f>VLOOKUP($A47,Сотрудники!$A$3:$L$1201,14,0)</f>
        <v>#REF!</v>
      </c>
      <c r="J47" s="43" t="e">
        <f t="shared" si="0"/>
        <v>#REF!</v>
      </c>
      <c r="K47" s="51" t="e">
        <f t="shared" si="1"/>
        <v>#REF!</v>
      </c>
    </row>
    <row r="48" spans="1:11" x14ac:dyDescent="0.3">
      <c r="A48" s="70">
        <v>54</v>
      </c>
      <c r="B48" s="50" t="str">
        <f>VLOOKUP($A48,Сотрудники!$A$3:$L$1201,2,0)</f>
        <v>Закрацкий Станислав</v>
      </c>
      <c r="C48" s="50" t="str">
        <f>VLOOKUP($A48,Сотрудники!$A$3:$L$1201,9,0)</f>
        <v>приземление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2"/>
        <v>21</v>
      </c>
      <c r="G48" s="10"/>
      <c r="H48" s="10">
        <v>168</v>
      </c>
      <c r="I48" s="41" t="e">
        <f>VLOOKUP($A48,Сотрудники!$A$3:$L$1201,14,0)</f>
        <v>#REF!</v>
      </c>
      <c r="J48" s="43" t="e">
        <f t="shared" si="0"/>
        <v>#REF!</v>
      </c>
      <c r="K48" s="51" t="e">
        <f t="shared" si="1"/>
        <v>#REF!</v>
      </c>
    </row>
    <row r="49" spans="1:11" x14ac:dyDescent="0.3">
      <c r="A49" s="70">
        <v>55</v>
      </c>
      <c r="B49" s="50" t="str">
        <f>VLOOKUP($A49,Сотрудники!$A$3:$L$1201,2,0)</f>
        <v>Секисов Константин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0</v>
      </c>
      <c r="F49" s="9">
        <f t="shared" si="2"/>
        <v>15</v>
      </c>
      <c r="G49" s="10"/>
      <c r="H49" s="10">
        <v>120</v>
      </c>
      <c r="I49" s="41" t="e">
        <f>VLOOKUP($A49,Сотрудники!$A$3:$L$1201,14,0)</f>
        <v>#REF!</v>
      </c>
      <c r="J49" s="43" t="e">
        <f t="shared" si="0"/>
        <v>#REF!</v>
      </c>
      <c r="K49" s="51" t="e">
        <f t="shared" si="1"/>
        <v>#REF!</v>
      </c>
    </row>
    <row r="50" spans="1:11" x14ac:dyDescent="0.3">
      <c r="A50" s="70">
        <v>56</v>
      </c>
      <c r="B50" s="50" t="str">
        <f>VLOOKUP($A50,Сотрудники!$A$3:$L$1201,2,0)</f>
        <v>Русинов Михаил</v>
      </c>
      <c r="C50" s="50">
        <f>VLOOKUP($A50,Сотрудники!$A$3:$L$1201,9,0)</f>
        <v>0</v>
      </c>
      <c r="D50" s="50">
        <f>VLOOKUP($A50,Сотрудники!$A$3:$L$1201,10,0)</f>
        <v>0</v>
      </c>
      <c r="E50" s="50">
        <f>VLOOKUP($A50,Сотрудники!$A$3:$L$1201,11,0)</f>
        <v>0</v>
      </c>
      <c r="F50" s="9">
        <f t="shared" si="2"/>
        <v>15</v>
      </c>
      <c r="G50" s="10"/>
      <c r="H50" s="10">
        <v>120</v>
      </c>
      <c r="I50" s="41" t="e">
        <f>VLOOKUP($A50,Сотрудники!$A$3:$L$1201,14,0)</f>
        <v>#REF!</v>
      </c>
      <c r="J50" s="43" t="e">
        <f t="shared" si="0"/>
        <v>#REF!</v>
      </c>
      <c r="K50" s="51" t="e">
        <f t="shared" si="1"/>
        <v>#REF!</v>
      </c>
    </row>
    <row r="51" spans="1:11" x14ac:dyDescent="0.3">
      <c r="A51" s="70">
        <v>57</v>
      </c>
      <c r="B51" s="50" t="str">
        <f>VLOOKUP($A51,Сотрудники!$A$3:$L$1201,2,0)</f>
        <v>Кузякина Ирина</v>
      </c>
      <c r="C51" s="50" t="str">
        <f>VLOOKUP($A51,Сотрудники!$A$3:$L$1201,9,0)</f>
        <v>приземление</v>
      </c>
      <c r="D51" s="50">
        <f>VLOOKUP($A51,Сотрудники!$A$3:$L$1201,10,0)</f>
        <v>0</v>
      </c>
      <c r="E51" s="50">
        <f>VLOOKUP($A51,Сотрудники!$A$3:$L$1201,11,0)</f>
        <v>0</v>
      </c>
      <c r="F51" s="9">
        <f t="shared" si="2"/>
        <v>13</v>
      </c>
      <c r="G51" s="10"/>
      <c r="H51" s="10">
        <v>104</v>
      </c>
      <c r="I51" s="41" t="e">
        <f>VLOOKUP($A51,Сотрудники!$A$3:$L$1201,14,0)</f>
        <v>#REF!</v>
      </c>
      <c r="J51" s="43" t="e">
        <f t="shared" si="0"/>
        <v>#REF!</v>
      </c>
      <c r="K51" s="51" t="e">
        <f t="shared" si="1"/>
        <v>#REF!</v>
      </c>
    </row>
    <row r="52" spans="1:11" x14ac:dyDescent="0.3">
      <c r="A52" s="70">
        <v>58</v>
      </c>
      <c r="B52" s="50" t="str">
        <f>VLOOKUP($A52,Сотрудники!$A$3:$L$1201,2,0)</f>
        <v>Нгуен Дмитрий</v>
      </c>
      <c r="C52" s="50">
        <f>VLOOKUP($A52,Сотрудники!$A$3:$L$1201,9,0)</f>
        <v>0</v>
      </c>
      <c r="D52" s="50">
        <f>VLOOKUP($A52,Сотрудники!$A$3:$L$1201,10,0)</f>
        <v>0</v>
      </c>
      <c r="E52" s="50">
        <f>VLOOKUP($A52,Сотрудники!$A$3:$L$1201,11,0)</f>
        <v>252900</v>
      </c>
      <c r="F52" s="9">
        <f t="shared" si="2"/>
        <v>4</v>
      </c>
      <c r="G52" s="10"/>
      <c r="H52" s="10">
        <v>32</v>
      </c>
      <c r="I52" s="41" t="e">
        <f>VLOOKUP($A52,Сотрудники!$A$3:$L$1201,14,0)</f>
        <v>#REF!</v>
      </c>
      <c r="J52" s="43" t="e">
        <f t="shared" si="0"/>
        <v>#REF!</v>
      </c>
      <c r="K52" s="51" t="e">
        <f t="shared" si="1"/>
        <v>#REF!</v>
      </c>
    </row>
    <row r="53" spans="1:11" x14ac:dyDescent="0.3">
      <c r="A53" s="70">
        <v>59</v>
      </c>
      <c r="B53" s="50" t="str">
        <f>VLOOKUP($A53,Сотрудники!$A$3:$L$1201,2,0)</f>
        <v>Зырянов Николай</v>
      </c>
      <c r="C53" s="50" t="str">
        <f>VLOOKUP($A53,Сотрудники!$A$3:$L$1201,9,0)</f>
        <v xml:space="preserve">приземление </v>
      </c>
      <c r="D53" s="50">
        <f>VLOOKUP($A53,Сотрудники!$A$3:$L$1201,10,0)</f>
        <v>0.15</v>
      </c>
      <c r="E53" s="50">
        <f>VLOOKUP($A53,Сотрудники!$A$3:$L$1201,11,0)</f>
        <v>149500</v>
      </c>
      <c r="F53" s="9">
        <f t="shared" si="2"/>
        <v>4</v>
      </c>
      <c r="G53" s="10"/>
      <c r="H53" s="10">
        <v>32</v>
      </c>
      <c r="I53" s="41" t="e">
        <f>VLOOKUP($A53,Сотрудники!$A$3:$L$1201,14,0)</f>
        <v>#REF!</v>
      </c>
      <c r="J53" s="43" t="e">
        <f t="shared" si="0"/>
        <v>#REF!</v>
      </c>
      <c r="K53" s="51" t="e">
        <f t="shared" si="1"/>
        <v>#REF!</v>
      </c>
    </row>
    <row r="54" spans="1:11" x14ac:dyDescent="0.3">
      <c r="A54" s="70">
        <v>60</v>
      </c>
      <c r="B54" s="50" t="str">
        <f>VLOOKUP($A54,Сотрудники!$A$3:$L$1201,2,0)</f>
        <v>Гнусов Алексей</v>
      </c>
      <c r="C54" s="50">
        <f>VLOOKUP($A54,Сотрудники!$A$3:$L$1201,9,0)</f>
        <v>0</v>
      </c>
      <c r="D54" s="50">
        <f>VLOOKUP($A54,Сотрудники!$A$3:$L$1201,10,0)</f>
        <v>0</v>
      </c>
      <c r="E54" s="50">
        <f>VLOOKUP($A54,Сотрудники!$A$3:$L$1201,11,0)</f>
        <v>0</v>
      </c>
      <c r="F54" s="9">
        <f t="shared" si="2"/>
        <v>1</v>
      </c>
      <c r="G54" s="10"/>
      <c r="H54" s="10">
        <v>8</v>
      </c>
      <c r="I54" s="41" t="e">
        <f>VLOOKUP($A54,Сотрудники!$A$3:$L$1201,14,0)</f>
        <v>#REF!</v>
      </c>
      <c r="J54" s="43" t="e">
        <f t="shared" si="0"/>
        <v>#REF!</v>
      </c>
      <c r="K54" s="51" t="e">
        <f t="shared" si="1"/>
        <v>#REF!</v>
      </c>
    </row>
    <row r="55" spans="1:11" x14ac:dyDescent="0.3">
      <c r="K55" s="26" t="e">
        <f>SUM(K5:K54)</f>
        <v>#REF!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ACB8-739C-477A-BDAE-2C0FF8224609}">
  <dimension ref="A1:AK123"/>
  <sheetViews>
    <sheetView zoomScale="69" zoomScaleNormal="69" workbookViewId="0">
      <pane xSplit="2" ySplit="2" topLeftCell="C96" activePane="bottomRight" state="frozen"/>
      <selection activeCell="G26" sqref="G26"/>
      <selection pane="topRight" activeCell="G26" sqref="G26"/>
      <selection pane="bottomLeft" activeCell="G26" sqref="G26"/>
      <selection pane="bottomRight" activeCell="A119" sqref="A119:XFD119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9.19921875" style="32" customWidth="1"/>
    <col min="4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44075</v>
      </c>
      <c r="E2" s="53">
        <f>D2+1</f>
        <v>44076</v>
      </c>
      <c r="F2" s="53">
        <f t="shared" ref="F2:G2" si="0">E2+1</f>
        <v>44077</v>
      </c>
      <c r="G2" s="53">
        <f t="shared" si="0"/>
        <v>44078</v>
      </c>
      <c r="H2" s="31">
        <f>G2+1</f>
        <v>44079</v>
      </c>
      <c r="I2" s="31">
        <f t="shared" ref="I2:AF2" si="1">H2+1</f>
        <v>44080</v>
      </c>
      <c r="J2" s="53">
        <f t="shared" si="1"/>
        <v>44081</v>
      </c>
      <c r="K2" s="53">
        <f t="shared" si="1"/>
        <v>44082</v>
      </c>
      <c r="L2" s="53">
        <f t="shared" si="1"/>
        <v>44083</v>
      </c>
      <c r="M2" s="53">
        <f t="shared" si="1"/>
        <v>44084</v>
      </c>
      <c r="N2" s="53">
        <f t="shared" si="1"/>
        <v>44085</v>
      </c>
      <c r="O2" s="31">
        <f t="shared" si="1"/>
        <v>44086</v>
      </c>
      <c r="P2" s="31">
        <f t="shared" si="1"/>
        <v>44087</v>
      </c>
      <c r="Q2" s="53">
        <f t="shared" si="1"/>
        <v>44088</v>
      </c>
      <c r="R2" s="53">
        <f t="shared" si="1"/>
        <v>44089</v>
      </c>
      <c r="S2" s="53">
        <f t="shared" si="1"/>
        <v>44090</v>
      </c>
      <c r="T2" s="53">
        <f t="shared" si="1"/>
        <v>44091</v>
      </c>
      <c r="U2" s="53">
        <f t="shared" si="1"/>
        <v>44092</v>
      </c>
      <c r="V2" s="31">
        <f t="shared" si="1"/>
        <v>44093</v>
      </c>
      <c r="W2" s="31">
        <f t="shared" si="1"/>
        <v>44094</v>
      </c>
      <c r="X2" s="53">
        <f t="shared" si="1"/>
        <v>44095</v>
      </c>
      <c r="Y2" s="53">
        <f t="shared" si="1"/>
        <v>44096</v>
      </c>
      <c r="Z2" s="53">
        <f t="shared" si="1"/>
        <v>44097</v>
      </c>
      <c r="AA2" s="53">
        <f t="shared" si="1"/>
        <v>44098</v>
      </c>
      <c r="AB2" s="53">
        <f t="shared" si="1"/>
        <v>44099</v>
      </c>
      <c r="AC2" s="31">
        <f t="shared" si="1"/>
        <v>44100</v>
      </c>
      <c r="AD2" s="31">
        <f t="shared" si="1"/>
        <v>44101</v>
      </c>
      <c r="AE2" s="53">
        <f t="shared" si="1"/>
        <v>44102</v>
      </c>
      <c r="AF2" s="53">
        <f t="shared" si="1"/>
        <v>44103</v>
      </c>
      <c r="AG2" s="53">
        <f>+AF2+1</f>
        <v>44104</v>
      </c>
      <c r="AH2" s="53">
        <f>+AG2+1</f>
        <v>44105</v>
      </c>
      <c r="AI2" s="53">
        <f>+AH2+1</f>
        <v>44106</v>
      </c>
      <c r="AJ2" s="53">
        <f>+AI2+1</f>
        <v>44107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0" si="2">IF(ISBLANK(D65),"",IF(D65=0,"Выходной",IF(D65&lt;&gt;0,"Работал","")))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52" t="str">
        <f t="shared" si="2"/>
        <v>Работал</v>
      </c>
      <c r="H3" s="35" t="str">
        <f t="shared" si="2"/>
        <v/>
      </c>
      <c r="I3" s="55" t="str">
        <f t="shared" si="2"/>
        <v/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5" t="str">
        <f t="shared" si="2"/>
        <v/>
      </c>
      <c r="P3" s="55" t="str">
        <f t="shared" si="2"/>
        <v/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5" t="str">
        <f t="shared" si="2"/>
        <v/>
      </c>
      <c r="W3" s="55" t="str">
        <f t="shared" si="2"/>
        <v/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5" t="str">
        <f t="shared" si="2"/>
        <v/>
      </c>
      <c r="AD3" s="55" t="str">
        <f t="shared" si="2"/>
        <v/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54" t="str">
        <f t="shared" si="2"/>
        <v>Работал</v>
      </c>
      <c r="H4" s="55" t="str">
        <f t="shared" si="2"/>
        <v/>
      </c>
      <c r="I4" s="55" t="str">
        <f t="shared" si="2"/>
        <v/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5" t="str">
        <f t="shared" si="2"/>
        <v/>
      </c>
      <c r="P4" s="55" t="str">
        <f t="shared" si="2"/>
        <v/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5" t="str">
        <f t="shared" si="2"/>
        <v/>
      </c>
      <c r="W4" s="55" t="str">
        <f t="shared" si="2"/>
        <v/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5" t="str">
        <f t="shared" si="2"/>
        <v/>
      </c>
      <c r="AD4" s="55" t="str">
        <f t="shared" si="2"/>
        <v/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si="2"/>
        <v>Работал</v>
      </c>
      <c r="E5" s="54" t="str">
        <f t="shared" si="2"/>
        <v>Работал</v>
      </c>
      <c r="F5" s="54" t="str">
        <f t="shared" si="2"/>
        <v>Работал</v>
      </c>
      <c r="G5" s="54" t="str">
        <f t="shared" si="2"/>
        <v>Работал</v>
      </c>
      <c r="H5" s="55" t="str">
        <f t="shared" si="2"/>
        <v/>
      </c>
      <c r="I5" s="55" t="str">
        <f t="shared" si="2"/>
        <v/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5" t="str">
        <f t="shared" si="2"/>
        <v/>
      </c>
      <c r="P5" s="55" t="str">
        <f t="shared" si="2"/>
        <v/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5" t="str">
        <f t="shared" si="2"/>
        <v/>
      </c>
      <c r="W5" s="55" t="str">
        <f t="shared" si="2"/>
        <v/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5" t="str">
        <f t="shared" si="2"/>
        <v/>
      </c>
      <c r="AD5" s="55" t="str">
        <f t="shared" si="2"/>
        <v/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si="2"/>
        <v>Работал</v>
      </c>
      <c r="E6" s="54" t="str">
        <f t="shared" si="2"/>
        <v>Работал</v>
      </c>
      <c r="F6" s="54" t="str">
        <f t="shared" si="2"/>
        <v>Работал</v>
      </c>
      <c r="G6" s="54" t="str">
        <f t="shared" si="2"/>
        <v>Работал</v>
      </c>
      <c r="H6" s="55" t="str">
        <f t="shared" si="2"/>
        <v/>
      </c>
      <c r="I6" s="55" t="str">
        <f t="shared" si="2"/>
        <v/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5" t="str">
        <f t="shared" si="2"/>
        <v/>
      </c>
      <c r="P6" s="55" t="str">
        <f t="shared" si="2"/>
        <v/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Выходной</v>
      </c>
      <c r="V6" s="55" t="str">
        <f t="shared" si="2"/>
        <v/>
      </c>
      <c r="W6" s="55" t="str">
        <f t="shared" si="2"/>
        <v/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5" t="str">
        <f t="shared" si="2"/>
        <v/>
      </c>
      <c r="AD6" s="55" t="str">
        <f t="shared" si="2"/>
        <v/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si="2"/>
        <v>Работал</v>
      </c>
      <c r="E7" s="54" t="str">
        <f t="shared" si="2"/>
        <v>Работал</v>
      </c>
      <c r="F7" s="54" t="str">
        <f t="shared" si="2"/>
        <v>Работал</v>
      </c>
      <c r="G7" s="54" t="str">
        <f t="shared" si="2"/>
        <v>Работал</v>
      </c>
      <c r="H7" s="55" t="str">
        <f t="shared" si="2"/>
        <v/>
      </c>
      <c r="I7" s="55" t="str">
        <f t="shared" si="2"/>
        <v/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5" t="str">
        <f t="shared" si="2"/>
        <v/>
      </c>
      <c r="P7" s="55" t="str">
        <f t="shared" si="2"/>
        <v/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Выходной</v>
      </c>
      <c r="U7" s="54" t="str">
        <f t="shared" si="2"/>
        <v>Выходной</v>
      </c>
      <c r="V7" s="55" t="str">
        <f t="shared" si="2"/>
        <v>Выходной</v>
      </c>
      <c r="W7" s="55" t="str">
        <f t="shared" si="2"/>
        <v>Выходной</v>
      </c>
      <c r="X7" s="54" t="str">
        <f t="shared" si="2"/>
        <v>Выходной</v>
      </c>
      <c r="Y7" s="54" t="str">
        <f t="shared" si="2"/>
        <v>Выходной</v>
      </c>
      <c r="Z7" s="54" t="str">
        <f t="shared" si="2"/>
        <v>Выходной</v>
      </c>
      <c r="AA7" s="54" t="str">
        <f t="shared" si="2"/>
        <v>Выходной</v>
      </c>
      <c r="AB7" s="54" t="str">
        <f t="shared" si="2"/>
        <v>Выходной</v>
      </c>
      <c r="AC7" s="55" t="str">
        <f t="shared" si="2"/>
        <v/>
      </c>
      <c r="AD7" s="55" t="str">
        <f t="shared" si="2"/>
        <v/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si="2"/>
        <v>Работал</v>
      </c>
      <c r="E8" s="54" t="str">
        <f t="shared" si="2"/>
        <v>Работал</v>
      </c>
      <c r="F8" s="54" t="str">
        <f t="shared" si="2"/>
        <v>Работал</v>
      </c>
      <c r="G8" s="54" t="str">
        <f t="shared" si="2"/>
        <v>Работал</v>
      </c>
      <c r="H8" s="55" t="str">
        <f t="shared" si="2"/>
        <v/>
      </c>
      <c r="I8" s="55" t="str">
        <f t="shared" si="2"/>
        <v/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5" t="str">
        <f t="shared" si="2"/>
        <v/>
      </c>
      <c r="P8" s="55" t="str">
        <f t="shared" si="2"/>
        <v/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5" t="str">
        <f t="shared" si="2"/>
        <v/>
      </c>
      <c r="W8" s="55" t="str">
        <f t="shared" si="2"/>
        <v/>
      </c>
      <c r="X8" s="54" t="str">
        <f t="shared" si="2"/>
        <v>Выходной</v>
      </c>
      <c r="Y8" s="54" t="str">
        <f t="shared" si="2"/>
        <v>Выходной</v>
      </c>
      <c r="Z8" s="54" t="str">
        <f t="shared" si="2"/>
        <v>Выходной</v>
      </c>
      <c r="AA8" s="54" t="str">
        <f t="shared" si="2"/>
        <v>Выходной</v>
      </c>
      <c r="AB8" s="54" t="str">
        <f t="shared" si="2"/>
        <v>Выходной</v>
      </c>
      <c r="AC8" s="55" t="str">
        <f t="shared" si="2"/>
        <v>Выходной</v>
      </c>
      <c r="AD8" s="55" t="str">
        <f t="shared" si="2"/>
        <v>Выходной</v>
      </c>
      <c r="AE8" s="54" t="str">
        <f t="shared" si="2"/>
        <v>Выходной</v>
      </c>
      <c r="AF8" s="54" t="str">
        <f t="shared" si="2"/>
        <v>Выходной</v>
      </c>
      <c r="AG8" s="54" t="str">
        <f t="shared" si="2"/>
        <v>Выходной</v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si="2"/>
        <v>Работал</v>
      </c>
      <c r="E9" s="54" t="str">
        <f t="shared" si="2"/>
        <v>Выходной</v>
      </c>
      <c r="F9" s="54" t="str">
        <f t="shared" si="2"/>
        <v>Выходной</v>
      </c>
      <c r="G9" s="54" t="str">
        <f t="shared" si="2"/>
        <v>Выходной</v>
      </c>
      <c r="H9" s="55" t="str">
        <f t="shared" si="2"/>
        <v>Выходной</v>
      </c>
      <c r="I9" s="55" t="str">
        <f t="shared" si="2"/>
        <v>Выходной</v>
      </c>
      <c r="J9" s="54" t="str">
        <f t="shared" si="2"/>
        <v>Выходной</v>
      </c>
      <c r="K9" s="54" t="str">
        <f t="shared" si="2"/>
        <v>Выходной</v>
      </c>
      <c r="L9" s="54" t="str">
        <f t="shared" si="2"/>
        <v>Выходной</v>
      </c>
      <c r="M9" s="54" t="str">
        <f t="shared" si="2"/>
        <v>Выходной</v>
      </c>
      <c r="N9" s="54" t="str">
        <f t="shared" si="2"/>
        <v>Выходной</v>
      </c>
      <c r="O9" s="55" t="str">
        <f t="shared" si="2"/>
        <v/>
      </c>
      <c r="P9" s="55" t="str">
        <f t="shared" si="2"/>
        <v/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5" t="str">
        <f t="shared" si="2"/>
        <v/>
      </c>
      <c r="W9" s="55" t="str">
        <f t="shared" si="2"/>
        <v/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5" t="str">
        <f t="shared" si="2"/>
        <v/>
      </c>
      <c r="AD9" s="55" t="str">
        <f t="shared" si="2"/>
        <v/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si="2"/>
        <v>Работал</v>
      </c>
      <c r="E10" s="54" t="str">
        <f t="shared" si="2"/>
        <v>Работал</v>
      </c>
      <c r="F10" s="54" t="str">
        <f t="shared" si="2"/>
        <v>Работал</v>
      </c>
      <c r="G10" s="54" t="str">
        <f t="shared" si="2"/>
        <v>Работал</v>
      </c>
      <c r="H10" s="55" t="str">
        <f t="shared" si="2"/>
        <v/>
      </c>
      <c r="I10" s="55" t="str">
        <f t="shared" si="2"/>
        <v/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5" t="str">
        <f t="shared" si="2"/>
        <v/>
      </c>
      <c r="P10" s="55" t="str">
        <f t="shared" si="2"/>
        <v/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5" t="str">
        <f t="shared" si="2"/>
        <v/>
      </c>
      <c r="W10" s="55" t="str">
        <f t="shared" si="2"/>
        <v/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4" t="str">
        <f t="shared" si="2"/>
        <v>Работал</v>
      </c>
      <c r="AB10" s="54" t="str">
        <f t="shared" ref="AB10:AJ10" si="3">IF(ISBLANK(AB72),"",IF(AB72=0,"Выходной",IF(AB72&lt;&gt;0,"Работал","")))</f>
        <v>Работал</v>
      </c>
      <c r="AC10" s="55" t="str">
        <f t="shared" si="3"/>
        <v/>
      </c>
      <c r="AD10" s="55" t="str">
        <f t="shared" si="3"/>
        <v/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4" t="str">
        <f t="shared" ref="D11:AJ18" si="4">IF(ISBLANK(D73),"",IF(D73=0,"Выходной",IF(D73&lt;&gt;0,"Работал","")))</f>
        <v>Работал</v>
      </c>
      <c r="E11" s="54" t="str">
        <f t="shared" si="4"/>
        <v>Работал</v>
      </c>
      <c r="F11" s="54" t="str">
        <f t="shared" si="4"/>
        <v>Работал</v>
      </c>
      <c r="G11" s="54" t="str">
        <f t="shared" si="4"/>
        <v>Работал</v>
      </c>
      <c r="H11" s="55" t="str">
        <f t="shared" si="4"/>
        <v/>
      </c>
      <c r="I11" s="55" t="str">
        <f t="shared" si="4"/>
        <v/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5" t="str">
        <f t="shared" si="4"/>
        <v/>
      </c>
      <c r="P11" s="55" t="str">
        <f t="shared" si="4"/>
        <v/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5" t="str">
        <f t="shared" si="4"/>
        <v/>
      </c>
      <c r="W11" s="55" t="str">
        <f t="shared" si="4"/>
        <v/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4" t="str">
        <f t="shared" si="4"/>
        <v>Работал</v>
      </c>
      <c r="AB11" s="54" t="str">
        <f t="shared" si="4"/>
        <v>Работал</v>
      </c>
      <c r="AC11" s="55" t="str">
        <f t="shared" si="4"/>
        <v/>
      </c>
      <c r="AD11" s="55" t="str">
        <f t="shared" si="4"/>
        <v/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4" t="str">
        <f t="shared" si="4"/>
        <v>Работал</v>
      </c>
      <c r="E12" s="54" t="str">
        <f t="shared" si="4"/>
        <v>Работал</v>
      </c>
      <c r="F12" s="54" t="str">
        <f t="shared" si="4"/>
        <v>Работал</v>
      </c>
      <c r="G12" s="54" t="str">
        <f t="shared" si="4"/>
        <v>Работал</v>
      </c>
      <c r="H12" s="55" t="str">
        <f t="shared" si="4"/>
        <v/>
      </c>
      <c r="I12" s="55" t="str">
        <f t="shared" si="4"/>
        <v/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5" t="str">
        <f t="shared" si="4"/>
        <v/>
      </c>
      <c r="P12" s="55" t="str">
        <f t="shared" si="4"/>
        <v/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5" t="str">
        <f t="shared" si="4"/>
        <v/>
      </c>
      <c r="W12" s="55" t="str">
        <f t="shared" si="4"/>
        <v/>
      </c>
      <c r="X12" s="54" t="str">
        <f t="shared" si="4"/>
        <v>Работал</v>
      </c>
      <c r="Y12" s="54" t="str">
        <f t="shared" si="4"/>
        <v>Работал</v>
      </c>
      <c r="Z12" s="54" t="str">
        <f t="shared" si="4"/>
        <v>Работал</v>
      </c>
      <c r="AA12" s="54" t="str">
        <f t="shared" si="4"/>
        <v>Работал</v>
      </c>
      <c r="AB12" s="54" t="str">
        <f t="shared" si="4"/>
        <v>Работал</v>
      </c>
      <c r="AC12" s="55" t="str">
        <f t="shared" si="4"/>
        <v/>
      </c>
      <c r="AD12" s="55" t="str">
        <f t="shared" si="4"/>
        <v/>
      </c>
      <c r="AE12" s="54" t="str">
        <f t="shared" si="4"/>
        <v>Работал</v>
      </c>
      <c r="AF12" s="54" t="str">
        <f t="shared" si="4"/>
        <v>Работал</v>
      </c>
      <c r="AG12" s="54" t="str">
        <f t="shared" si="4"/>
        <v>Работал</v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4" t="str">
        <f t="shared" si="4"/>
        <v>Работал</v>
      </c>
      <c r="E13" s="54" t="str">
        <f t="shared" si="4"/>
        <v>Работал</v>
      </c>
      <c r="F13" s="54" t="str">
        <f t="shared" si="4"/>
        <v>Работал</v>
      </c>
      <c r="G13" s="54" t="str">
        <f t="shared" si="4"/>
        <v>Работал</v>
      </c>
      <c r="H13" s="55" t="str">
        <f t="shared" si="4"/>
        <v/>
      </c>
      <c r="I13" s="55" t="str">
        <f t="shared" si="4"/>
        <v/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5" t="str">
        <f t="shared" si="4"/>
        <v/>
      </c>
      <c r="P13" s="55" t="str">
        <f t="shared" si="4"/>
        <v/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5" t="str">
        <f t="shared" si="4"/>
        <v/>
      </c>
      <c r="W13" s="55" t="str">
        <f t="shared" si="4"/>
        <v/>
      </c>
      <c r="X13" s="54" t="str">
        <f t="shared" si="4"/>
        <v>Работал</v>
      </c>
      <c r="Y13" s="54" t="str">
        <f t="shared" si="4"/>
        <v>Работал</v>
      </c>
      <c r="Z13" s="54" t="str">
        <f t="shared" si="4"/>
        <v>Работал</v>
      </c>
      <c r="AA13" s="54" t="str">
        <f t="shared" si="4"/>
        <v>Работал</v>
      </c>
      <c r="AB13" s="54" t="str">
        <f t="shared" si="4"/>
        <v>Работал</v>
      </c>
      <c r="AC13" s="55" t="str">
        <f t="shared" si="4"/>
        <v/>
      </c>
      <c r="AD13" s="55" t="str">
        <f t="shared" si="4"/>
        <v/>
      </c>
      <c r="AE13" s="54" t="str">
        <f t="shared" si="4"/>
        <v>Работал</v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4" t="str">
        <f t="shared" si="4"/>
        <v>Работал</v>
      </c>
      <c r="E14" s="54" t="str">
        <f t="shared" si="4"/>
        <v>Работал</v>
      </c>
      <c r="F14" s="54" t="str">
        <f t="shared" si="4"/>
        <v>Работал</v>
      </c>
      <c r="G14" s="54" t="str">
        <f t="shared" si="4"/>
        <v>Работал</v>
      </c>
      <c r="H14" s="55" t="str">
        <f t="shared" si="4"/>
        <v/>
      </c>
      <c r="I14" s="55" t="str">
        <f t="shared" si="4"/>
        <v/>
      </c>
      <c r="J14" s="54" t="str">
        <f t="shared" si="4"/>
        <v>Работал</v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5" t="str">
        <f t="shared" si="4"/>
        <v/>
      </c>
      <c r="P14" s="55" t="str">
        <f t="shared" si="4"/>
        <v/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5" t="str">
        <f t="shared" si="4"/>
        <v/>
      </c>
      <c r="W14" s="55" t="str">
        <f t="shared" si="4"/>
        <v/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4" t="str">
        <f t="shared" si="4"/>
        <v>Работал</v>
      </c>
      <c r="AB14" s="54" t="str">
        <f t="shared" si="4"/>
        <v>Работал</v>
      </c>
      <c r="AC14" s="55" t="str">
        <f t="shared" si="4"/>
        <v/>
      </c>
      <c r="AD14" s="55" t="str">
        <f t="shared" si="4"/>
        <v/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4" t="str">
        <f t="shared" si="4"/>
        <v>Выходной</v>
      </c>
      <c r="E15" s="54" t="str">
        <f t="shared" si="4"/>
        <v>Выходной</v>
      </c>
      <c r="F15" s="54" t="str">
        <f t="shared" si="4"/>
        <v>Выходной</v>
      </c>
      <c r="G15" s="54" t="str">
        <f t="shared" si="4"/>
        <v>Выходной</v>
      </c>
      <c r="H15" s="55" t="str">
        <f t="shared" si="4"/>
        <v>Выходной</v>
      </c>
      <c r="I15" s="55" t="str">
        <f t="shared" si="4"/>
        <v>Выходной</v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5" t="str">
        <f t="shared" si="4"/>
        <v/>
      </c>
      <c r="P15" s="55" t="str">
        <f t="shared" si="4"/>
        <v/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5" t="str">
        <f t="shared" si="4"/>
        <v/>
      </c>
      <c r="W15" s="55" t="str">
        <f t="shared" si="4"/>
        <v/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4" t="str">
        <f t="shared" si="4"/>
        <v>Работал</v>
      </c>
      <c r="AB15" s="54" t="str">
        <f t="shared" si="4"/>
        <v>Работал</v>
      </c>
      <c r="AC15" s="55" t="str">
        <f t="shared" si="4"/>
        <v/>
      </c>
      <c r="AD15" s="55" t="str">
        <f t="shared" si="4"/>
        <v/>
      </c>
      <c r="AE15" s="54" t="str">
        <f t="shared" si="4"/>
        <v>Работал</v>
      </c>
      <c r="AF15" s="54" t="str">
        <f t="shared" si="4"/>
        <v>Работал</v>
      </c>
      <c r="AG15" s="54" t="str">
        <f t="shared" si="4"/>
        <v>Работал</v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4" t="str">
        <f t="shared" si="4"/>
        <v>Работал</v>
      </c>
      <c r="E16" s="54" t="str">
        <f t="shared" si="4"/>
        <v>Работал</v>
      </c>
      <c r="F16" s="54" t="str">
        <f t="shared" si="4"/>
        <v>Работал</v>
      </c>
      <c r="G16" s="54" t="str">
        <f t="shared" si="4"/>
        <v>Работал</v>
      </c>
      <c r="H16" s="55" t="str">
        <f t="shared" si="4"/>
        <v/>
      </c>
      <c r="I16" s="55" t="str">
        <f t="shared" si="4"/>
        <v/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5" t="str">
        <f t="shared" si="4"/>
        <v/>
      </c>
      <c r="P16" s="55" t="str">
        <f t="shared" si="4"/>
        <v/>
      </c>
      <c r="Q16" s="54" t="str">
        <f t="shared" si="4"/>
        <v>Работал</v>
      </c>
      <c r="R16" s="54" t="str">
        <f t="shared" si="4"/>
        <v>Работал</v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5" t="str">
        <f t="shared" si="4"/>
        <v/>
      </c>
      <c r="W16" s="55" t="str">
        <f t="shared" si="4"/>
        <v/>
      </c>
      <c r="X16" s="54" t="str">
        <f t="shared" si="4"/>
        <v>Работал</v>
      </c>
      <c r="Y16" s="54" t="str">
        <f t="shared" si="4"/>
        <v>Работал</v>
      </c>
      <c r="Z16" s="54" t="str">
        <f t="shared" si="4"/>
        <v>Работал</v>
      </c>
      <c r="AA16" s="54" t="str">
        <f t="shared" si="4"/>
        <v>Работал</v>
      </c>
      <c r="AB16" s="54" t="str">
        <f t="shared" si="4"/>
        <v>Работал</v>
      </c>
      <c r="AC16" s="55" t="str">
        <f t="shared" si="4"/>
        <v/>
      </c>
      <c r="AD16" s="55" t="str">
        <f t="shared" si="4"/>
        <v/>
      </c>
      <c r="AE16" s="54" t="str">
        <f t="shared" si="4"/>
        <v>Работал</v>
      </c>
      <c r="AF16" s="54" t="str">
        <f t="shared" si="4"/>
        <v>Работал</v>
      </c>
      <c r="AG16" s="54" t="str">
        <f t="shared" si="4"/>
        <v>Работал</v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4" t="str">
        <f t="shared" si="4"/>
        <v>Работал</v>
      </c>
      <c r="E17" s="54" t="str">
        <f t="shared" si="4"/>
        <v>Работал</v>
      </c>
      <c r="F17" s="54" t="str">
        <f t="shared" si="4"/>
        <v>Работал</v>
      </c>
      <c r="G17" s="54" t="str">
        <f t="shared" si="4"/>
        <v>Работал</v>
      </c>
      <c r="H17" s="55" t="str">
        <f t="shared" si="4"/>
        <v/>
      </c>
      <c r="I17" s="55" t="str">
        <f t="shared" si="4"/>
        <v/>
      </c>
      <c r="J17" s="54" t="str">
        <f t="shared" si="4"/>
        <v>Работал</v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5" t="str">
        <f t="shared" si="4"/>
        <v/>
      </c>
      <c r="P17" s="55" t="str">
        <f t="shared" si="4"/>
        <v/>
      </c>
      <c r="Q17" s="54" t="str">
        <f t="shared" si="4"/>
        <v>Выходной</v>
      </c>
      <c r="R17" s="54" t="str">
        <f t="shared" si="4"/>
        <v>Выходной</v>
      </c>
      <c r="S17" s="54" t="str">
        <f t="shared" si="4"/>
        <v>Выходной</v>
      </c>
      <c r="T17" s="54" t="str">
        <f t="shared" si="4"/>
        <v>Выходной</v>
      </c>
      <c r="U17" s="54" t="str">
        <f t="shared" si="4"/>
        <v>Выходной</v>
      </c>
      <c r="V17" s="55" t="str">
        <f t="shared" si="4"/>
        <v/>
      </c>
      <c r="W17" s="55" t="str">
        <f t="shared" si="4"/>
        <v/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4" t="str">
        <f t="shared" si="4"/>
        <v>Работал</v>
      </c>
      <c r="AB17" s="54" t="str">
        <f t="shared" si="4"/>
        <v>Работал</v>
      </c>
      <c r="AC17" s="55" t="str">
        <f t="shared" si="4"/>
        <v/>
      </c>
      <c r="AD17" s="55" t="str">
        <f t="shared" si="4"/>
        <v/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4" t="str">
        <f t="shared" si="4"/>
        <v>Работал</v>
      </c>
      <c r="E18" s="54" t="str">
        <f t="shared" si="4"/>
        <v>Работал</v>
      </c>
      <c r="F18" s="54" t="str">
        <f t="shared" si="4"/>
        <v>Работал</v>
      </c>
      <c r="G18" s="54" t="str">
        <f t="shared" si="4"/>
        <v>Работал</v>
      </c>
      <c r="H18" s="55" t="str">
        <f t="shared" si="4"/>
        <v/>
      </c>
      <c r="I18" s="55" t="str">
        <f t="shared" si="4"/>
        <v/>
      </c>
      <c r="J18" s="54" t="str">
        <f t="shared" si="4"/>
        <v>Работал</v>
      </c>
      <c r="K18" s="54" t="str">
        <f t="shared" si="4"/>
        <v>Работал</v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5" t="str">
        <f t="shared" si="4"/>
        <v/>
      </c>
      <c r="P18" s="55" t="str">
        <f t="shared" si="4"/>
        <v/>
      </c>
      <c r="Q18" s="54" t="str">
        <f t="shared" si="4"/>
        <v>Работал</v>
      </c>
      <c r="R18" s="54" t="str">
        <f t="shared" si="4"/>
        <v>Работал</v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5" t="str">
        <f t="shared" si="4"/>
        <v/>
      </c>
      <c r="W18" s="55" t="str">
        <f t="shared" si="4"/>
        <v/>
      </c>
      <c r="X18" s="54" t="str">
        <f t="shared" si="4"/>
        <v>Работал</v>
      </c>
      <c r="Y18" s="54" t="str">
        <f t="shared" si="4"/>
        <v>Работал</v>
      </c>
      <c r="Z18" s="54" t="str">
        <f t="shared" si="4"/>
        <v>Работал</v>
      </c>
      <c r="AA18" s="54" t="str">
        <f t="shared" si="4"/>
        <v>Работал</v>
      </c>
      <c r="AB18" s="54" t="str">
        <f t="shared" ref="D18:AJ26" si="5">IF(ISBLANK(AB80),"",IF(AB80=0,"Выходной",IF(AB80&lt;&gt;0,"Работал","")))</f>
        <v>Работал</v>
      </c>
      <c r="AC18" s="55" t="str">
        <f t="shared" si="5"/>
        <v/>
      </c>
      <c r="AD18" s="55" t="str">
        <f t="shared" si="5"/>
        <v/>
      </c>
      <c r="AE18" s="54" t="str">
        <f t="shared" si="5"/>
        <v>Работал</v>
      </c>
      <c r="AF18" s="54" t="str">
        <f t="shared" si="5"/>
        <v>Работал</v>
      </c>
      <c r="AG18" s="54" t="str">
        <f t="shared" si="5"/>
        <v>Работал</v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4" t="str">
        <f t="shared" si="5"/>
        <v>Работал</v>
      </c>
      <c r="E19" s="54" t="str">
        <f t="shared" si="5"/>
        <v>Работал</v>
      </c>
      <c r="F19" s="54" t="str">
        <f t="shared" si="5"/>
        <v>Работал</v>
      </c>
      <c r="G19" s="54" t="str">
        <f t="shared" si="5"/>
        <v>Работал</v>
      </c>
      <c r="H19" s="55" t="str">
        <f t="shared" si="5"/>
        <v/>
      </c>
      <c r="I19" s="55" t="str">
        <f t="shared" si="5"/>
        <v/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4" t="str">
        <f t="shared" si="5"/>
        <v>Работал</v>
      </c>
      <c r="N19" s="54" t="str">
        <f t="shared" si="5"/>
        <v>Работал</v>
      </c>
      <c r="O19" s="55" t="str">
        <f t="shared" si="5"/>
        <v/>
      </c>
      <c r="P19" s="55" t="str">
        <f t="shared" si="5"/>
        <v/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4" t="str">
        <f t="shared" si="5"/>
        <v>Работал</v>
      </c>
      <c r="U19" s="54" t="str">
        <f t="shared" si="5"/>
        <v>Работал</v>
      </c>
      <c r="V19" s="55" t="str">
        <f t="shared" si="5"/>
        <v/>
      </c>
      <c r="W19" s="55" t="str">
        <f t="shared" si="5"/>
        <v/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4" t="str">
        <f t="shared" si="5"/>
        <v>Работал</v>
      </c>
      <c r="AB19" s="54" t="str">
        <f t="shared" si="5"/>
        <v>Работал</v>
      </c>
      <c r="AC19" s="55" t="str">
        <f t="shared" si="5"/>
        <v/>
      </c>
      <c r="AD19" s="55" t="str">
        <f t="shared" si="5"/>
        <v/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Работал</v>
      </c>
      <c r="AH19" s="54" t="str">
        <f t="shared" si="5"/>
        <v/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4" t="str">
        <f t="shared" si="5"/>
        <v>Работал</v>
      </c>
      <c r="E20" s="54" t="str">
        <f t="shared" si="5"/>
        <v>Работал</v>
      </c>
      <c r="F20" s="54" t="str">
        <f t="shared" si="5"/>
        <v>Работал</v>
      </c>
      <c r="G20" s="54" t="str">
        <f t="shared" si="5"/>
        <v>Работал</v>
      </c>
      <c r="H20" s="55" t="str">
        <f t="shared" si="5"/>
        <v/>
      </c>
      <c r="I20" s="55" t="str">
        <f t="shared" si="5"/>
        <v/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4" t="str">
        <f t="shared" si="5"/>
        <v>Работал</v>
      </c>
      <c r="N20" s="54" t="str">
        <f t="shared" si="5"/>
        <v>Работал</v>
      </c>
      <c r="O20" s="55" t="str">
        <f t="shared" si="5"/>
        <v/>
      </c>
      <c r="P20" s="55" t="str">
        <f t="shared" si="5"/>
        <v/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4" t="str">
        <f t="shared" si="5"/>
        <v>Работал</v>
      </c>
      <c r="U20" s="54" t="str">
        <f t="shared" si="5"/>
        <v>Работал</v>
      </c>
      <c r="V20" s="55" t="str">
        <f t="shared" si="5"/>
        <v/>
      </c>
      <c r="W20" s="55" t="str">
        <f t="shared" si="5"/>
        <v/>
      </c>
      <c r="X20" s="54" t="str">
        <f t="shared" si="5"/>
        <v>Работал</v>
      </c>
      <c r="Y20" s="54" t="str">
        <f t="shared" si="5"/>
        <v>Работал</v>
      </c>
      <c r="Z20" s="54" t="str">
        <f t="shared" si="5"/>
        <v>Работал</v>
      </c>
      <c r="AA20" s="54" t="str">
        <f t="shared" si="5"/>
        <v>Работал</v>
      </c>
      <c r="AB20" s="54" t="str">
        <f t="shared" si="5"/>
        <v>Работал</v>
      </c>
      <c r="AC20" s="55" t="str">
        <f t="shared" si="5"/>
        <v/>
      </c>
      <c r="AD20" s="55" t="str">
        <f t="shared" si="5"/>
        <v/>
      </c>
      <c r="AE20" s="54" t="str">
        <f t="shared" si="5"/>
        <v>Работал</v>
      </c>
      <c r="AF20" s="54" t="str">
        <f t="shared" si="5"/>
        <v>Работал</v>
      </c>
      <c r="AG20" s="54" t="str">
        <f t="shared" si="5"/>
        <v>Работал</v>
      </c>
      <c r="AH20" s="54" t="str">
        <f t="shared" si="5"/>
        <v/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4" t="str">
        <f t="shared" si="5"/>
        <v>Работал</v>
      </c>
      <c r="E21" s="54" t="str">
        <f t="shared" si="5"/>
        <v>Работал</v>
      </c>
      <c r="F21" s="54" t="str">
        <f t="shared" si="5"/>
        <v>Работал</v>
      </c>
      <c r="G21" s="54" t="str">
        <f t="shared" si="5"/>
        <v>Работал</v>
      </c>
      <c r="H21" s="55" t="str">
        <f t="shared" si="5"/>
        <v/>
      </c>
      <c r="I21" s="55" t="str">
        <f t="shared" si="5"/>
        <v/>
      </c>
      <c r="J21" s="54" t="str">
        <f t="shared" si="5"/>
        <v>Работал</v>
      </c>
      <c r="K21" s="54" t="str">
        <f t="shared" si="5"/>
        <v>Работал</v>
      </c>
      <c r="L21" s="54" t="str">
        <f t="shared" si="5"/>
        <v>Работал</v>
      </c>
      <c r="M21" s="54" t="str">
        <f t="shared" si="5"/>
        <v>Работал</v>
      </c>
      <c r="N21" s="54" t="str">
        <f t="shared" si="5"/>
        <v>Работал</v>
      </c>
      <c r="O21" s="55" t="str">
        <f t="shared" si="5"/>
        <v/>
      </c>
      <c r="P21" s="55" t="str">
        <f t="shared" si="5"/>
        <v/>
      </c>
      <c r="Q21" s="54" t="str">
        <f t="shared" si="5"/>
        <v>Работал</v>
      </c>
      <c r="R21" s="54" t="str">
        <f t="shared" si="5"/>
        <v>Работал</v>
      </c>
      <c r="S21" s="54" t="str">
        <f t="shared" si="5"/>
        <v>Работал</v>
      </c>
      <c r="T21" s="54" t="str">
        <f t="shared" si="5"/>
        <v>Работал</v>
      </c>
      <c r="U21" s="54" t="str">
        <f t="shared" si="5"/>
        <v>Работал</v>
      </c>
      <c r="V21" s="55" t="str">
        <f t="shared" si="5"/>
        <v/>
      </c>
      <c r="W21" s="55" t="str">
        <f t="shared" si="5"/>
        <v/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4" t="str">
        <f t="shared" si="5"/>
        <v>Работал</v>
      </c>
      <c r="AB21" s="54" t="str">
        <f t="shared" si="5"/>
        <v>Работал</v>
      </c>
      <c r="AC21" s="55" t="str">
        <f t="shared" si="5"/>
        <v/>
      </c>
      <c r="AD21" s="55" t="str">
        <f t="shared" si="5"/>
        <v/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4" t="str">
        <f t="shared" si="5"/>
        <v/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4" t="str">
        <f t="shared" si="5"/>
        <v>Работал</v>
      </c>
      <c r="E22" s="54" t="str">
        <f t="shared" si="5"/>
        <v>Работал</v>
      </c>
      <c r="F22" s="54" t="str">
        <f t="shared" si="5"/>
        <v>Работал</v>
      </c>
      <c r="G22" s="54" t="str">
        <f t="shared" si="5"/>
        <v>Работал</v>
      </c>
      <c r="H22" s="55" t="str">
        <f t="shared" si="5"/>
        <v/>
      </c>
      <c r="I22" s="55" t="str">
        <f t="shared" si="5"/>
        <v/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4" t="str">
        <f t="shared" si="5"/>
        <v>Работал</v>
      </c>
      <c r="N22" s="54" t="str">
        <f t="shared" si="5"/>
        <v>Работал</v>
      </c>
      <c r="O22" s="55" t="str">
        <f t="shared" si="5"/>
        <v/>
      </c>
      <c r="P22" s="55" t="str">
        <f t="shared" si="5"/>
        <v/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4" t="str">
        <f t="shared" si="5"/>
        <v>Работал</v>
      </c>
      <c r="U22" s="54" t="str">
        <f t="shared" si="5"/>
        <v>Работал</v>
      </c>
      <c r="V22" s="55" t="str">
        <f t="shared" si="5"/>
        <v/>
      </c>
      <c r="W22" s="55" t="str">
        <f t="shared" si="5"/>
        <v/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4" t="str">
        <f t="shared" si="5"/>
        <v>Работал</v>
      </c>
      <c r="AB22" s="54" t="str">
        <f t="shared" si="5"/>
        <v>Работал</v>
      </c>
      <c r="AC22" s="55" t="str">
        <f t="shared" si="5"/>
        <v/>
      </c>
      <c r="AD22" s="55" t="str">
        <f t="shared" si="5"/>
        <v/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4" t="str">
        <f t="shared" si="5"/>
        <v/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4" t="str">
        <f t="shared" si="5"/>
        <v>Работал</v>
      </c>
      <c r="E23" s="54" t="str">
        <f t="shared" si="5"/>
        <v>Работал</v>
      </c>
      <c r="F23" s="54" t="str">
        <f t="shared" si="5"/>
        <v>Работал</v>
      </c>
      <c r="G23" s="54" t="str">
        <f t="shared" si="5"/>
        <v>Работал</v>
      </c>
      <c r="H23" s="55" t="str">
        <f t="shared" si="5"/>
        <v/>
      </c>
      <c r="I23" s="55" t="str">
        <f t="shared" si="5"/>
        <v/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4" t="str">
        <f t="shared" si="5"/>
        <v>Работал</v>
      </c>
      <c r="N23" s="54" t="str">
        <f t="shared" si="5"/>
        <v>Работал</v>
      </c>
      <c r="O23" s="55" t="str">
        <f t="shared" si="5"/>
        <v/>
      </c>
      <c r="P23" s="55" t="str">
        <f t="shared" si="5"/>
        <v/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4" t="str">
        <f t="shared" si="5"/>
        <v>Работал</v>
      </c>
      <c r="U23" s="54" t="str">
        <f t="shared" si="5"/>
        <v>Работал</v>
      </c>
      <c r="V23" s="55" t="str">
        <f t="shared" si="5"/>
        <v/>
      </c>
      <c r="W23" s="55" t="str">
        <f t="shared" si="5"/>
        <v/>
      </c>
      <c r="X23" s="54" t="str">
        <f t="shared" si="5"/>
        <v>Работал</v>
      </c>
      <c r="Y23" s="54" t="str">
        <f t="shared" si="5"/>
        <v>Работал</v>
      </c>
      <c r="Z23" s="54" t="str">
        <f t="shared" si="5"/>
        <v>Работал</v>
      </c>
      <c r="AA23" s="54" t="str">
        <f t="shared" si="5"/>
        <v>Работал</v>
      </c>
      <c r="AB23" s="54" t="str">
        <f t="shared" si="5"/>
        <v>Работал</v>
      </c>
      <c r="AC23" s="55" t="str">
        <f t="shared" si="5"/>
        <v/>
      </c>
      <c r="AD23" s="55" t="str">
        <f t="shared" si="5"/>
        <v/>
      </c>
      <c r="AE23" s="54" t="str">
        <f t="shared" si="5"/>
        <v>Работал</v>
      </c>
      <c r="AF23" s="54" t="str">
        <f t="shared" si="5"/>
        <v>Работал</v>
      </c>
      <c r="AG23" s="54" t="str">
        <f t="shared" si="5"/>
        <v>Работал</v>
      </c>
      <c r="AH23" s="54" t="str">
        <f t="shared" si="5"/>
        <v/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4" t="str">
        <f t="shared" si="5"/>
        <v>Работал</v>
      </c>
      <c r="E24" s="54" t="str">
        <f t="shared" si="5"/>
        <v>Работал</v>
      </c>
      <c r="F24" s="54" t="str">
        <f t="shared" si="5"/>
        <v>Работал</v>
      </c>
      <c r="G24" s="54" t="str">
        <f t="shared" si="5"/>
        <v>Работал</v>
      </c>
      <c r="H24" s="55" t="str">
        <f t="shared" si="5"/>
        <v/>
      </c>
      <c r="I24" s="55" t="str">
        <f t="shared" si="5"/>
        <v/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4" t="str">
        <f t="shared" si="5"/>
        <v>Работал</v>
      </c>
      <c r="N24" s="54" t="str">
        <f t="shared" si="5"/>
        <v>Работал</v>
      </c>
      <c r="O24" s="55" t="str">
        <f t="shared" si="5"/>
        <v/>
      </c>
      <c r="P24" s="55" t="str">
        <f t="shared" si="5"/>
        <v/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4" t="str">
        <f t="shared" si="5"/>
        <v>Работал</v>
      </c>
      <c r="U24" s="54" t="str">
        <f t="shared" si="5"/>
        <v>Работал</v>
      </c>
      <c r="V24" s="55" t="str">
        <f t="shared" si="5"/>
        <v/>
      </c>
      <c r="W24" s="55" t="str">
        <f t="shared" si="5"/>
        <v/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4" t="str">
        <f t="shared" si="5"/>
        <v>Работал</v>
      </c>
      <c r="AB24" s="54" t="str">
        <f t="shared" si="5"/>
        <v>Работал</v>
      </c>
      <c r="AC24" s="55" t="str">
        <f t="shared" si="5"/>
        <v/>
      </c>
      <c r="AD24" s="55" t="str">
        <f t="shared" si="5"/>
        <v/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4" t="str">
        <f t="shared" si="5"/>
        <v/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4" t="str">
        <f t="shared" si="5"/>
        <v>Работал</v>
      </c>
      <c r="E25" s="54" t="str">
        <f t="shared" si="5"/>
        <v>Работал</v>
      </c>
      <c r="F25" s="54" t="str">
        <f t="shared" si="5"/>
        <v>Работал</v>
      </c>
      <c r="G25" s="54" t="str">
        <f t="shared" si="5"/>
        <v>Работал</v>
      </c>
      <c r="H25" s="55" t="str">
        <f t="shared" si="5"/>
        <v/>
      </c>
      <c r="I25" s="55" t="str">
        <f t="shared" si="5"/>
        <v/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4" t="str">
        <f t="shared" si="5"/>
        <v>Работал</v>
      </c>
      <c r="N25" s="54" t="str">
        <f t="shared" si="5"/>
        <v>Работал</v>
      </c>
      <c r="O25" s="55" t="str">
        <f t="shared" si="5"/>
        <v/>
      </c>
      <c r="P25" s="55" t="str">
        <f t="shared" si="5"/>
        <v/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4" t="str">
        <f t="shared" si="5"/>
        <v>Работал</v>
      </c>
      <c r="U25" s="54" t="str">
        <f t="shared" si="5"/>
        <v>Работал</v>
      </c>
      <c r="V25" s="55" t="str">
        <f t="shared" si="5"/>
        <v/>
      </c>
      <c r="W25" s="55" t="str">
        <f t="shared" si="5"/>
        <v/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4" t="str">
        <f t="shared" si="5"/>
        <v>Работал</v>
      </c>
      <c r="AB25" s="54" t="str">
        <f t="shared" si="5"/>
        <v>Работал</v>
      </c>
      <c r="AC25" s="55" t="str">
        <f t="shared" si="5"/>
        <v/>
      </c>
      <c r="AD25" s="55" t="str">
        <f t="shared" si="5"/>
        <v/>
      </c>
      <c r="AE25" s="54" t="str">
        <f t="shared" si="5"/>
        <v>Работал</v>
      </c>
      <c r="AF25" s="54" t="str">
        <f t="shared" si="5"/>
        <v>Работал</v>
      </c>
      <c r="AG25" s="54" t="str">
        <f t="shared" si="5"/>
        <v>Работал</v>
      </c>
      <c r="AH25" s="54" t="str">
        <f t="shared" si="5"/>
        <v/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4" t="str">
        <f t="shared" si="5"/>
        <v>Работал</v>
      </c>
      <c r="E26" s="54" t="str">
        <f t="shared" si="5"/>
        <v>Работал</v>
      </c>
      <c r="F26" s="54" t="str">
        <f t="shared" si="5"/>
        <v>Работал</v>
      </c>
      <c r="G26" s="54" t="str">
        <f t="shared" si="5"/>
        <v>Работал</v>
      </c>
      <c r="H26" s="55" t="str">
        <f t="shared" si="5"/>
        <v/>
      </c>
      <c r="I26" s="55" t="str">
        <f t="shared" si="5"/>
        <v/>
      </c>
      <c r="J26" s="54" t="str">
        <f t="shared" si="5"/>
        <v>Работал</v>
      </c>
      <c r="K26" s="54" t="str">
        <f t="shared" si="5"/>
        <v>Работал</v>
      </c>
      <c r="L26" s="54" t="str">
        <f t="shared" si="5"/>
        <v>Работал</v>
      </c>
      <c r="M26" s="54" t="str">
        <f t="shared" si="5"/>
        <v>Работал</v>
      </c>
      <c r="N26" s="54" t="str">
        <f t="shared" si="5"/>
        <v>Работал</v>
      </c>
      <c r="O26" s="55" t="str">
        <f t="shared" si="5"/>
        <v/>
      </c>
      <c r="P26" s="55" t="str">
        <f t="shared" si="5"/>
        <v/>
      </c>
      <c r="Q26" s="54" t="str">
        <f t="shared" si="5"/>
        <v>Работал</v>
      </c>
      <c r="R26" s="54" t="str">
        <f t="shared" si="5"/>
        <v>Работал</v>
      </c>
      <c r="S26" s="54" t="str">
        <f t="shared" ref="S26:AJ26" si="6">IF(ISBLANK(S88),"",IF(S88=0,"Выходной",IF(S88&lt;&gt;0,"Работал","")))</f>
        <v>Работал</v>
      </c>
      <c r="T26" s="54" t="str">
        <f t="shared" si="6"/>
        <v>Работал</v>
      </c>
      <c r="U26" s="54" t="str">
        <f t="shared" si="6"/>
        <v>Работал</v>
      </c>
      <c r="V26" s="55" t="str">
        <f t="shared" si="6"/>
        <v/>
      </c>
      <c r="W26" s="55" t="str">
        <f t="shared" si="6"/>
        <v/>
      </c>
      <c r="X26" s="54" t="str">
        <f t="shared" si="6"/>
        <v>Работал</v>
      </c>
      <c r="Y26" s="54" t="str">
        <f t="shared" si="6"/>
        <v>Работал</v>
      </c>
      <c r="Z26" s="54" t="str">
        <f t="shared" si="6"/>
        <v>Работал</v>
      </c>
      <c r="AA26" s="54" t="str">
        <f t="shared" si="6"/>
        <v>Работал</v>
      </c>
      <c r="AB26" s="54" t="str">
        <f t="shared" si="6"/>
        <v>Работал</v>
      </c>
      <c r="AC26" s="55" t="str">
        <f t="shared" si="6"/>
        <v/>
      </c>
      <c r="AD26" s="55" t="str">
        <f t="shared" si="6"/>
        <v/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4" t="str">
        <f t="shared" si="6"/>
        <v/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4" t="str">
        <f t="shared" ref="D27:AJ34" si="7">IF(ISBLANK(D89),"",IF(D89=0,"Выходной",IF(D89&lt;&gt;0,"Работал","")))</f>
        <v>Работал</v>
      </c>
      <c r="E27" s="54" t="str">
        <f t="shared" si="7"/>
        <v>Работал</v>
      </c>
      <c r="F27" s="54" t="str">
        <f t="shared" si="7"/>
        <v>Работал</v>
      </c>
      <c r="G27" s="54" t="str">
        <f t="shared" si="7"/>
        <v>Работал</v>
      </c>
      <c r="H27" s="55" t="str">
        <f t="shared" si="7"/>
        <v/>
      </c>
      <c r="I27" s="55" t="str">
        <f t="shared" si="7"/>
        <v/>
      </c>
      <c r="J27" s="54" t="str">
        <f t="shared" si="7"/>
        <v>Работал</v>
      </c>
      <c r="K27" s="54" t="str">
        <f t="shared" si="7"/>
        <v>Работал</v>
      </c>
      <c r="L27" s="54" t="str">
        <f t="shared" si="7"/>
        <v>Работал</v>
      </c>
      <c r="M27" s="54" t="str">
        <f t="shared" si="7"/>
        <v>Работал</v>
      </c>
      <c r="N27" s="54" t="str">
        <f t="shared" si="7"/>
        <v>Работал</v>
      </c>
      <c r="O27" s="55" t="str">
        <f t="shared" si="7"/>
        <v/>
      </c>
      <c r="P27" s="55" t="str">
        <f t="shared" si="7"/>
        <v/>
      </c>
      <c r="Q27" s="54" t="str">
        <f t="shared" si="7"/>
        <v>Работал</v>
      </c>
      <c r="R27" s="54" t="str">
        <f t="shared" si="7"/>
        <v>Работал</v>
      </c>
      <c r="S27" s="54" t="str">
        <f t="shared" si="7"/>
        <v>Работал</v>
      </c>
      <c r="T27" s="54" t="str">
        <f t="shared" si="7"/>
        <v>Работал</v>
      </c>
      <c r="U27" s="54" t="str">
        <f t="shared" si="7"/>
        <v>Работал</v>
      </c>
      <c r="V27" s="55" t="str">
        <f t="shared" si="7"/>
        <v/>
      </c>
      <c r="W27" s="55" t="str">
        <f t="shared" si="7"/>
        <v/>
      </c>
      <c r="X27" s="54" t="str">
        <f t="shared" si="7"/>
        <v>Работал</v>
      </c>
      <c r="Y27" s="54" t="str">
        <f t="shared" si="7"/>
        <v>Работал</v>
      </c>
      <c r="Z27" s="54" t="str">
        <f t="shared" si="7"/>
        <v>Работал</v>
      </c>
      <c r="AA27" s="54" t="str">
        <f t="shared" si="7"/>
        <v>Работал</v>
      </c>
      <c r="AB27" s="54" t="str">
        <f t="shared" si="7"/>
        <v>Работал</v>
      </c>
      <c r="AC27" s="55" t="str">
        <f t="shared" si="7"/>
        <v/>
      </c>
      <c r="AD27" s="55" t="str">
        <f t="shared" si="7"/>
        <v/>
      </c>
      <c r="AE27" s="54" t="str">
        <f t="shared" si="7"/>
        <v>Работал</v>
      </c>
      <c r="AF27" s="54" t="str">
        <f t="shared" si="7"/>
        <v>Работал</v>
      </c>
      <c r="AG27" s="54" t="str">
        <f t="shared" si="7"/>
        <v>Работал</v>
      </c>
      <c r="AH27" s="54" t="str">
        <f t="shared" si="7"/>
        <v/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4" t="str">
        <f t="shared" si="7"/>
        <v>Работал</v>
      </c>
      <c r="E28" s="54" t="str">
        <f t="shared" si="7"/>
        <v>Работал</v>
      </c>
      <c r="F28" s="54" t="str">
        <f t="shared" si="7"/>
        <v>Работал</v>
      </c>
      <c r="G28" s="54" t="str">
        <f t="shared" si="7"/>
        <v>Работал</v>
      </c>
      <c r="H28" s="55" t="str">
        <f t="shared" si="7"/>
        <v/>
      </c>
      <c r="I28" s="55" t="str">
        <f t="shared" si="7"/>
        <v/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4" t="str">
        <f t="shared" si="7"/>
        <v>Работал</v>
      </c>
      <c r="N28" s="54" t="str">
        <f t="shared" si="7"/>
        <v>Работал</v>
      </c>
      <c r="O28" s="55" t="str">
        <f t="shared" si="7"/>
        <v/>
      </c>
      <c r="P28" s="55" t="str">
        <f t="shared" si="7"/>
        <v/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4" t="str">
        <f t="shared" si="7"/>
        <v>Работал</v>
      </c>
      <c r="U28" s="54" t="str">
        <f t="shared" si="7"/>
        <v>Работал</v>
      </c>
      <c r="V28" s="55" t="str">
        <f t="shared" si="7"/>
        <v/>
      </c>
      <c r="W28" s="55" t="str">
        <f t="shared" si="7"/>
        <v/>
      </c>
      <c r="X28" s="54" t="str">
        <f t="shared" si="7"/>
        <v>Работал</v>
      </c>
      <c r="Y28" s="54" t="str">
        <f t="shared" si="7"/>
        <v>Работал</v>
      </c>
      <c r="Z28" s="54" t="str">
        <f t="shared" si="7"/>
        <v>Работал</v>
      </c>
      <c r="AA28" s="54" t="str">
        <f t="shared" si="7"/>
        <v>Работал</v>
      </c>
      <c r="AB28" s="54" t="str">
        <f t="shared" si="7"/>
        <v>Работал</v>
      </c>
      <c r="AC28" s="55" t="str">
        <f t="shared" si="7"/>
        <v/>
      </c>
      <c r="AD28" s="55" t="str">
        <f t="shared" si="7"/>
        <v/>
      </c>
      <c r="AE28" s="54" t="str">
        <f t="shared" si="7"/>
        <v>Работал</v>
      </c>
      <c r="AF28" s="54" t="str">
        <f t="shared" si="7"/>
        <v>Работал</v>
      </c>
      <c r="AG28" s="54" t="str">
        <f t="shared" si="7"/>
        <v>Работал</v>
      </c>
      <c r="AH28" s="54" t="str">
        <f t="shared" si="7"/>
        <v/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4" t="str">
        <f t="shared" si="7"/>
        <v>Работал</v>
      </c>
      <c r="E29" s="54" t="str">
        <f t="shared" si="7"/>
        <v>Работал</v>
      </c>
      <c r="F29" s="54" t="str">
        <f t="shared" si="7"/>
        <v>Работал</v>
      </c>
      <c r="G29" s="54" t="str">
        <f t="shared" si="7"/>
        <v>Работал</v>
      </c>
      <c r="H29" s="55" t="str">
        <f t="shared" si="7"/>
        <v/>
      </c>
      <c r="I29" s="55" t="str">
        <f t="shared" si="7"/>
        <v/>
      </c>
      <c r="J29" s="54" t="str">
        <f t="shared" si="7"/>
        <v>Работал</v>
      </c>
      <c r="K29" s="54" t="str">
        <f t="shared" si="7"/>
        <v>Работал</v>
      </c>
      <c r="L29" s="54" t="str">
        <f t="shared" si="7"/>
        <v>Работал</v>
      </c>
      <c r="M29" s="54" t="str">
        <f t="shared" si="7"/>
        <v>Работал</v>
      </c>
      <c r="N29" s="54" t="str">
        <f t="shared" si="7"/>
        <v>Работал</v>
      </c>
      <c r="O29" s="55" t="str">
        <f t="shared" si="7"/>
        <v/>
      </c>
      <c r="P29" s="55" t="str">
        <f t="shared" si="7"/>
        <v/>
      </c>
      <c r="Q29" s="54" t="str">
        <f t="shared" si="7"/>
        <v>Работал</v>
      </c>
      <c r="R29" s="54" t="str">
        <f t="shared" si="7"/>
        <v>Работал</v>
      </c>
      <c r="S29" s="54" t="str">
        <f t="shared" si="7"/>
        <v>Работал</v>
      </c>
      <c r="T29" s="54" t="str">
        <f t="shared" si="7"/>
        <v>Работал</v>
      </c>
      <c r="U29" s="54" t="str">
        <f t="shared" si="7"/>
        <v>Работал</v>
      </c>
      <c r="V29" s="55" t="str">
        <f t="shared" si="7"/>
        <v/>
      </c>
      <c r="W29" s="55" t="str">
        <f t="shared" si="7"/>
        <v/>
      </c>
      <c r="X29" s="54" t="str">
        <f t="shared" si="7"/>
        <v>Работал</v>
      </c>
      <c r="Y29" s="54" t="str">
        <f t="shared" si="7"/>
        <v>Работал</v>
      </c>
      <c r="Z29" s="54" t="str">
        <f t="shared" si="7"/>
        <v>Работал</v>
      </c>
      <c r="AA29" s="54" t="str">
        <f t="shared" si="7"/>
        <v>Работал</v>
      </c>
      <c r="AB29" s="54" t="str">
        <f t="shared" si="7"/>
        <v>Работал</v>
      </c>
      <c r="AC29" s="55" t="str">
        <f t="shared" si="7"/>
        <v/>
      </c>
      <c r="AD29" s="55" t="str">
        <f t="shared" si="7"/>
        <v/>
      </c>
      <c r="AE29" s="54" t="str">
        <f t="shared" si="7"/>
        <v>Работал</v>
      </c>
      <c r="AF29" s="54" t="str">
        <f t="shared" si="7"/>
        <v>Работал</v>
      </c>
      <c r="AG29" s="54" t="str">
        <f t="shared" si="7"/>
        <v>Работал</v>
      </c>
      <c r="AH29" s="54" t="str">
        <f t="shared" si="7"/>
        <v/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4" t="str">
        <f t="shared" si="7"/>
        <v>Выходной</v>
      </c>
      <c r="E30" s="54" t="str">
        <f t="shared" si="7"/>
        <v>Выходной</v>
      </c>
      <c r="F30" s="54" t="str">
        <f t="shared" si="7"/>
        <v>Выходной</v>
      </c>
      <c r="G30" s="54" t="str">
        <f t="shared" si="7"/>
        <v>Выходной</v>
      </c>
      <c r="H30" s="55" t="str">
        <f t="shared" si="7"/>
        <v>Выходной</v>
      </c>
      <c r="I30" s="55" t="str">
        <f t="shared" si="7"/>
        <v>Выходной</v>
      </c>
      <c r="J30" s="54" t="str">
        <f t="shared" si="7"/>
        <v>Выходной</v>
      </c>
      <c r="K30" s="54" t="str">
        <f t="shared" si="7"/>
        <v>Выходной</v>
      </c>
      <c r="L30" s="54" t="str">
        <f t="shared" si="7"/>
        <v>Выходной</v>
      </c>
      <c r="M30" s="54" t="str">
        <f t="shared" si="7"/>
        <v>Выходной</v>
      </c>
      <c r="N30" s="54" t="str">
        <f t="shared" si="7"/>
        <v>Выходной</v>
      </c>
      <c r="O30" s="55" t="str">
        <f t="shared" si="7"/>
        <v>Выходной</v>
      </c>
      <c r="P30" s="55" t="str">
        <f t="shared" si="7"/>
        <v>Выходной</v>
      </c>
      <c r="Q30" s="54" t="str">
        <f t="shared" si="7"/>
        <v>Работал</v>
      </c>
      <c r="R30" s="54" t="str">
        <f t="shared" si="7"/>
        <v>Работал</v>
      </c>
      <c r="S30" s="54" t="str">
        <f t="shared" si="7"/>
        <v>Работал</v>
      </c>
      <c r="T30" s="54" t="str">
        <f t="shared" si="7"/>
        <v>Работал</v>
      </c>
      <c r="U30" s="54" t="str">
        <f t="shared" si="7"/>
        <v>Работал</v>
      </c>
      <c r="V30" s="55" t="str">
        <f t="shared" si="7"/>
        <v/>
      </c>
      <c r="W30" s="55" t="str">
        <f t="shared" si="7"/>
        <v/>
      </c>
      <c r="X30" s="54" t="str">
        <f t="shared" si="7"/>
        <v>Работал</v>
      </c>
      <c r="Y30" s="54" t="str">
        <f t="shared" si="7"/>
        <v>Работал</v>
      </c>
      <c r="Z30" s="54" t="str">
        <f t="shared" si="7"/>
        <v>Работал</v>
      </c>
      <c r="AA30" s="54" t="str">
        <f t="shared" si="7"/>
        <v>Работал</v>
      </c>
      <c r="AB30" s="54" t="str">
        <f t="shared" si="7"/>
        <v>Работал</v>
      </c>
      <c r="AC30" s="55" t="str">
        <f t="shared" si="7"/>
        <v/>
      </c>
      <c r="AD30" s="55" t="str">
        <f t="shared" si="7"/>
        <v/>
      </c>
      <c r="AE30" s="54" t="str">
        <f t="shared" si="7"/>
        <v>Работал</v>
      </c>
      <c r="AF30" s="54" t="str">
        <f t="shared" si="7"/>
        <v>Работал</v>
      </c>
      <c r="AG30" s="54" t="str">
        <f t="shared" si="7"/>
        <v>Работал</v>
      </c>
      <c r="AH30" s="54" t="str">
        <f t="shared" si="7"/>
        <v/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">
        <v>130</v>
      </c>
      <c r="C31" s="33" t="str">
        <f>VLOOKUP($A31,Сотрудники!$A$3:$L$1201,8,0)</f>
        <v>Москва</v>
      </c>
      <c r="D31" s="54" t="str">
        <f t="shared" si="7"/>
        <v>Работал</v>
      </c>
      <c r="E31" s="54" t="str">
        <f t="shared" si="7"/>
        <v>Работал</v>
      </c>
      <c r="F31" s="54" t="str">
        <f t="shared" si="7"/>
        <v>Работал</v>
      </c>
      <c r="G31" s="54" t="str">
        <f t="shared" si="7"/>
        <v>Работал</v>
      </c>
      <c r="H31" s="55" t="str">
        <f t="shared" si="7"/>
        <v/>
      </c>
      <c r="I31" s="55" t="str">
        <f t="shared" si="7"/>
        <v/>
      </c>
      <c r="J31" s="54" t="str">
        <f t="shared" si="7"/>
        <v>Работал</v>
      </c>
      <c r="K31" s="54" t="str">
        <f t="shared" si="7"/>
        <v>Работал</v>
      </c>
      <c r="L31" s="54" t="str">
        <f t="shared" si="7"/>
        <v>Работал</v>
      </c>
      <c r="M31" s="54" t="str">
        <f t="shared" si="7"/>
        <v>Работал</v>
      </c>
      <c r="N31" s="54" t="str">
        <f t="shared" si="7"/>
        <v>Работал</v>
      </c>
      <c r="O31" s="55" t="str">
        <f t="shared" si="7"/>
        <v/>
      </c>
      <c r="P31" s="55" t="str">
        <f t="shared" si="7"/>
        <v/>
      </c>
      <c r="Q31" s="54" t="str">
        <f t="shared" si="7"/>
        <v>Работал</v>
      </c>
      <c r="R31" s="54" t="str">
        <f t="shared" si="7"/>
        <v>Работал</v>
      </c>
      <c r="S31" s="54" t="str">
        <f t="shared" si="7"/>
        <v>Работал</v>
      </c>
      <c r="T31" s="54" t="str">
        <f t="shared" si="7"/>
        <v>Работал</v>
      </c>
      <c r="U31" s="54" t="str">
        <f t="shared" si="7"/>
        <v>Работал</v>
      </c>
      <c r="V31" s="55" t="str">
        <f t="shared" si="7"/>
        <v/>
      </c>
      <c r="W31" s="55" t="str">
        <f t="shared" si="7"/>
        <v/>
      </c>
      <c r="X31" s="54" t="str">
        <f t="shared" si="7"/>
        <v>Выходной</v>
      </c>
      <c r="Y31" s="54" t="str">
        <f t="shared" si="7"/>
        <v>Выходной</v>
      </c>
      <c r="Z31" s="54" t="str">
        <f t="shared" si="7"/>
        <v>Выходной</v>
      </c>
      <c r="AA31" s="54" t="str">
        <f t="shared" si="7"/>
        <v>Выходной</v>
      </c>
      <c r="AB31" s="54" t="str">
        <f t="shared" si="7"/>
        <v>Выходной</v>
      </c>
      <c r="AC31" s="55" t="str">
        <f t="shared" si="7"/>
        <v>Выходной</v>
      </c>
      <c r="AD31" s="55" t="str">
        <f t="shared" si="7"/>
        <v>Выходной</v>
      </c>
      <c r="AE31" s="54" t="str">
        <f t="shared" si="7"/>
        <v>Выходной</v>
      </c>
      <c r="AF31" s="54" t="str">
        <f t="shared" si="7"/>
        <v>Выходной</v>
      </c>
      <c r="AG31" s="54" t="str">
        <f t="shared" si="7"/>
        <v>Выходной</v>
      </c>
      <c r="AH31" s="54" t="str">
        <f t="shared" si="7"/>
        <v/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">
        <v>134</v>
      </c>
      <c r="C32" s="33" t="str">
        <f>VLOOKUP($A32,Сотрудники!$A$3:$L$1201,8,0)</f>
        <v>Москва</v>
      </c>
      <c r="D32" s="54" t="str">
        <f t="shared" si="7"/>
        <v>Работал</v>
      </c>
      <c r="E32" s="54" t="str">
        <f t="shared" si="7"/>
        <v>Работал</v>
      </c>
      <c r="F32" s="54" t="str">
        <f t="shared" si="7"/>
        <v>Работал</v>
      </c>
      <c r="G32" s="54" t="str">
        <f t="shared" si="7"/>
        <v>Работал</v>
      </c>
      <c r="H32" s="55" t="str">
        <f t="shared" si="7"/>
        <v/>
      </c>
      <c r="I32" s="55" t="str">
        <f t="shared" si="7"/>
        <v/>
      </c>
      <c r="J32" s="54" t="str">
        <f t="shared" si="7"/>
        <v>Работал</v>
      </c>
      <c r="K32" s="54" t="str">
        <f t="shared" si="7"/>
        <v>Работал</v>
      </c>
      <c r="L32" s="54" t="str">
        <f t="shared" si="7"/>
        <v>Работал</v>
      </c>
      <c r="M32" s="54" t="str">
        <f t="shared" si="7"/>
        <v>Работал</v>
      </c>
      <c r="N32" s="54" t="str">
        <f t="shared" si="7"/>
        <v>Работал</v>
      </c>
      <c r="O32" s="55" t="str">
        <f t="shared" si="7"/>
        <v/>
      </c>
      <c r="P32" s="55" t="str">
        <f t="shared" si="7"/>
        <v/>
      </c>
      <c r="Q32" s="54" t="str">
        <f t="shared" si="7"/>
        <v>Работал</v>
      </c>
      <c r="R32" s="54" t="str">
        <f t="shared" si="7"/>
        <v>Работал</v>
      </c>
      <c r="S32" s="54" t="str">
        <f t="shared" si="7"/>
        <v>Работал</v>
      </c>
      <c r="T32" s="54" t="str">
        <f t="shared" si="7"/>
        <v>Работал</v>
      </c>
      <c r="U32" s="54" t="str">
        <f t="shared" si="7"/>
        <v>Работал</v>
      </c>
      <c r="V32" s="55" t="str">
        <f t="shared" si="7"/>
        <v/>
      </c>
      <c r="W32" s="55" t="str">
        <f t="shared" si="7"/>
        <v/>
      </c>
      <c r="X32" s="54" t="str">
        <f t="shared" si="7"/>
        <v>Работал</v>
      </c>
      <c r="Y32" s="54" t="str">
        <f t="shared" si="7"/>
        <v>Работал</v>
      </c>
      <c r="Z32" s="54" t="str">
        <f t="shared" si="7"/>
        <v>Работал</v>
      </c>
      <c r="AA32" s="54" t="str">
        <f t="shared" si="7"/>
        <v>Работал</v>
      </c>
      <c r="AB32" s="54" t="str">
        <f t="shared" si="7"/>
        <v>Работал</v>
      </c>
      <c r="AC32" s="55" t="str">
        <f t="shared" si="7"/>
        <v/>
      </c>
      <c r="AD32" s="55" t="str">
        <f t="shared" si="7"/>
        <v/>
      </c>
      <c r="AE32" s="54" t="str">
        <f t="shared" si="7"/>
        <v>Работал</v>
      </c>
      <c r="AF32" s="54" t="str">
        <f t="shared" si="7"/>
        <v>Работал</v>
      </c>
      <c r="AG32" s="54" t="str">
        <f t="shared" si="7"/>
        <v>Работал</v>
      </c>
      <c r="AH32" s="54" t="str">
        <f t="shared" si="7"/>
        <v/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">
        <v>142</v>
      </c>
      <c r="C33" s="33" t="str">
        <f>VLOOKUP($A33,Сотрудники!$A$3:$L$1201,8,0)</f>
        <v>Москва</v>
      </c>
      <c r="D33" s="54" t="str">
        <f t="shared" si="7"/>
        <v>Работал</v>
      </c>
      <c r="E33" s="54" t="str">
        <f t="shared" si="7"/>
        <v>Работал</v>
      </c>
      <c r="F33" s="54" t="str">
        <f t="shared" si="7"/>
        <v>Работал</v>
      </c>
      <c r="G33" s="54" t="str">
        <f t="shared" si="7"/>
        <v>Работал</v>
      </c>
      <c r="H33" s="55" t="str">
        <f t="shared" si="7"/>
        <v/>
      </c>
      <c r="I33" s="55" t="str">
        <f t="shared" si="7"/>
        <v/>
      </c>
      <c r="J33" s="54" t="str">
        <f t="shared" si="7"/>
        <v>Работал</v>
      </c>
      <c r="K33" s="54" t="str">
        <f t="shared" si="7"/>
        <v>Работал</v>
      </c>
      <c r="L33" s="54" t="str">
        <f t="shared" si="7"/>
        <v>Работал</v>
      </c>
      <c r="M33" s="54" t="str">
        <f t="shared" si="7"/>
        <v>Работал</v>
      </c>
      <c r="N33" s="54" t="str">
        <f t="shared" si="7"/>
        <v>Работал</v>
      </c>
      <c r="O33" s="55" t="str">
        <f t="shared" si="7"/>
        <v/>
      </c>
      <c r="P33" s="55" t="str">
        <f t="shared" si="7"/>
        <v/>
      </c>
      <c r="Q33" s="54" t="str">
        <f t="shared" si="7"/>
        <v>Работал</v>
      </c>
      <c r="R33" s="54" t="str">
        <f t="shared" si="7"/>
        <v>Работал</v>
      </c>
      <c r="S33" s="54" t="str">
        <f t="shared" si="7"/>
        <v>Работал</v>
      </c>
      <c r="T33" s="54" t="str">
        <f t="shared" si="7"/>
        <v>Работал</v>
      </c>
      <c r="U33" s="54" t="str">
        <f t="shared" si="7"/>
        <v>Работал</v>
      </c>
      <c r="V33" s="55" t="str">
        <f t="shared" si="7"/>
        <v/>
      </c>
      <c r="W33" s="55" t="str">
        <f t="shared" si="7"/>
        <v/>
      </c>
      <c r="X33" s="54" t="str">
        <f t="shared" si="7"/>
        <v>Работал</v>
      </c>
      <c r="Y33" s="54" t="str">
        <f t="shared" si="7"/>
        <v>Работал</v>
      </c>
      <c r="Z33" s="54" t="str">
        <f t="shared" si="7"/>
        <v>Работал</v>
      </c>
      <c r="AA33" s="54" t="str">
        <f t="shared" si="7"/>
        <v>Работал</v>
      </c>
      <c r="AB33" s="54" t="str">
        <f t="shared" si="7"/>
        <v>Работал</v>
      </c>
      <c r="AC33" s="55" t="str">
        <f t="shared" si="7"/>
        <v/>
      </c>
      <c r="AD33" s="55" t="str">
        <f t="shared" si="7"/>
        <v/>
      </c>
      <c r="AE33" s="54" t="str">
        <f t="shared" si="7"/>
        <v>Работал</v>
      </c>
      <c r="AF33" s="54" t="str">
        <f t="shared" si="7"/>
        <v>Работал</v>
      </c>
      <c r="AG33" s="54" t="str">
        <f t="shared" si="7"/>
        <v>Работал</v>
      </c>
      <c r="AH33" s="54" t="str">
        <f t="shared" si="7"/>
        <v/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">
        <v>141</v>
      </c>
      <c r="C34" s="33" t="str">
        <f>VLOOKUP($A34,Сотрудники!$A$3:$L$1201,8,0)</f>
        <v>Москва</v>
      </c>
      <c r="D34" s="54" t="str">
        <f t="shared" si="7"/>
        <v>Работал</v>
      </c>
      <c r="E34" s="54" t="str">
        <f t="shared" si="7"/>
        <v>Работал</v>
      </c>
      <c r="F34" s="54" t="str">
        <f t="shared" si="7"/>
        <v>Работал</v>
      </c>
      <c r="G34" s="54" t="str">
        <f t="shared" si="7"/>
        <v>Работал</v>
      </c>
      <c r="H34" s="55" t="str">
        <f t="shared" si="7"/>
        <v/>
      </c>
      <c r="I34" s="55" t="str">
        <f t="shared" si="7"/>
        <v/>
      </c>
      <c r="J34" s="54" t="str">
        <f t="shared" si="7"/>
        <v>Работал</v>
      </c>
      <c r="K34" s="54" t="str">
        <f t="shared" si="7"/>
        <v>Работал</v>
      </c>
      <c r="L34" s="54" t="str">
        <f t="shared" si="7"/>
        <v>Работал</v>
      </c>
      <c r="M34" s="54" t="str">
        <f t="shared" si="7"/>
        <v>Работал</v>
      </c>
      <c r="N34" s="54" t="str">
        <f t="shared" si="7"/>
        <v>Работал</v>
      </c>
      <c r="O34" s="55" t="str">
        <f t="shared" si="7"/>
        <v/>
      </c>
      <c r="P34" s="55" t="str">
        <f t="shared" si="7"/>
        <v/>
      </c>
      <c r="Q34" s="54" t="str">
        <f t="shared" si="7"/>
        <v>Работал</v>
      </c>
      <c r="R34" s="54" t="str">
        <f t="shared" si="7"/>
        <v>Работал</v>
      </c>
      <c r="S34" s="54" t="str">
        <f t="shared" si="7"/>
        <v>Работал</v>
      </c>
      <c r="T34" s="54" t="str">
        <f t="shared" si="7"/>
        <v>Работал</v>
      </c>
      <c r="U34" s="54" t="str">
        <f t="shared" si="7"/>
        <v>Работал</v>
      </c>
      <c r="V34" s="55" t="str">
        <f t="shared" si="7"/>
        <v/>
      </c>
      <c r="W34" s="55" t="str">
        <f t="shared" si="7"/>
        <v/>
      </c>
      <c r="X34" s="54" t="str">
        <f t="shared" si="7"/>
        <v>Работал</v>
      </c>
      <c r="Y34" s="54" t="str">
        <f t="shared" si="7"/>
        <v>Работал</v>
      </c>
      <c r="Z34" s="54" t="str">
        <f t="shared" si="7"/>
        <v>Работал</v>
      </c>
      <c r="AA34" s="54" t="str">
        <f t="shared" si="7"/>
        <v>Работал</v>
      </c>
      <c r="AB34" s="54" t="str">
        <f t="shared" ref="AB34:AJ34" si="8">IF(ISBLANK(AB96),"",IF(AB96=0,"Выходной",IF(AB96&lt;&gt;0,"Работал","")))</f>
        <v>Работал</v>
      </c>
      <c r="AC34" s="55" t="str">
        <f t="shared" si="8"/>
        <v/>
      </c>
      <c r="AD34" s="55" t="str">
        <f t="shared" si="8"/>
        <v/>
      </c>
      <c r="AE34" s="54" t="str">
        <f t="shared" si="8"/>
        <v>Работал</v>
      </c>
      <c r="AF34" s="54" t="str">
        <f t="shared" si="8"/>
        <v>Работал</v>
      </c>
      <c r="AG34" s="54" t="str">
        <f t="shared" si="8"/>
        <v>Работал</v>
      </c>
      <c r="AH34" s="54" t="str">
        <f t="shared" si="8"/>
        <v/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">
        <v>137</v>
      </c>
      <c r="C35" s="33" t="str">
        <f>VLOOKUP($A35,Сотрудники!$A$3:$L$1201,8,0)</f>
        <v>Москва</v>
      </c>
      <c r="D35" s="54" t="str">
        <f t="shared" ref="D35:AJ42" si="9">IF(ISBLANK(D97),"",IF(D97=0,"Выходной",IF(D97&lt;&gt;0,"Работал","")))</f>
        <v>Работал</v>
      </c>
      <c r="E35" s="54" t="str">
        <f t="shared" si="9"/>
        <v>Работал</v>
      </c>
      <c r="F35" s="54" t="str">
        <f t="shared" si="9"/>
        <v>Работал</v>
      </c>
      <c r="G35" s="54" t="str">
        <f t="shared" si="9"/>
        <v>Работал</v>
      </c>
      <c r="H35" s="55" t="str">
        <f t="shared" si="9"/>
        <v/>
      </c>
      <c r="I35" s="55" t="str">
        <f t="shared" si="9"/>
        <v/>
      </c>
      <c r="J35" s="54" t="str">
        <f t="shared" si="9"/>
        <v>Работал</v>
      </c>
      <c r="K35" s="54" t="str">
        <f t="shared" si="9"/>
        <v>Работал</v>
      </c>
      <c r="L35" s="54" t="str">
        <f t="shared" si="9"/>
        <v>Работал</v>
      </c>
      <c r="M35" s="54" t="str">
        <f t="shared" si="9"/>
        <v>Работал</v>
      </c>
      <c r="N35" s="54" t="str">
        <f t="shared" si="9"/>
        <v>Работал</v>
      </c>
      <c r="O35" s="55" t="str">
        <f t="shared" si="9"/>
        <v/>
      </c>
      <c r="P35" s="55" t="str">
        <f t="shared" si="9"/>
        <v/>
      </c>
      <c r="Q35" s="54" t="str">
        <f t="shared" si="9"/>
        <v>Работал</v>
      </c>
      <c r="R35" s="54" t="str">
        <f t="shared" si="9"/>
        <v>Работал</v>
      </c>
      <c r="S35" s="54" t="str">
        <f t="shared" si="9"/>
        <v>Работал</v>
      </c>
      <c r="T35" s="54" t="str">
        <f t="shared" si="9"/>
        <v>Работал</v>
      </c>
      <c r="U35" s="54" t="str">
        <f t="shared" si="9"/>
        <v>Работал</v>
      </c>
      <c r="V35" s="55" t="str">
        <f t="shared" si="9"/>
        <v/>
      </c>
      <c r="W35" s="55" t="str">
        <f t="shared" si="9"/>
        <v/>
      </c>
      <c r="X35" s="54" t="str">
        <f t="shared" si="9"/>
        <v>Работал</v>
      </c>
      <c r="Y35" s="54" t="str">
        <f t="shared" si="9"/>
        <v>Работал</v>
      </c>
      <c r="Z35" s="54" t="str">
        <f t="shared" si="9"/>
        <v>Работал</v>
      </c>
      <c r="AA35" s="54" t="str">
        <f t="shared" si="9"/>
        <v>Работал</v>
      </c>
      <c r="AB35" s="54" t="str">
        <f t="shared" si="9"/>
        <v>Работал</v>
      </c>
      <c r="AC35" s="55" t="str">
        <f t="shared" si="9"/>
        <v/>
      </c>
      <c r="AD35" s="55" t="str">
        <f t="shared" si="9"/>
        <v/>
      </c>
      <c r="AE35" s="54" t="str">
        <f t="shared" si="9"/>
        <v>Работал</v>
      </c>
      <c r="AF35" s="54" t="str">
        <f t="shared" si="9"/>
        <v>Работал</v>
      </c>
      <c r="AG35" s="54" t="str">
        <f t="shared" si="9"/>
        <v>Работал</v>
      </c>
      <c r="AH35" s="54" t="str">
        <f t="shared" si="9"/>
        <v/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">
        <v>136</v>
      </c>
      <c r="C36" s="33" t="str">
        <f>VLOOKUP($A36,Сотрудники!$A$3:$L$1201,8,0)</f>
        <v>Москва</v>
      </c>
      <c r="D36" s="54" t="str">
        <f t="shared" si="9"/>
        <v>Работал</v>
      </c>
      <c r="E36" s="54" t="str">
        <f t="shared" si="9"/>
        <v>Работал</v>
      </c>
      <c r="F36" s="54" t="str">
        <f t="shared" si="9"/>
        <v>Работал</v>
      </c>
      <c r="G36" s="54" t="str">
        <f t="shared" si="9"/>
        <v>Работал</v>
      </c>
      <c r="H36" s="55" t="str">
        <f t="shared" si="9"/>
        <v/>
      </c>
      <c r="I36" s="55" t="str">
        <f t="shared" si="9"/>
        <v/>
      </c>
      <c r="J36" s="54" t="str">
        <f t="shared" si="9"/>
        <v>Работал</v>
      </c>
      <c r="K36" s="54" t="str">
        <f t="shared" si="9"/>
        <v>Работал</v>
      </c>
      <c r="L36" s="54" t="str">
        <f t="shared" si="9"/>
        <v>Работал</v>
      </c>
      <c r="M36" s="54" t="str">
        <f t="shared" si="9"/>
        <v>Работал</v>
      </c>
      <c r="N36" s="54" t="str">
        <f t="shared" si="9"/>
        <v>Работал</v>
      </c>
      <c r="O36" s="55" t="str">
        <f t="shared" si="9"/>
        <v/>
      </c>
      <c r="P36" s="55" t="str">
        <f t="shared" si="9"/>
        <v/>
      </c>
      <c r="Q36" s="54" t="str">
        <f t="shared" si="9"/>
        <v>Работал</v>
      </c>
      <c r="R36" s="54" t="str">
        <f t="shared" si="9"/>
        <v>Работал</v>
      </c>
      <c r="S36" s="54" t="str">
        <f t="shared" si="9"/>
        <v>Работал</v>
      </c>
      <c r="T36" s="54" t="str">
        <f t="shared" si="9"/>
        <v>Работал</v>
      </c>
      <c r="U36" s="54" t="str">
        <f t="shared" si="9"/>
        <v>Работал</v>
      </c>
      <c r="V36" s="55" t="str">
        <f t="shared" si="9"/>
        <v/>
      </c>
      <c r="W36" s="55" t="str">
        <f t="shared" si="9"/>
        <v/>
      </c>
      <c r="X36" s="54" t="str">
        <f t="shared" si="9"/>
        <v>Работал</v>
      </c>
      <c r="Y36" s="54" t="str">
        <f t="shared" si="9"/>
        <v>Работал</v>
      </c>
      <c r="Z36" s="54" t="str">
        <f t="shared" si="9"/>
        <v>Работал</v>
      </c>
      <c r="AA36" s="54" t="str">
        <f t="shared" si="9"/>
        <v>Работал</v>
      </c>
      <c r="AB36" s="54" t="str">
        <f t="shared" si="9"/>
        <v>Работал</v>
      </c>
      <c r="AC36" s="55" t="str">
        <f t="shared" si="9"/>
        <v/>
      </c>
      <c r="AD36" s="55" t="str">
        <f t="shared" si="9"/>
        <v/>
      </c>
      <c r="AE36" s="54" t="str">
        <f t="shared" si="9"/>
        <v>Работал</v>
      </c>
      <c r="AF36" s="54" t="str">
        <f t="shared" si="9"/>
        <v>Работал</v>
      </c>
      <c r="AG36" s="54" t="str">
        <f t="shared" si="9"/>
        <v>Работал</v>
      </c>
      <c r="AH36" s="54" t="str">
        <f t="shared" si="9"/>
        <v/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">
        <v>145</v>
      </c>
      <c r="C37" s="33" t="str">
        <f>VLOOKUP($A37,Сотрудники!$A$3:$L$1201,8,0)</f>
        <v>Москва</v>
      </c>
      <c r="D37" s="54" t="str">
        <f t="shared" si="9"/>
        <v>Работал</v>
      </c>
      <c r="E37" s="54" t="str">
        <f t="shared" si="9"/>
        <v>Работал</v>
      </c>
      <c r="F37" s="54" t="str">
        <f t="shared" si="9"/>
        <v>Работал</v>
      </c>
      <c r="G37" s="54" t="str">
        <f t="shared" si="9"/>
        <v>Работал</v>
      </c>
      <c r="H37" s="55" t="str">
        <f t="shared" si="9"/>
        <v/>
      </c>
      <c r="I37" s="55" t="str">
        <f t="shared" si="9"/>
        <v/>
      </c>
      <c r="J37" s="54" t="str">
        <f t="shared" si="9"/>
        <v>Работал</v>
      </c>
      <c r="K37" s="54" t="str">
        <f t="shared" si="9"/>
        <v>Работал</v>
      </c>
      <c r="L37" s="54" t="str">
        <f t="shared" si="9"/>
        <v>Работал</v>
      </c>
      <c r="M37" s="54" t="str">
        <f t="shared" si="9"/>
        <v>Работал</v>
      </c>
      <c r="N37" s="54" t="str">
        <f t="shared" si="9"/>
        <v>Работал</v>
      </c>
      <c r="O37" s="55" t="str">
        <f t="shared" si="9"/>
        <v/>
      </c>
      <c r="P37" s="55" t="str">
        <f t="shared" si="9"/>
        <v/>
      </c>
      <c r="Q37" s="54" t="str">
        <f t="shared" si="9"/>
        <v>Работал</v>
      </c>
      <c r="R37" s="54" t="str">
        <f t="shared" si="9"/>
        <v>Работал</v>
      </c>
      <c r="S37" s="54" t="str">
        <f t="shared" si="9"/>
        <v>Работал</v>
      </c>
      <c r="T37" s="54" t="str">
        <f t="shared" si="9"/>
        <v>Работал</v>
      </c>
      <c r="U37" s="54" t="str">
        <f t="shared" si="9"/>
        <v>Работал</v>
      </c>
      <c r="V37" s="55" t="str">
        <f t="shared" si="9"/>
        <v/>
      </c>
      <c r="W37" s="55" t="str">
        <f t="shared" si="9"/>
        <v/>
      </c>
      <c r="X37" s="54" t="str">
        <f t="shared" si="9"/>
        <v>Работал</v>
      </c>
      <c r="Y37" s="54" t="str">
        <f t="shared" si="9"/>
        <v>Работал</v>
      </c>
      <c r="Z37" s="54" t="str">
        <f t="shared" si="9"/>
        <v>Работал</v>
      </c>
      <c r="AA37" s="54" t="str">
        <f t="shared" si="9"/>
        <v>Работал</v>
      </c>
      <c r="AB37" s="54" t="str">
        <f t="shared" si="9"/>
        <v>Работал</v>
      </c>
      <c r="AC37" s="55" t="str">
        <f t="shared" si="9"/>
        <v/>
      </c>
      <c r="AD37" s="55" t="str">
        <f t="shared" si="9"/>
        <v/>
      </c>
      <c r="AE37" s="54" t="str">
        <f t="shared" si="9"/>
        <v>Работал</v>
      </c>
      <c r="AF37" s="54" t="str">
        <f t="shared" si="9"/>
        <v>Работал</v>
      </c>
      <c r="AG37" s="54" t="str">
        <f t="shared" si="9"/>
        <v>Работал</v>
      </c>
      <c r="AH37" s="54" t="str">
        <f t="shared" si="9"/>
        <v/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">
        <v>144</v>
      </c>
      <c r="C38" s="33" t="str">
        <f>VLOOKUP($A38,Сотрудники!$A$3:$L$1201,8,0)</f>
        <v>Екатеринбург</v>
      </c>
      <c r="D38" s="54" t="str">
        <f t="shared" si="9"/>
        <v>Работал</v>
      </c>
      <c r="E38" s="54" t="str">
        <f t="shared" si="9"/>
        <v>Работал</v>
      </c>
      <c r="F38" s="54" t="str">
        <f t="shared" si="9"/>
        <v>Работал</v>
      </c>
      <c r="G38" s="54" t="str">
        <f t="shared" si="9"/>
        <v>Работал</v>
      </c>
      <c r="H38" s="55" t="str">
        <f t="shared" si="9"/>
        <v/>
      </c>
      <c r="I38" s="55" t="str">
        <f t="shared" si="9"/>
        <v/>
      </c>
      <c r="J38" s="54" t="str">
        <f t="shared" si="9"/>
        <v>Работал</v>
      </c>
      <c r="K38" s="54" t="str">
        <f t="shared" si="9"/>
        <v>Работал</v>
      </c>
      <c r="L38" s="54" t="str">
        <f t="shared" si="9"/>
        <v>Работал</v>
      </c>
      <c r="M38" s="54" t="str">
        <f t="shared" si="9"/>
        <v>Работал</v>
      </c>
      <c r="N38" s="54" t="str">
        <f t="shared" si="9"/>
        <v>Работал</v>
      </c>
      <c r="O38" s="55" t="str">
        <f t="shared" si="9"/>
        <v/>
      </c>
      <c r="P38" s="55" t="str">
        <f t="shared" si="9"/>
        <v/>
      </c>
      <c r="Q38" s="54" t="str">
        <f t="shared" si="9"/>
        <v>Работал</v>
      </c>
      <c r="R38" s="54" t="str">
        <f t="shared" si="9"/>
        <v>Работал</v>
      </c>
      <c r="S38" s="54" t="str">
        <f t="shared" si="9"/>
        <v>Работал</v>
      </c>
      <c r="T38" s="54" t="str">
        <f t="shared" si="9"/>
        <v>Работал</v>
      </c>
      <c r="U38" s="54" t="str">
        <f t="shared" si="9"/>
        <v>Работал</v>
      </c>
      <c r="V38" s="55" t="str">
        <f t="shared" si="9"/>
        <v/>
      </c>
      <c r="W38" s="55" t="str">
        <f t="shared" si="9"/>
        <v/>
      </c>
      <c r="X38" s="54" t="str">
        <f t="shared" si="9"/>
        <v>Работал</v>
      </c>
      <c r="Y38" s="54" t="str">
        <f t="shared" si="9"/>
        <v>Работал</v>
      </c>
      <c r="Z38" s="54" t="str">
        <f t="shared" si="9"/>
        <v>Работал</v>
      </c>
      <c r="AA38" s="54" t="str">
        <f t="shared" si="9"/>
        <v>Работал</v>
      </c>
      <c r="AB38" s="54" t="str">
        <f t="shared" si="9"/>
        <v>Работал</v>
      </c>
      <c r="AC38" s="55" t="str">
        <f t="shared" si="9"/>
        <v/>
      </c>
      <c r="AD38" s="55" t="str">
        <f t="shared" si="9"/>
        <v/>
      </c>
      <c r="AE38" s="54" t="str">
        <f t="shared" si="9"/>
        <v>Работал</v>
      </c>
      <c r="AF38" s="54" t="str">
        <f t="shared" si="9"/>
        <v>Работал</v>
      </c>
      <c r="AG38" s="54" t="str">
        <f t="shared" si="9"/>
        <v>Работал</v>
      </c>
      <c r="AH38" s="54" t="str">
        <f t="shared" si="9"/>
        <v/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47</v>
      </c>
      <c r="B39" s="33" t="s">
        <v>143</v>
      </c>
      <c r="C39" s="33" t="str">
        <f>VLOOKUP($A39,Сотрудники!$A$3:$L$1201,8,0)</f>
        <v>Москва</v>
      </c>
      <c r="D39" s="54" t="str">
        <f t="shared" si="9"/>
        <v>Работал</v>
      </c>
      <c r="E39" s="54" t="str">
        <f t="shared" si="9"/>
        <v>Работал</v>
      </c>
      <c r="F39" s="54" t="str">
        <f t="shared" si="9"/>
        <v>Работал</v>
      </c>
      <c r="G39" s="54" t="str">
        <f t="shared" si="9"/>
        <v>Работал</v>
      </c>
      <c r="H39" s="55" t="str">
        <f t="shared" si="9"/>
        <v/>
      </c>
      <c r="I39" s="55" t="str">
        <f t="shared" si="9"/>
        <v/>
      </c>
      <c r="J39" s="54" t="str">
        <f t="shared" si="9"/>
        <v>Работал</v>
      </c>
      <c r="K39" s="54" t="str">
        <f t="shared" si="9"/>
        <v>Работал</v>
      </c>
      <c r="L39" s="54" t="str">
        <f t="shared" si="9"/>
        <v>Работал</v>
      </c>
      <c r="M39" s="54" t="str">
        <f t="shared" si="9"/>
        <v>Работал</v>
      </c>
      <c r="N39" s="54" t="str">
        <f t="shared" si="9"/>
        <v>Работал</v>
      </c>
      <c r="O39" s="55" t="str">
        <f t="shared" si="9"/>
        <v/>
      </c>
      <c r="P39" s="55" t="str">
        <f t="shared" si="9"/>
        <v/>
      </c>
      <c r="Q39" s="54" t="str">
        <f t="shared" si="9"/>
        <v>Работал</v>
      </c>
      <c r="R39" s="54" t="str">
        <f t="shared" si="9"/>
        <v>Работал</v>
      </c>
      <c r="S39" s="54" t="str">
        <f t="shared" si="9"/>
        <v>Работал</v>
      </c>
      <c r="T39" s="54" t="str">
        <f t="shared" si="9"/>
        <v>Работал</v>
      </c>
      <c r="U39" s="54" t="str">
        <f t="shared" si="9"/>
        <v>Работал</v>
      </c>
      <c r="V39" s="55" t="str">
        <f t="shared" si="9"/>
        <v/>
      </c>
      <c r="W39" s="55" t="str">
        <f t="shared" si="9"/>
        <v/>
      </c>
      <c r="X39" s="54" t="str">
        <f t="shared" si="9"/>
        <v>Работал</v>
      </c>
      <c r="Y39" s="54" t="str">
        <f t="shared" si="9"/>
        <v>Работал</v>
      </c>
      <c r="Z39" s="54" t="str">
        <f t="shared" si="9"/>
        <v>Работал</v>
      </c>
      <c r="AA39" s="54" t="str">
        <f t="shared" si="9"/>
        <v>Работал</v>
      </c>
      <c r="AB39" s="54" t="str">
        <f t="shared" si="9"/>
        <v>Работал</v>
      </c>
      <c r="AC39" s="55" t="str">
        <f t="shared" si="9"/>
        <v/>
      </c>
      <c r="AD39" s="55" t="str">
        <f t="shared" si="9"/>
        <v/>
      </c>
      <c r="AE39" s="54" t="str">
        <f t="shared" si="9"/>
        <v>Работал</v>
      </c>
      <c r="AF39" s="54" t="str">
        <f t="shared" si="9"/>
        <v>Работал</v>
      </c>
      <c r="AG39" s="54" t="str">
        <f t="shared" si="9"/>
        <v>Работал</v>
      </c>
      <c r="AH39" s="54" t="str">
        <f t="shared" si="9"/>
        <v/>
      </c>
      <c r="AI39" s="54" t="str">
        <f t="shared" si="9"/>
        <v/>
      </c>
      <c r="AJ39" s="54" t="str">
        <f t="shared" si="9"/>
        <v/>
      </c>
    </row>
    <row r="40" spans="1:36" x14ac:dyDescent="0.3">
      <c r="A40" s="49">
        <v>48</v>
      </c>
      <c r="B40" s="33" t="s">
        <v>140</v>
      </c>
      <c r="C40" s="33" t="str">
        <f>VLOOKUP($A40,Сотрудники!$A$3:$L$1201,8,0)</f>
        <v>Барнаул</v>
      </c>
      <c r="D40" s="54" t="str">
        <f t="shared" si="9"/>
        <v>Работал</v>
      </c>
      <c r="E40" s="54" t="str">
        <f t="shared" si="9"/>
        <v>Работал</v>
      </c>
      <c r="F40" s="54" t="str">
        <f t="shared" si="9"/>
        <v>Работал</v>
      </c>
      <c r="G40" s="54" t="str">
        <f t="shared" si="9"/>
        <v>Работал</v>
      </c>
      <c r="H40" s="55" t="str">
        <f t="shared" si="9"/>
        <v/>
      </c>
      <c r="I40" s="55" t="str">
        <f t="shared" si="9"/>
        <v/>
      </c>
      <c r="J40" s="54" t="str">
        <f t="shared" si="9"/>
        <v>Работал</v>
      </c>
      <c r="K40" s="54" t="str">
        <f t="shared" si="9"/>
        <v>Работал</v>
      </c>
      <c r="L40" s="54" t="str">
        <f t="shared" si="9"/>
        <v>Работал</v>
      </c>
      <c r="M40" s="54" t="str">
        <f t="shared" si="9"/>
        <v>Работал</v>
      </c>
      <c r="N40" s="54" t="str">
        <f t="shared" si="9"/>
        <v>Работал</v>
      </c>
      <c r="O40" s="55" t="str">
        <f t="shared" si="9"/>
        <v/>
      </c>
      <c r="P40" s="55" t="str">
        <f t="shared" si="9"/>
        <v/>
      </c>
      <c r="Q40" s="54" t="str">
        <f t="shared" si="9"/>
        <v>Работал</v>
      </c>
      <c r="R40" s="54" t="str">
        <f t="shared" si="9"/>
        <v>Работал</v>
      </c>
      <c r="S40" s="54" t="str">
        <f t="shared" si="9"/>
        <v>Работал</v>
      </c>
      <c r="T40" s="54" t="str">
        <f t="shared" si="9"/>
        <v>Работал</v>
      </c>
      <c r="U40" s="54" t="str">
        <f t="shared" si="9"/>
        <v>Работал</v>
      </c>
      <c r="V40" s="55" t="str">
        <f t="shared" si="9"/>
        <v/>
      </c>
      <c r="W40" s="55" t="str">
        <f t="shared" si="9"/>
        <v/>
      </c>
      <c r="X40" s="54" t="str">
        <f t="shared" si="9"/>
        <v>Работал</v>
      </c>
      <c r="Y40" s="54" t="str">
        <f t="shared" si="9"/>
        <v>Работал</v>
      </c>
      <c r="Z40" s="54" t="str">
        <f t="shared" si="9"/>
        <v>Работал</v>
      </c>
      <c r="AA40" s="54" t="str">
        <f t="shared" si="9"/>
        <v>Работал</v>
      </c>
      <c r="AB40" s="54" t="str">
        <f t="shared" si="9"/>
        <v>Работал</v>
      </c>
      <c r="AC40" s="55" t="str">
        <f t="shared" si="9"/>
        <v/>
      </c>
      <c r="AD40" s="55" t="str">
        <f t="shared" si="9"/>
        <v/>
      </c>
      <c r="AE40" s="54" t="str">
        <f t="shared" si="9"/>
        <v>Работал</v>
      </c>
      <c r="AF40" s="54" t="str">
        <f t="shared" si="9"/>
        <v>Работал</v>
      </c>
      <c r="AG40" s="54" t="str">
        <f t="shared" si="9"/>
        <v>Работал</v>
      </c>
      <c r="AH40" s="54" t="str">
        <f t="shared" si="9"/>
        <v/>
      </c>
      <c r="AI40" s="54" t="str">
        <f t="shared" si="9"/>
        <v/>
      </c>
      <c r="AJ40" s="54" t="str">
        <f t="shared" si="9"/>
        <v/>
      </c>
    </row>
    <row r="41" spans="1:36" x14ac:dyDescent="0.3">
      <c r="A41" s="49">
        <v>49</v>
      </c>
      <c r="B41" s="33" t="s">
        <v>159</v>
      </c>
      <c r="C41" s="33" t="str">
        <f>VLOOKUP($A41,Сотрудники!$A$3:$L$1201,8,0)</f>
        <v>Москва</v>
      </c>
      <c r="D41" s="54" t="str">
        <f t="shared" si="9"/>
        <v>Работал</v>
      </c>
      <c r="E41" s="54" t="str">
        <f t="shared" si="9"/>
        <v>Работал</v>
      </c>
      <c r="F41" s="54" t="str">
        <f t="shared" si="9"/>
        <v>Работал</v>
      </c>
      <c r="G41" s="54" t="str">
        <f t="shared" si="9"/>
        <v>Работал</v>
      </c>
      <c r="H41" s="55" t="str">
        <f t="shared" si="9"/>
        <v/>
      </c>
      <c r="I41" s="55" t="str">
        <f t="shared" si="9"/>
        <v/>
      </c>
      <c r="J41" s="54" t="str">
        <f t="shared" si="9"/>
        <v>Работал</v>
      </c>
      <c r="K41" s="54" t="str">
        <f t="shared" si="9"/>
        <v>Работал</v>
      </c>
      <c r="L41" s="54" t="str">
        <f t="shared" si="9"/>
        <v>Работал</v>
      </c>
      <c r="M41" s="54" t="str">
        <f t="shared" si="9"/>
        <v>Работал</v>
      </c>
      <c r="N41" s="54" t="str">
        <f t="shared" si="9"/>
        <v>Работал</v>
      </c>
      <c r="O41" s="55" t="str">
        <f t="shared" si="9"/>
        <v/>
      </c>
      <c r="P41" s="55" t="str">
        <f t="shared" si="9"/>
        <v/>
      </c>
      <c r="Q41" s="54" t="str">
        <f t="shared" si="9"/>
        <v>Работал</v>
      </c>
      <c r="R41" s="54" t="str">
        <f t="shared" si="9"/>
        <v>Работал</v>
      </c>
      <c r="S41" s="54" t="str">
        <f t="shared" si="9"/>
        <v>Работал</v>
      </c>
      <c r="T41" s="54" t="str">
        <f t="shared" si="9"/>
        <v>Работал</v>
      </c>
      <c r="U41" s="54" t="str">
        <f t="shared" si="9"/>
        <v>Работал</v>
      </c>
      <c r="V41" s="55" t="str">
        <f t="shared" si="9"/>
        <v/>
      </c>
      <c r="W41" s="55" t="str">
        <f t="shared" si="9"/>
        <v/>
      </c>
      <c r="X41" s="54" t="str">
        <f t="shared" si="9"/>
        <v>Работал</v>
      </c>
      <c r="Y41" s="54" t="str">
        <f t="shared" si="9"/>
        <v>Работал</v>
      </c>
      <c r="Z41" s="54" t="str">
        <f t="shared" si="9"/>
        <v>Работал</v>
      </c>
      <c r="AA41" s="54" t="str">
        <f t="shared" si="9"/>
        <v>Работал</v>
      </c>
      <c r="AB41" s="54" t="str">
        <f t="shared" si="9"/>
        <v>Работал</v>
      </c>
      <c r="AC41" s="55" t="str">
        <f t="shared" si="9"/>
        <v/>
      </c>
      <c r="AD41" s="55" t="str">
        <f t="shared" si="9"/>
        <v/>
      </c>
      <c r="AE41" s="54" t="str">
        <f t="shared" si="9"/>
        <v>Работал</v>
      </c>
      <c r="AF41" s="54" t="str">
        <f t="shared" si="9"/>
        <v>Работал</v>
      </c>
      <c r="AG41" s="54" t="str">
        <f t="shared" si="9"/>
        <v>Работал</v>
      </c>
      <c r="AH41" s="54" t="str">
        <f t="shared" si="9"/>
        <v/>
      </c>
      <c r="AI41" s="54" t="str">
        <f t="shared" si="9"/>
        <v/>
      </c>
      <c r="AJ41" s="54" t="str">
        <f t="shared" si="9"/>
        <v/>
      </c>
    </row>
    <row r="42" spans="1:36" x14ac:dyDescent="0.3">
      <c r="A42" s="49">
        <v>50</v>
      </c>
      <c r="B42" s="33" t="s">
        <v>151</v>
      </c>
      <c r="C42" s="33" t="str">
        <f>VLOOKUP($A42,Сотрудники!$A$3:$L$1201,8,0)</f>
        <v>СПБ</v>
      </c>
      <c r="D42" s="54" t="str">
        <f t="shared" si="9"/>
        <v>Работал</v>
      </c>
      <c r="E42" s="54" t="str">
        <f t="shared" si="9"/>
        <v>Работал</v>
      </c>
      <c r="F42" s="54" t="str">
        <f t="shared" si="9"/>
        <v>Работал</v>
      </c>
      <c r="G42" s="54" t="str">
        <f t="shared" si="9"/>
        <v>Работал</v>
      </c>
      <c r="H42" s="55" t="str">
        <f t="shared" si="9"/>
        <v/>
      </c>
      <c r="I42" s="55" t="str">
        <f t="shared" si="9"/>
        <v/>
      </c>
      <c r="J42" s="54" t="str">
        <f t="shared" si="9"/>
        <v>Работал</v>
      </c>
      <c r="K42" s="54" t="str">
        <f t="shared" si="9"/>
        <v>Работал</v>
      </c>
      <c r="L42" s="54" t="str">
        <f t="shared" si="9"/>
        <v>Работал</v>
      </c>
      <c r="M42" s="54" t="str">
        <f t="shared" si="9"/>
        <v>Работал</v>
      </c>
      <c r="N42" s="54" t="str">
        <f t="shared" si="9"/>
        <v>Работал</v>
      </c>
      <c r="O42" s="55" t="str">
        <f t="shared" si="9"/>
        <v/>
      </c>
      <c r="P42" s="55" t="str">
        <f t="shared" si="9"/>
        <v/>
      </c>
      <c r="Q42" s="54" t="str">
        <f t="shared" si="9"/>
        <v>Работал</v>
      </c>
      <c r="R42" s="54" t="str">
        <f t="shared" si="9"/>
        <v>Работал</v>
      </c>
      <c r="S42" s="54" t="str">
        <f t="shared" si="9"/>
        <v>Работал</v>
      </c>
      <c r="T42" s="54" t="str">
        <f t="shared" si="9"/>
        <v>Работал</v>
      </c>
      <c r="U42" s="54" t="str">
        <f t="shared" si="9"/>
        <v>Работал</v>
      </c>
      <c r="V42" s="55" t="str">
        <f t="shared" si="9"/>
        <v/>
      </c>
      <c r="W42" s="55" t="str">
        <f t="shared" si="9"/>
        <v/>
      </c>
      <c r="X42" s="54" t="str">
        <f t="shared" si="9"/>
        <v>Работал</v>
      </c>
      <c r="Y42" s="54" t="str">
        <f t="shared" si="9"/>
        <v>Работал</v>
      </c>
      <c r="Z42" s="54" t="str">
        <f t="shared" si="9"/>
        <v>Работал</v>
      </c>
      <c r="AA42" s="54" t="str">
        <f t="shared" si="9"/>
        <v>Работал</v>
      </c>
      <c r="AB42" s="54" t="str">
        <f t="shared" ref="AB42:AJ42" si="10">IF(ISBLANK(AB104),"",IF(AB104=0,"Выходной",IF(AB104&lt;&gt;0,"Работал","")))</f>
        <v>Работал</v>
      </c>
      <c r="AC42" s="55" t="str">
        <f t="shared" si="10"/>
        <v/>
      </c>
      <c r="AD42" s="55" t="str">
        <f t="shared" si="10"/>
        <v/>
      </c>
      <c r="AE42" s="54" t="str">
        <f t="shared" si="10"/>
        <v>Работал</v>
      </c>
      <c r="AF42" s="54" t="str">
        <f t="shared" si="10"/>
        <v>Работал</v>
      </c>
      <c r="AG42" s="54" t="str">
        <f t="shared" si="10"/>
        <v>Работал</v>
      </c>
      <c r="AH42" s="54" t="str">
        <f t="shared" si="10"/>
        <v/>
      </c>
      <c r="AI42" s="54" t="str">
        <f t="shared" si="10"/>
        <v/>
      </c>
      <c r="AJ42" s="54" t="str">
        <f t="shared" si="10"/>
        <v/>
      </c>
    </row>
    <row r="43" spans="1:36" x14ac:dyDescent="0.3">
      <c r="A43" s="49">
        <v>51</v>
      </c>
      <c r="B43" s="33" t="s">
        <v>150</v>
      </c>
      <c r="C43" s="33" t="str">
        <f>VLOOKUP($A43,Сотрудники!$A$3:$L$1201,8,0)</f>
        <v>Краснодар</v>
      </c>
      <c r="D43" s="54"/>
      <c r="E43" s="54"/>
      <c r="F43" s="54" t="str">
        <f t="shared" ref="F43:AH43" si="11">IF(ISBLANK(F105),"",IF(F105=0,"Выходной",IF(F105&lt;&gt;0,"Работал","")))</f>
        <v>Работал</v>
      </c>
      <c r="G43" s="54" t="str">
        <f t="shared" si="11"/>
        <v>Работал</v>
      </c>
      <c r="H43" s="55" t="str">
        <f t="shared" si="11"/>
        <v/>
      </c>
      <c r="I43" s="55" t="str">
        <f t="shared" si="11"/>
        <v/>
      </c>
      <c r="J43" s="54" t="str">
        <f t="shared" si="11"/>
        <v>Работал</v>
      </c>
      <c r="K43" s="54" t="str">
        <f t="shared" si="11"/>
        <v>Работал</v>
      </c>
      <c r="L43" s="54" t="str">
        <f t="shared" si="11"/>
        <v>Работал</v>
      </c>
      <c r="M43" s="54" t="str">
        <f t="shared" si="11"/>
        <v>Работал</v>
      </c>
      <c r="N43" s="54" t="str">
        <f t="shared" si="11"/>
        <v>Работал</v>
      </c>
      <c r="O43" s="55" t="str">
        <f t="shared" si="11"/>
        <v/>
      </c>
      <c r="P43" s="55" t="str">
        <f t="shared" si="11"/>
        <v/>
      </c>
      <c r="Q43" s="54" t="str">
        <f t="shared" si="11"/>
        <v>Работал</v>
      </c>
      <c r="R43" s="54" t="str">
        <f t="shared" si="11"/>
        <v>Работал</v>
      </c>
      <c r="S43" s="54" t="str">
        <f t="shared" si="11"/>
        <v>Работал</v>
      </c>
      <c r="T43" s="54" t="str">
        <f t="shared" si="11"/>
        <v>Работал</v>
      </c>
      <c r="U43" s="54" t="str">
        <f t="shared" si="11"/>
        <v>Работал</v>
      </c>
      <c r="V43" s="55" t="str">
        <f t="shared" si="11"/>
        <v/>
      </c>
      <c r="W43" s="55" t="str">
        <f t="shared" si="11"/>
        <v/>
      </c>
      <c r="X43" s="54" t="str">
        <f t="shared" si="11"/>
        <v>Работал</v>
      </c>
      <c r="Y43" s="54" t="str">
        <f t="shared" si="11"/>
        <v>Работал</v>
      </c>
      <c r="Z43" s="54" t="str">
        <f t="shared" si="11"/>
        <v>Работал</v>
      </c>
      <c r="AA43" s="54" t="str">
        <f t="shared" si="11"/>
        <v>Работал</v>
      </c>
      <c r="AB43" s="54" t="str">
        <f t="shared" si="11"/>
        <v>Работал</v>
      </c>
      <c r="AC43" s="55" t="str">
        <f t="shared" si="11"/>
        <v/>
      </c>
      <c r="AD43" s="55" t="str">
        <f t="shared" si="11"/>
        <v/>
      </c>
      <c r="AE43" s="54" t="str">
        <f t="shared" si="11"/>
        <v>Работал</v>
      </c>
      <c r="AF43" s="54" t="str">
        <f t="shared" si="11"/>
        <v>Работал</v>
      </c>
      <c r="AG43" s="54" t="str">
        <f t="shared" si="11"/>
        <v>Работал</v>
      </c>
      <c r="AH43" s="54" t="str">
        <f t="shared" si="11"/>
        <v/>
      </c>
      <c r="AI43" s="54"/>
      <c r="AJ43" s="54"/>
    </row>
    <row r="44" spans="1:36" x14ac:dyDescent="0.3">
      <c r="A44" s="49">
        <v>52</v>
      </c>
      <c r="B44" s="33" t="s">
        <v>154</v>
      </c>
      <c r="C44" s="33" t="str">
        <f>VLOOKUP($A44,Сотрудники!$A$3:$L$1201,8,0)</f>
        <v>Екатеринбург</v>
      </c>
      <c r="D44" s="54" t="str">
        <f t="shared" ref="D44:AJ51" si="12">IF(ISBLANK(D106),"",IF(D106=0,"Выходной",IF(D106&lt;&gt;0,"Работал","")))</f>
        <v>Работал</v>
      </c>
      <c r="E44" s="54" t="str">
        <f t="shared" si="12"/>
        <v>Работал</v>
      </c>
      <c r="F44" s="54" t="str">
        <f t="shared" si="12"/>
        <v>Работал</v>
      </c>
      <c r="G44" s="54" t="str">
        <f t="shared" si="12"/>
        <v>Работал</v>
      </c>
      <c r="H44" s="55" t="str">
        <f t="shared" si="12"/>
        <v/>
      </c>
      <c r="I44" s="55" t="str">
        <f t="shared" si="12"/>
        <v/>
      </c>
      <c r="J44" s="54" t="str">
        <f t="shared" si="12"/>
        <v>Работал</v>
      </c>
      <c r="K44" s="54" t="str">
        <f t="shared" si="12"/>
        <v>Работал</v>
      </c>
      <c r="L44" s="54" t="str">
        <f t="shared" si="12"/>
        <v>Работал</v>
      </c>
      <c r="M44" s="54" t="str">
        <f t="shared" si="12"/>
        <v>Работал</v>
      </c>
      <c r="N44" s="54" t="str">
        <f t="shared" si="12"/>
        <v>Работал</v>
      </c>
      <c r="O44" s="55" t="str">
        <f t="shared" si="12"/>
        <v/>
      </c>
      <c r="P44" s="55" t="str">
        <f t="shared" si="12"/>
        <v/>
      </c>
      <c r="Q44" s="54" t="str">
        <f t="shared" si="12"/>
        <v>Выходной</v>
      </c>
      <c r="R44" s="54" t="str">
        <f t="shared" si="12"/>
        <v>Выходной</v>
      </c>
      <c r="S44" s="54" t="str">
        <f t="shared" si="12"/>
        <v>Выходной</v>
      </c>
      <c r="T44" s="54" t="str">
        <f t="shared" si="12"/>
        <v>Выходной</v>
      </c>
      <c r="U44" s="54" t="str">
        <f t="shared" si="12"/>
        <v>Выходной</v>
      </c>
      <c r="V44" s="55" t="str">
        <f t="shared" si="12"/>
        <v>Выходной</v>
      </c>
      <c r="W44" s="55" t="str">
        <f t="shared" si="12"/>
        <v>Выходной</v>
      </c>
      <c r="X44" s="54" t="str">
        <f t="shared" si="12"/>
        <v>Выходной</v>
      </c>
      <c r="Y44" s="54" t="str">
        <f t="shared" si="12"/>
        <v>Выходной</v>
      </c>
      <c r="Z44" s="54" t="str">
        <f t="shared" si="12"/>
        <v>Выходной</v>
      </c>
      <c r="AA44" s="54" t="str">
        <f t="shared" si="12"/>
        <v>Выходной</v>
      </c>
      <c r="AB44" s="54" t="str">
        <f t="shared" si="12"/>
        <v>Выходной</v>
      </c>
      <c r="AC44" s="55" t="str">
        <f t="shared" si="12"/>
        <v>Выходной</v>
      </c>
      <c r="AD44" s="55" t="str">
        <f t="shared" si="12"/>
        <v>Выходной</v>
      </c>
      <c r="AE44" s="54" t="str">
        <f t="shared" si="12"/>
        <v>Работал</v>
      </c>
      <c r="AF44" s="54" t="str">
        <f t="shared" si="12"/>
        <v>Работал</v>
      </c>
      <c r="AG44" s="54" t="str">
        <f t="shared" si="12"/>
        <v>Работал</v>
      </c>
      <c r="AH44" s="54" t="str">
        <f t="shared" si="12"/>
        <v/>
      </c>
      <c r="AI44" s="54" t="str">
        <f t="shared" si="12"/>
        <v/>
      </c>
      <c r="AJ44" s="54" t="str">
        <f t="shared" si="12"/>
        <v/>
      </c>
    </row>
    <row r="45" spans="1:36" x14ac:dyDescent="0.3">
      <c r="A45" s="49">
        <v>53</v>
      </c>
      <c r="B45" s="33" t="s">
        <v>149</v>
      </c>
      <c r="C45" s="33" t="str">
        <f>VLOOKUP($A45,Сотрудники!$A$3:$L$1201,8,0)</f>
        <v>Москва</v>
      </c>
      <c r="D45" s="54" t="str">
        <f t="shared" si="12"/>
        <v>Работал</v>
      </c>
      <c r="E45" s="54" t="str">
        <f t="shared" si="12"/>
        <v>Работал</v>
      </c>
      <c r="F45" s="54" t="str">
        <f t="shared" si="12"/>
        <v>Работал</v>
      </c>
      <c r="G45" s="54" t="str">
        <f t="shared" si="12"/>
        <v>Работал</v>
      </c>
      <c r="H45" s="55" t="str">
        <f t="shared" si="12"/>
        <v/>
      </c>
      <c r="I45" s="55" t="str">
        <f t="shared" si="12"/>
        <v/>
      </c>
      <c r="J45" s="54" t="str">
        <f t="shared" si="12"/>
        <v>Работал</v>
      </c>
      <c r="K45" s="54" t="str">
        <f t="shared" si="12"/>
        <v>Работал</v>
      </c>
      <c r="L45" s="54" t="str">
        <f t="shared" si="12"/>
        <v>Работал</v>
      </c>
      <c r="M45" s="54" t="str">
        <f t="shared" si="12"/>
        <v>Работал</v>
      </c>
      <c r="N45" s="54" t="str">
        <f t="shared" si="12"/>
        <v>Работал</v>
      </c>
      <c r="O45" s="55" t="str">
        <f t="shared" si="12"/>
        <v/>
      </c>
      <c r="P45" s="55" t="str">
        <f t="shared" si="12"/>
        <v/>
      </c>
      <c r="Q45" s="54" t="str">
        <f t="shared" si="12"/>
        <v>Работал</v>
      </c>
      <c r="R45" s="54" t="str">
        <f t="shared" si="12"/>
        <v>Работал</v>
      </c>
      <c r="S45" s="54" t="str">
        <f t="shared" si="12"/>
        <v>Работал</v>
      </c>
      <c r="T45" s="54" t="str">
        <f t="shared" si="12"/>
        <v>Работал</v>
      </c>
      <c r="U45" s="54" t="str">
        <f t="shared" si="12"/>
        <v>Работал</v>
      </c>
      <c r="V45" s="55" t="str">
        <f t="shared" si="12"/>
        <v/>
      </c>
      <c r="W45" s="55" t="str">
        <f t="shared" si="12"/>
        <v/>
      </c>
      <c r="X45" s="54" t="str">
        <f t="shared" si="12"/>
        <v>Работал</v>
      </c>
      <c r="Y45" s="54" t="str">
        <f t="shared" si="12"/>
        <v>Работал</v>
      </c>
      <c r="Z45" s="54" t="str">
        <f t="shared" si="12"/>
        <v>Работал</v>
      </c>
      <c r="AA45" s="54" t="str">
        <f t="shared" si="12"/>
        <v>Работал</v>
      </c>
      <c r="AB45" s="54" t="str">
        <f t="shared" si="12"/>
        <v>Работал</v>
      </c>
      <c r="AC45" s="55" t="str">
        <f t="shared" si="12"/>
        <v/>
      </c>
      <c r="AD45" s="55" t="str">
        <f t="shared" si="12"/>
        <v/>
      </c>
      <c r="AE45" s="54" t="str">
        <f t="shared" si="12"/>
        <v>Работал</v>
      </c>
      <c r="AF45" s="54" t="str">
        <f t="shared" si="12"/>
        <v>Работал</v>
      </c>
      <c r="AG45" s="54" t="str">
        <f t="shared" si="12"/>
        <v>Работал</v>
      </c>
      <c r="AH45" s="54" t="str">
        <f t="shared" si="12"/>
        <v/>
      </c>
      <c r="AI45" s="54" t="str">
        <f t="shared" si="12"/>
        <v/>
      </c>
      <c r="AJ45" s="54" t="str">
        <f t="shared" si="12"/>
        <v/>
      </c>
    </row>
    <row r="46" spans="1:36" x14ac:dyDescent="0.3">
      <c r="A46" s="49">
        <v>54</v>
      </c>
      <c r="B46" s="33" t="s">
        <v>167</v>
      </c>
      <c r="C46" s="33" t="str">
        <f>VLOOKUP($A46,Сотрудники!$A$3:$L$1201,8,0)</f>
        <v>Москва</v>
      </c>
      <c r="D46" s="54" t="str">
        <f t="shared" si="12"/>
        <v>Работал</v>
      </c>
      <c r="E46" s="54" t="str">
        <f t="shared" si="12"/>
        <v>Работал</v>
      </c>
      <c r="F46" s="54" t="str">
        <f t="shared" si="12"/>
        <v>Работал</v>
      </c>
      <c r="G46" s="54" t="str">
        <f t="shared" si="12"/>
        <v>Работал</v>
      </c>
      <c r="H46" s="55" t="str">
        <f t="shared" si="12"/>
        <v/>
      </c>
      <c r="I46" s="55" t="str">
        <f t="shared" si="12"/>
        <v/>
      </c>
      <c r="J46" s="54" t="str">
        <f t="shared" si="12"/>
        <v>Работал</v>
      </c>
      <c r="K46" s="54" t="str">
        <f t="shared" si="12"/>
        <v>Работал</v>
      </c>
      <c r="L46" s="54" t="str">
        <f t="shared" si="12"/>
        <v>Работал</v>
      </c>
      <c r="M46" s="54" t="str">
        <f t="shared" si="12"/>
        <v>Работал</v>
      </c>
      <c r="N46" s="54" t="str">
        <f t="shared" si="12"/>
        <v>Работал</v>
      </c>
      <c r="O46" s="55" t="str">
        <f t="shared" si="12"/>
        <v/>
      </c>
      <c r="P46" s="55" t="str">
        <f t="shared" si="12"/>
        <v/>
      </c>
      <c r="Q46" s="54" t="str">
        <f t="shared" si="12"/>
        <v>Работал</v>
      </c>
      <c r="R46" s="54" t="str">
        <f t="shared" si="12"/>
        <v>Работал</v>
      </c>
      <c r="S46" s="54" t="str">
        <f t="shared" si="12"/>
        <v>Работал</v>
      </c>
      <c r="T46" s="54" t="str">
        <f t="shared" si="12"/>
        <v>Работал</v>
      </c>
      <c r="U46" s="54" t="str">
        <f t="shared" si="12"/>
        <v>Работал</v>
      </c>
      <c r="V46" s="55" t="str">
        <f t="shared" si="12"/>
        <v/>
      </c>
      <c r="W46" s="55" t="str">
        <f t="shared" si="12"/>
        <v/>
      </c>
      <c r="X46" s="54" t="str">
        <f t="shared" si="12"/>
        <v>Работал</v>
      </c>
      <c r="Y46" s="54" t="str">
        <f t="shared" si="12"/>
        <v>Работал</v>
      </c>
      <c r="Z46" s="54" t="str">
        <f t="shared" si="12"/>
        <v>Работал</v>
      </c>
      <c r="AA46" s="54" t="str">
        <f t="shared" si="12"/>
        <v>Работал</v>
      </c>
      <c r="AB46" s="54" t="str">
        <f t="shared" si="12"/>
        <v>Работал</v>
      </c>
      <c r="AC46" s="55" t="str">
        <f t="shared" si="12"/>
        <v/>
      </c>
      <c r="AD46" s="55" t="str">
        <f t="shared" si="12"/>
        <v/>
      </c>
      <c r="AE46" s="54" t="str">
        <f t="shared" si="12"/>
        <v>Работал</v>
      </c>
      <c r="AF46" s="54" t="str">
        <f t="shared" si="12"/>
        <v>Работал</v>
      </c>
      <c r="AG46" s="54" t="str">
        <f t="shared" si="12"/>
        <v>Работал</v>
      </c>
      <c r="AH46" s="54" t="str">
        <f t="shared" si="12"/>
        <v/>
      </c>
      <c r="AI46" s="54" t="str">
        <f t="shared" si="12"/>
        <v/>
      </c>
      <c r="AJ46" s="54" t="str">
        <f t="shared" si="12"/>
        <v/>
      </c>
    </row>
    <row r="47" spans="1:36" x14ac:dyDescent="0.3">
      <c r="A47" s="49">
        <v>55</v>
      </c>
      <c r="B47" s="33" t="s">
        <v>156</v>
      </c>
      <c r="C47" s="33" t="str">
        <f>VLOOKUP($A47,Сотрудники!$A$3:$L$1201,8,0)</f>
        <v>Курган</v>
      </c>
      <c r="D47" s="54" t="str">
        <f t="shared" si="12"/>
        <v>Работал</v>
      </c>
      <c r="E47" s="54" t="str">
        <f t="shared" si="12"/>
        <v>Работал</v>
      </c>
      <c r="F47" s="54" t="str">
        <f t="shared" si="12"/>
        <v>Работал</v>
      </c>
      <c r="G47" s="54" t="str">
        <f t="shared" si="12"/>
        <v>Работал</v>
      </c>
      <c r="H47" s="55" t="str">
        <f t="shared" si="12"/>
        <v/>
      </c>
      <c r="I47" s="55" t="str">
        <f t="shared" si="12"/>
        <v/>
      </c>
      <c r="J47" s="54" t="str">
        <f t="shared" si="12"/>
        <v>Работал</v>
      </c>
      <c r="K47" s="54" t="str">
        <f t="shared" si="12"/>
        <v>Работал</v>
      </c>
      <c r="L47" s="54" t="str">
        <f t="shared" si="12"/>
        <v>Работал</v>
      </c>
      <c r="M47" s="54" t="str">
        <f t="shared" si="12"/>
        <v>Работал</v>
      </c>
      <c r="N47" s="54" t="str">
        <f t="shared" si="12"/>
        <v>Работал</v>
      </c>
      <c r="O47" s="55" t="str">
        <f t="shared" si="12"/>
        <v/>
      </c>
      <c r="P47" s="55" t="str">
        <f t="shared" si="12"/>
        <v/>
      </c>
      <c r="Q47" s="54" t="str">
        <f t="shared" si="12"/>
        <v>Работал</v>
      </c>
      <c r="R47" s="54" t="str">
        <f t="shared" si="12"/>
        <v>Работал</v>
      </c>
      <c r="S47" s="54" t="str">
        <f t="shared" si="12"/>
        <v>Работал</v>
      </c>
      <c r="T47" s="54" t="str">
        <f t="shared" si="12"/>
        <v>Работал</v>
      </c>
      <c r="U47" s="54" t="str">
        <f t="shared" si="12"/>
        <v>Работал</v>
      </c>
      <c r="V47" s="55" t="str">
        <f t="shared" si="12"/>
        <v/>
      </c>
      <c r="W47" s="55" t="str">
        <f t="shared" si="12"/>
        <v/>
      </c>
      <c r="X47" s="54" t="str">
        <f t="shared" si="12"/>
        <v>Работал</v>
      </c>
      <c r="Y47" s="54" t="str">
        <f t="shared" si="12"/>
        <v>Работал</v>
      </c>
      <c r="Z47" s="54" t="str">
        <f t="shared" si="12"/>
        <v>Работал</v>
      </c>
      <c r="AA47" s="54" t="str">
        <f t="shared" si="12"/>
        <v>Работал</v>
      </c>
      <c r="AB47" s="54" t="str">
        <f t="shared" si="12"/>
        <v>Работал</v>
      </c>
      <c r="AC47" s="55" t="str">
        <f t="shared" si="12"/>
        <v/>
      </c>
      <c r="AD47" s="55" t="str">
        <f t="shared" si="12"/>
        <v/>
      </c>
      <c r="AE47" s="54" t="str">
        <f t="shared" si="12"/>
        <v>Работал</v>
      </c>
      <c r="AF47" s="54" t="str">
        <f t="shared" si="12"/>
        <v>Работал</v>
      </c>
      <c r="AG47" s="54" t="str">
        <f t="shared" si="12"/>
        <v>Работал</v>
      </c>
      <c r="AH47" s="54" t="str">
        <f t="shared" si="12"/>
        <v/>
      </c>
      <c r="AI47" s="54" t="str">
        <f t="shared" si="12"/>
        <v/>
      </c>
      <c r="AJ47" s="54" t="str">
        <f t="shared" si="12"/>
        <v/>
      </c>
    </row>
    <row r="48" spans="1:36" x14ac:dyDescent="0.3">
      <c r="A48" s="49">
        <v>56</v>
      </c>
      <c r="B48" s="33" t="s">
        <v>166</v>
      </c>
      <c r="C48" s="33" t="str">
        <f>VLOOKUP($A48,Сотрудники!$A$3:$L$1201,8,0)</f>
        <v>Москва</v>
      </c>
      <c r="D48" s="54" t="str">
        <f t="shared" si="12"/>
        <v>Работал</v>
      </c>
      <c r="E48" s="54" t="str">
        <f t="shared" si="12"/>
        <v>Работал</v>
      </c>
      <c r="F48" s="54" t="str">
        <f t="shared" si="12"/>
        <v>Работал</v>
      </c>
      <c r="G48" s="54" t="str">
        <f t="shared" si="12"/>
        <v>Работал</v>
      </c>
      <c r="H48" s="55" t="str">
        <f t="shared" si="12"/>
        <v/>
      </c>
      <c r="I48" s="55" t="str">
        <f t="shared" si="12"/>
        <v/>
      </c>
      <c r="J48" s="54" t="str">
        <f t="shared" si="12"/>
        <v>Работал</v>
      </c>
      <c r="K48" s="54" t="str">
        <f t="shared" si="12"/>
        <v>Работал</v>
      </c>
      <c r="L48" s="54" t="str">
        <f t="shared" si="12"/>
        <v>Работал</v>
      </c>
      <c r="M48" s="54" t="str">
        <f t="shared" si="12"/>
        <v>Работал</v>
      </c>
      <c r="N48" s="54" t="str">
        <f t="shared" si="12"/>
        <v>Работал</v>
      </c>
      <c r="O48" s="55" t="str">
        <f t="shared" si="12"/>
        <v/>
      </c>
      <c r="P48" s="55" t="str">
        <f t="shared" si="12"/>
        <v/>
      </c>
      <c r="Q48" s="54" t="str">
        <f t="shared" si="12"/>
        <v>Работал</v>
      </c>
      <c r="R48" s="54" t="str">
        <f t="shared" si="12"/>
        <v>Работал</v>
      </c>
      <c r="S48" s="54" t="str">
        <f t="shared" si="12"/>
        <v>Работал</v>
      </c>
      <c r="T48" s="54" t="str">
        <f t="shared" si="12"/>
        <v>Работал</v>
      </c>
      <c r="U48" s="54" t="str">
        <f t="shared" si="12"/>
        <v>Работал</v>
      </c>
      <c r="V48" s="55" t="str">
        <f t="shared" si="12"/>
        <v/>
      </c>
      <c r="W48" s="55" t="str">
        <f t="shared" si="12"/>
        <v/>
      </c>
      <c r="X48" s="54" t="str">
        <f t="shared" si="12"/>
        <v>Работал</v>
      </c>
      <c r="Y48" s="54" t="str">
        <f t="shared" si="12"/>
        <v>Работал</v>
      </c>
      <c r="Z48" s="54" t="str">
        <f t="shared" si="12"/>
        <v>Работал</v>
      </c>
      <c r="AA48" s="54" t="str">
        <f t="shared" si="12"/>
        <v>Работал</v>
      </c>
      <c r="AB48" s="54" t="str">
        <f t="shared" si="12"/>
        <v>Работал</v>
      </c>
      <c r="AC48" s="55" t="str">
        <f t="shared" si="12"/>
        <v/>
      </c>
      <c r="AD48" s="55" t="str">
        <f t="shared" si="12"/>
        <v/>
      </c>
      <c r="AE48" s="54" t="str">
        <f t="shared" si="12"/>
        <v>Работал</v>
      </c>
      <c r="AF48" s="54" t="str">
        <f t="shared" si="12"/>
        <v>Работал</v>
      </c>
      <c r="AG48" s="54" t="str">
        <f t="shared" si="12"/>
        <v>Работал</v>
      </c>
      <c r="AH48" s="54" t="str">
        <f t="shared" si="12"/>
        <v/>
      </c>
      <c r="AI48" s="54" t="str">
        <f t="shared" si="12"/>
        <v/>
      </c>
      <c r="AJ48" s="54" t="str">
        <f t="shared" si="12"/>
        <v/>
      </c>
    </row>
    <row r="49" spans="1:37" x14ac:dyDescent="0.3">
      <c r="A49" s="49">
        <v>57</v>
      </c>
      <c r="B49" s="33" t="s">
        <v>168</v>
      </c>
      <c r="C49" s="33" t="str">
        <f>VLOOKUP($A49,Сотрудники!$A$3:$L$1201,8,0)</f>
        <v>Москва</v>
      </c>
      <c r="D49" s="54" t="str">
        <f t="shared" si="12"/>
        <v>Работал</v>
      </c>
      <c r="E49" s="54" t="str">
        <f t="shared" si="12"/>
        <v>Работал</v>
      </c>
      <c r="F49" s="54" t="str">
        <f t="shared" si="12"/>
        <v>Работал</v>
      </c>
      <c r="G49" s="54" t="str">
        <f t="shared" si="12"/>
        <v>Работал</v>
      </c>
      <c r="H49" s="55" t="str">
        <f t="shared" si="12"/>
        <v/>
      </c>
      <c r="I49" s="55" t="str">
        <f t="shared" si="12"/>
        <v/>
      </c>
      <c r="J49" s="54" t="str">
        <f t="shared" si="12"/>
        <v>Работал</v>
      </c>
      <c r="K49" s="54" t="str">
        <f t="shared" si="12"/>
        <v>Работал</v>
      </c>
      <c r="L49" s="54" t="str">
        <f t="shared" si="12"/>
        <v>Работал</v>
      </c>
      <c r="M49" s="54" t="str">
        <f t="shared" si="12"/>
        <v>Работал</v>
      </c>
      <c r="N49" s="54" t="str">
        <f t="shared" si="12"/>
        <v>Работал</v>
      </c>
      <c r="O49" s="55" t="str">
        <f t="shared" si="12"/>
        <v/>
      </c>
      <c r="P49" s="55" t="str">
        <f t="shared" si="12"/>
        <v/>
      </c>
      <c r="Q49" s="54" t="str">
        <f t="shared" si="12"/>
        <v>Работал</v>
      </c>
      <c r="R49" s="54" t="str">
        <f t="shared" si="12"/>
        <v>Работал</v>
      </c>
      <c r="S49" s="54" t="str">
        <f t="shared" si="12"/>
        <v>Работал</v>
      </c>
      <c r="T49" s="54" t="str">
        <f t="shared" si="12"/>
        <v>Работал</v>
      </c>
      <c r="U49" s="54" t="str">
        <f t="shared" si="12"/>
        <v>Работал</v>
      </c>
      <c r="V49" s="55" t="str">
        <f t="shared" si="12"/>
        <v/>
      </c>
      <c r="W49" s="55" t="str">
        <f t="shared" si="12"/>
        <v/>
      </c>
      <c r="X49" s="54" t="str">
        <f t="shared" si="12"/>
        <v>Работал</v>
      </c>
      <c r="Y49" s="54" t="str">
        <f t="shared" si="12"/>
        <v>Работал</v>
      </c>
      <c r="Z49" s="54" t="str">
        <f t="shared" si="12"/>
        <v>Работал</v>
      </c>
      <c r="AA49" s="54" t="str">
        <f t="shared" si="12"/>
        <v>Работал</v>
      </c>
      <c r="AB49" s="54" t="str">
        <f t="shared" si="12"/>
        <v>Работал</v>
      </c>
      <c r="AC49" s="55" t="str">
        <f t="shared" si="12"/>
        <v/>
      </c>
      <c r="AD49" s="55" t="str">
        <f t="shared" si="12"/>
        <v/>
      </c>
      <c r="AE49" s="54" t="str">
        <f t="shared" si="12"/>
        <v>Работал</v>
      </c>
      <c r="AF49" s="54" t="str">
        <f t="shared" si="12"/>
        <v>Работал</v>
      </c>
      <c r="AG49" s="54" t="str">
        <f t="shared" si="12"/>
        <v>Работал</v>
      </c>
      <c r="AH49" s="54" t="str">
        <f t="shared" si="12"/>
        <v/>
      </c>
      <c r="AI49" s="54" t="str">
        <f t="shared" si="12"/>
        <v/>
      </c>
      <c r="AJ49" s="54" t="str">
        <f t="shared" si="12"/>
        <v/>
      </c>
    </row>
    <row r="50" spans="1:37" x14ac:dyDescent="0.3">
      <c r="A50" s="49">
        <v>58</v>
      </c>
      <c r="B50" s="33" t="s">
        <v>158</v>
      </c>
      <c r="C50" s="33" t="str">
        <f>VLOOKUP($A50,Сотрудники!$A$3:$L$1201,8,0)</f>
        <v>СПБ</v>
      </c>
      <c r="D50" s="54" t="str">
        <f t="shared" si="12"/>
        <v>Работал</v>
      </c>
      <c r="E50" s="54" t="str">
        <f t="shared" si="12"/>
        <v>Работал</v>
      </c>
      <c r="F50" s="54" t="str">
        <f t="shared" si="12"/>
        <v>Работал</v>
      </c>
      <c r="G50" s="54" t="str">
        <f t="shared" si="12"/>
        <v>Работал</v>
      </c>
      <c r="H50" s="55" t="str">
        <f t="shared" si="12"/>
        <v/>
      </c>
      <c r="I50" s="55" t="str">
        <f t="shared" si="12"/>
        <v/>
      </c>
      <c r="J50" s="54" t="str">
        <f t="shared" si="12"/>
        <v>Работал</v>
      </c>
      <c r="K50" s="54" t="str">
        <f t="shared" si="12"/>
        <v>Работал</v>
      </c>
      <c r="L50" s="54" t="str">
        <f t="shared" si="12"/>
        <v>Работал</v>
      </c>
      <c r="M50" s="54" t="str">
        <f t="shared" si="12"/>
        <v>Работал</v>
      </c>
      <c r="N50" s="54" t="str">
        <f t="shared" si="12"/>
        <v>Работал</v>
      </c>
      <c r="O50" s="55" t="str">
        <f t="shared" si="12"/>
        <v/>
      </c>
      <c r="P50" s="55" t="str">
        <f t="shared" si="12"/>
        <v/>
      </c>
      <c r="Q50" s="54" t="str">
        <f t="shared" si="12"/>
        <v>Работал</v>
      </c>
      <c r="R50" s="54" t="str">
        <f t="shared" si="12"/>
        <v>Работал</v>
      </c>
      <c r="S50" s="54" t="str">
        <f t="shared" si="12"/>
        <v>Работал</v>
      </c>
      <c r="T50" s="54" t="str">
        <f t="shared" si="12"/>
        <v>Работал</v>
      </c>
      <c r="U50" s="54" t="str">
        <f t="shared" si="12"/>
        <v>Работал</v>
      </c>
      <c r="V50" s="55" t="str">
        <f t="shared" si="12"/>
        <v/>
      </c>
      <c r="W50" s="55" t="str">
        <f t="shared" si="12"/>
        <v/>
      </c>
      <c r="X50" s="54" t="str">
        <f t="shared" si="12"/>
        <v>Работал</v>
      </c>
      <c r="Y50" s="54" t="str">
        <f t="shared" si="12"/>
        <v>Работал</v>
      </c>
      <c r="Z50" s="54" t="str">
        <f t="shared" si="12"/>
        <v>Работал</v>
      </c>
      <c r="AA50" s="54" t="str">
        <f t="shared" si="12"/>
        <v>Работал</v>
      </c>
      <c r="AB50" s="54" t="str">
        <f t="shared" si="12"/>
        <v>Работал</v>
      </c>
      <c r="AC50" s="55" t="str">
        <f t="shared" si="12"/>
        <v/>
      </c>
      <c r="AD50" s="55" t="str">
        <f t="shared" si="12"/>
        <v/>
      </c>
      <c r="AE50" s="54" t="str">
        <f t="shared" si="12"/>
        <v>Работал</v>
      </c>
      <c r="AF50" s="54" t="str">
        <f t="shared" si="12"/>
        <v>Работал</v>
      </c>
      <c r="AG50" s="54" t="str">
        <f t="shared" si="12"/>
        <v>Работал</v>
      </c>
      <c r="AH50" s="54" t="str">
        <f t="shared" si="12"/>
        <v/>
      </c>
      <c r="AI50" s="54" t="str">
        <f t="shared" si="12"/>
        <v/>
      </c>
      <c r="AJ50" s="54" t="str">
        <f t="shared" si="12"/>
        <v/>
      </c>
    </row>
    <row r="51" spans="1:37" x14ac:dyDescent="0.3">
      <c r="A51" s="49">
        <v>59</v>
      </c>
      <c r="B51" s="33" t="s">
        <v>164</v>
      </c>
      <c r="C51" s="33" t="str">
        <f>VLOOKUP($A51,Сотрудники!$A$3:$L$1201,8,0)</f>
        <v>СПБ</v>
      </c>
      <c r="D51" s="54" t="str">
        <f t="shared" si="12"/>
        <v>Работал</v>
      </c>
      <c r="E51" s="54" t="str">
        <f t="shared" si="12"/>
        <v>Работал</v>
      </c>
      <c r="F51" s="54" t="str">
        <f t="shared" si="12"/>
        <v>Работал</v>
      </c>
      <c r="G51" s="54" t="str">
        <f t="shared" si="12"/>
        <v>Работал</v>
      </c>
      <c r="H51" s="55" t="str">
        <f t="shared" si="12"/>
        <v/>
      </c>
      <c r="I51" s="55" t="str">
        <f t="shared" si="12"/>
        <v/>
      </c>
      <c r="J51" s="54" t="str">
        <f t="shared" si="12"/>
        <v>Работал</v>
      </c>
      <c r="K51" s="54" t="str">
        <f t="shared" si="12"/>
        <v>Работал</v>
      </c>
      <c r="L51" s="54" t="str">
        <f t="shared" si="12"/>
        <v>Работал</v>
      </c>
      <c r="M51" s="54" t="str">
        <f t="shared" si="12"/>
        <v>Работал</v>
      </c>
      <c r="N51" s="54" t="str">
        <f t="shared" si="12"/>
        <v>Работал</v>
      </c>
      <c r="O51" s="55" t="str">
        <f t="shared" si="12"/>
        <v/>
      </c>
      <c r="P51" s="55" t="str">
        <f t="shared" si="12"/>
        <v/>
      </c>
      <c r="Q51" s="54" t="str">
        <f t="shared" si="12"/>
        <v>Работал</v>
      </c>
      <c r="R51" s="54" t="str">
        <f t="shared" si="12"/>
        <v>Работал</v>
      </c>
      <c r="S51" s="54" t="str">
        <f t="shared" si="12"/>
        <v>Работал</v>
      </c>
      <c r="T51" s="54" t="str">
        <f t="shared" si="12"/>
        <v>Работал</v>
      </c>
      <c r="U51" s="54" t="str">
        <f t="shared" si="12"/>
        <v>Работал</v>
      </c>
      <c r="V51" s="55" t="str">
        <f t="shared" si="12"/>
        <v/>
      </c>
      <c r="W51" s="55" t="str">
        <f t="shared" si="12"/>
        <v/>
      </c>
      <c r="X51" s="54" t="str">
        <f t="shared" si="12"/>
        <v>Работал</v>
      </c>
      <c r="Y51" s="54" t="str">
        <f t="shared" si="12"/>
        <v>Работал</v>
      </c>
      <c r="Z51" s="54" t="str">
        <f t="shared" si="12"/>
        <v>Работал</v>
      </c>
      <c r="AA51" s="54" t="str">
        <f t="shared" si="12"/>
        <v>Работал</v>
      </c>
      <c r="AB51" s="54" t="str">
        <f t="shared" ref="AB51:AJ51" si="13">IF(ISBLANK(AB113),"",IF(AB113=0,"Выходной",IF(AB113&lt;&gt;0,"Работал","")))</f>
        <v>Работал</v>
      </c>
      <c r="AC51" s="55" t="str">
        <f t="shared" si="13"/>
        <v/>
      </c>
      <c r="AD51" s="55" t="str">
        <f t="shared" si="13"/>
        <v/>
      </c>
      <c r="AE51" s="54" t="str">
        <f t="shared" si="13"/>
        <v>Работал</v>
      </c>
      <c r="AF51" s="54" t="str">
        <f t="shared" si="13"/>
        <v>Работал</v>
      </c>
      <c r="AG51" s="54" t="str">
        <f t="shared" si="13"/>
        <v>Работал</v>
      </c>
      <c r="AH51" s="54" t="str">
        <f t="shared" si="13"/>
        <v/>
      </c>
      <c r="AI51" s="54" t="str">
        <f t="shared" si="13"/>
        <v/>
      </c>
      <c r="AJ51" s="54" t="str">
        <f t="shared" si="13"/>
        <v/>
      </c>
    </row>
    <row r="52" spans="1:37" x14ac:dyDescent="0.3">
      <c r="A52" s="49">
        <v>60</v>
      </c>
      <c r="B52" s="33" t="s">
        <v>165</v>
      </c>
      <c r="C52" s="33" t="str">
        <f>VLOOKUP($A52,Сотрудники!$A$3:$L$1201,8,0)</f>
        <v>Москва</v>
      </c>
      <c r="D52" s="54" t="str">
        <f t="shared" ref="D52:AJ52" si="14">IF(ISBLANK(D114),"",IF(D114=0,"Выходной",IF(D114&lt;&gt;0,"Работал","")))</f>
        <v>Работал</v>
      </c>
      <c r="E52" s="54" t="str">
        <f t="shared" si="14"/>
        <v>Работал</v>
      </c>
      <c r="F52" s="54" t="str">
        <f t="shared" si="14"/>
        <v>Работал</v>
      </c>
      <c r="G52" s="54" t="str">
        <f t="shared" si="14"/>
        <v>Работал</v>
      </c>
      <c r="H52" s="55" t="str">
        <f t="shared" si="14"/>
        <v/>
      </c>
      <c r="I52" s="55" t="str">
        <f t="shared" si="14"/>
        <v/>
      </c>
      <c r="J52" s="54" t="str">
        <f t="shared" si="14"/>
        <v>Работал</v>
      </c>
      <c r="K52" s="54" t="str">
        <f t="shared" si="14"/>
        <v>Работал</v>
      </c>
      <c r="L52" s="54" t="str">
        <f t="shared" si="14"/>
        <v>Работал</v>
      </c>
      <c r="M52" s="54" t="str">
        <f t="shared" si="14"/>
        <v>Работал</v>
      </c>
      <c r="N52" s="54" t="str">
        <f t="shared" si="14"/>
        <v>Работал</v>
      </c>
      <c r="O52" s="55" t="str">
        <f t="shared" si="14"/>
        <v/>
      </c>
      <c r="P52" s="55" t="str">
        <f t="shared" si="14"/>
        <v/>
      </c>
      <c r="Q52" s="54" t="str">
        <f t="shared" si="14"/>
        <v>Работал</v>
      </c>
      <c r="R52" s="54" t="str">
        <f t="shared" si="14"/>
        <v>Работал</v>
      </c>
      <c r="S52" s="54" t="str">
        <f t="shared" si="14"/>
        <v>Работал</v>
      </c>
      <c r="T52" s="54" t="str">
        <f t="shared" si="14"/>
        <v>Работал</v>
      </c>
      <c r="U52" s="54" t="str">
        <f t="shared" si="14"/>
        <v>Работал</v>
      </c>
      <c r="V52" s="55" t="str">
        <f t="shared" si="14"/>
        <v/>
      </c>
      <c r="W52" s="55" t="str">
        <f t="shared" si="14"/>
        <v/>
      </c>
      <c r="X52" s="54" t="str">
        <f t="shared" si="14"/>
        <v>Работал</v>
      </c>
      <c r="Y52" s="54" t="str">
        <f t="shared" si="14"/>
        <v>Работал</v>
      </c>
      <c r="Z52" s="54" t="str">
        <f t="shared" si="14"/>
        <v>Работал</v>
      </c>
      <c r="AA52" s="54" t="str">
        <f t="shared" si="14"/>
        <v>Работал</v>
      </c>
      <c r="AB52" s="54" t="str">
        <f t="shared" si="14"/>
        <v>Работал</v>
      </c>
      <c r="AC52" s="55" t="str">
        <f t="shared" si="14"/>
        <v/>
      </c>
      <c r="AD52" s="55" t="str">
        <f t="shared" si="14"/>
        <v/>
      </c>
      <c r="AE52" s="54" t="str">
        <f t="shared" si="14"/>
        <v>Работал</v>
      </c>
      <c r="AF52" s="54" t="str">
        <f t="shared" si="14"/>
        <v>Работал</v>
      </c>
      <c r="AG52" s="54" t="str">
        <f t="shared" si="14"/>
        <v>Работал</v>
      </c>
      <c r="AH52" s="54" t="str">
        <f t="shared" si="14"/>
        <v/>
      </c>
      <c r="AI52" s="54" t="str">
        <f t="shared" si="14"/>
        <v/>
      </c>
      <c r="AJ52" s="54" t="str">
        <f t="shared" si="14"/>
        <v/>
      </c>
    </row>
    <row r="53" spans="1:37" x14ac:dyDescent="0.3">
      <c r="A53" s="49">
        <v>61</v>
      </c>
      <c r="B53" s="33" t="s">
        <v>172</v>
      </c>
      <c r="C53" s="33" t="str">
        <f>VLOOKUP($A53,Сотрудники!$A$3:$L$1201,8,0)</f>
        <v>Москва</v>
      </c>
      <c r="D53" s="54" t="str">
        <f t="shared" ref="D53:AJ53" si="15">IF(ISBLANK(D115),"",IF(D115=0,"Выходной",IF(D115&lt;&gt;0,"Работал","")))</f>
        <v/>
      </c>
      <c r="E53" s="54" t="str">
        <f t="shared" si="15"/>
        <v>Работал</v>
      </c>
      <c r="F53" s="54" t="str">
        <f t="shared" si="15"/>
        <v>Работал</v>
      </c>
      <c r="G53" s="54" t="str">
        <f t="shared" si="15"/>
        <v>Работал</v>
      </c>
      <c r="H53" s="55" t="str">
        <f t="shared" si="15"/>
        <v/>
      </c>
      <c r="I53" s="55" t="str">
        <f t="shared" si="15"/>
        <v/>
      </c>
      <c r="J53" s="54" t="str">
        <f t="shared" si="15"/>
        <v>Работал</v>
      </c>
      <c r="K53" s="54" t="str">
        <f t="shared" si="15"/>
        <v>Работал</v>
      </c>
      <c r="L53" s="54" t="str">
        <f t="shared" si="15"/>
        <v>Работал</v>
      </c>
      <c r="M53" s="54" t="str">
        <f t="shared" si="15"/>
        <v>Работал</v>
      </c>
      <c r="N53" s="54" t="str">
        <f t="shared" si="15"/>
        <v>Работал</v>
      </c>
      <c r="O53" s="55" t="str">
        <f t="shared" si="15"/>
        <v/>
      </c>
      <c r="P53" s="55" t="str">
        <f t="shared" si="15"/>
        <v/>
      </c>
      <c r="Q53" s="54" t="str">
        <f t="shared" si="15"/>
        <v>Работал</v>
      </c>
      <c r="R53" s="54" t="str">
        <f t="shared" si="15"/>
        <v>Работал</v>
      </c>
      <c r="S53" s="54" t="str">
        <f t="shared" si="15"/>
        <v>Работал</v>
      </c>
      <c r="T53" s="54" t="str">
        <f t="shared" si="15"/>
        <v>Работал</v>
      </c>
      <c r="U53" s="54" t="str">
        <f t="shared" si="15"/>
        <v>Работал</v>
      </c>
      <c r="V53" s="55" t="str">
        <f t="shared" si="15"/>
        <v/>
      </c>
      <c r="W53" s="55" t="str">
        <f t="shared" si="15"/>
        <v/>
      </c>
      <c r="X53" s="54" t="str">
        <f t="shared" si="15"/>
        <v>Работал</v>
      </c>
      <c r="Y53" s="54" t="str">
        <f t="shared" si="15"/>
        <v>Работал</v>
      </c>
      <c r="Z53" s="54" t="str">
        <f t="shared" si="15"/>
        <v>Работал</v>
      </c>
      <c r="AA53" s="54" t="str">
        <f t="shared" si="15"/>
        <v>Работал</v>
      </c>
      <c r="AB53" s="54" t="str">
        <f t="shared" si="15"/>
        <v>Работал</v>
      </c>
      <c r="AC53" s="55" t="str">
        <f t="shared" si="15"/>
        <v/>
      </c>
      <c r="AD53" s="55" t="str">
        <f t="shared" si="15"/>
        <v/>
      </c>
      <c r="AE53" s="54" t="str">
        <f t="shared" si="15"/>
        <v>Работал</v>
      </c>
      <c r="AF53" s="54" t="str">
        <f t="shared" si="15"/>
        <v>Работал</v>
      </c>
      <c r="AG53" s="54" t="str">
        <f t="shared" si="15"/>
        <v>Работал</v>
      </c>
      <c r="AH53" s="54" t="str">
        <f t="shared" si="15"/>
        <v/>
      </c>
      <c r="AI53" s="54" t="str">
        <f t="shared" si="15"/>
        <v/>
      </c>
      <c r="AJ53" s="54" t="str">
        <f t="shared" si="15"/>
        <v/>
      </c>
    </row>
    <row r="54" spans="1:37" x14ac:dyDescent="0.3">
      <c r="A54" s="49">
        <v>62</v>
      </c>
      <c r="B54" s="33" t="s">
        <v>161</v>
      </c>
      <c r="C54" s="33" t="str">
        <f>VLOOKUP($A54,Сотрудники!$A$3:$L$1201,8,0)</f>
        <v>Москва</v>
      </c>
      <c r="D54" s="54" t="str">
        <f t="shared" ref="D54:AJ54" si="16">IF(ISBLANK(D116),"",IF(D116=0,"Выходной",IF(D116&lt;&gt;0,"Работал","")))</f>
        <v/>
      </c>
      <c r="E54" s="54" t="str">
        <f t="shared" si="16"/>
        <v/>
      </c>
      <c r="F54" s="54" t="str">
        <f t="shared" si="16"/>
        <v>Работал</v>
      </c>
      <c r="G54" s="54" t="str">
        <f t="shared" si="16"/>
        <v>Работал</v>
      </c>
      <c r="H54" s="55" t="str">
        <f t="shared" si="16"/>
        <v/>
      </c>
      <c r="I54" s="55" t="str">
        <f t="shared" si="16"/>
        <v/>
      </c>
      <c r="J54" s="54" t="str">
        <f t="shared" si="16"/>
        <v>Работал</v>
      </c>
      <c r="K54" s="54" t="str">
        <f t="shared" si="16"/>
        <v>Работал</v>
      </c>
      <c r="L54" s="54" t="str">
        <f t="shared" si="16"/>
        <v>Работал</v>
      </c>
      <c r="M54" s="54" t="str">
        <f t="shared" si="16"/>
        <v>Работал</v>
      </c>
      <c r="N54" s="54" t="str">
        <f t="shared" si="16"/>
        <v>Работал</v>
      </c>
      <c r="O54" s="55" t="str">
        <f t="shared" si="16"/>
        <v/>
      </c>
      <c r="P54" s="55" t="str">
        <f t="shared" si="16"/>
        <v/>
      </c>
      <c r="Q54" s="54" t="str">
        <f t="shared" si="16"/>
        <v>Работал</v>
      </c>
      <c r="R54" s="54" t="str">
        <f t="shared" si="16"/>
        <v>Работал</v>
      </c>
      <c r="S54" s="54" t="str">
        <f t="shared" si="16"/>
        <v>Работал</v>
      </c>
      <c r="T54" s="54" t="str">
        <f t="shared" si="16"/>
        <v>Работал</v>
      </c>
      <c r="U54" s="54" t="str">
        <f t="shared" si="16"/>
        <v>Работал</v>
      </c>
      <c r="V54" s="55" t="str">
        <f t="shared" si="16"/>
        <v/>
      </c>
      <c r="W54" s="55" t="str">
        <f t="shared" si="16"/>
        <v/>
      </c>
      <c r="X54" s="54" t="str">
        <f t="shared" si="16"/>
        <v>Работал</v>
      </c>
      <c r="Y54" s="54" t="str">
        <f t="shared" si="16"/>
        <v>Работал</v>
      </c>
      <c r="Z54" s="54" t="str">
        <f t="shared" si="16"/>
        <v>Работал</v>
      </c>
      <c r="AA54" s="54" t="str">
        <f t="shared" si="16"/>
        <v>Работал</v>
      </c>
      <c r="AB54" s="54" t="str">
        <f t="shared" si="16"/>
        <v>Работал</v>
      </c>
      <c r="AC54" s="55" t="str">
        <f t="shared" si="16"/>
        <v/>
      </c>
      <c r="AD54" s="55" t="str">
        <f t="shared" si="16"/>
        <v/>
      </c>
      <c r="AE54" s="54" t="str">
        <f t="shared" si="16"/>
        <v>Работал</v>
      </c>
      <c r="AF54" s="54" t="str">
        <f t="shared" si="16"/>
        <v>Работал</v>
      </c>
      <c r="AG54" s="54" t="str">
        <f t="shared" si="16"/>
        <v>Работал</v>
      </c>
      <c r="AH54" s="54" t="str">
        <f t="shared" si="16"/>
        <v/>
      </c>
      <c r="AI54" s="54" t="str">
        <f t="shared" si="16"/>
        <v/>
      </c>
      <c r="AJ54" s="54" t="str">
        <f t="shared" si="16"/>
        <v/>
      </c>
    </row>
    <row r="55" spans="1:37" x14ac:dyDescent="0.3">
      <c r="A55" s="49">
        <v>63</v>
      </c>
      <c r="B55" s="33" t="s">
        <v>169</v>
      </c>
      <c r="C55" s="33" t="str">
        <f>VLOOKUP($A55,Сотрудники!$A$3:$L$1201,8,0)</f>
        <v>Москва</v>
      </c>
      <c r="D55" s="54" t="str">
        <f t="shared" ref="D55:AJ55" si="17">IF(ISBLANK(D117),"",IF(D117=0,"Выходной",IF(D117&lt;&gt;0,"Работал","")))</f>
        <v/>
      </c>
      <c r="E55" s="54" t="str">
        <f t="shared" si="17"/>
        <v/>
      </c>
      <c r="F55" s="54" t="str">
        <f t="shared" si="17"/>
        <v/>
      </c>
      <c r="G55" s="54" t="str">
        <f t="shared" si="17"/>
        <v/>
      </c>
      <c r="H55" s="55" t="str">
        <f t="shared" si="17"/>
        <v/>
      </c>
      <c r="I55" s="55" t="str">
        <f t="shared" si="17"/>
        <v/>
      </c>
      <c r="J55" s="54" t="str">
        <f t="shared" si="17"/>
        <v>Работал</v>
      </c>
      <c r="K55" s="54" t="str">
        <f t="shared" si="17"/>
        <v>Работал</v>
      </c>
      <c r="L55" s="54" t="str">
        <f t="shared" si="17"/>
        <v>Работал</v>
      </c>
      <c r="M55" s="54" t="str">
        <f t="shared" si="17"/>
        <v>Работал</v>
      </c>
      <c r="N55" s="54" t="str">
        <f t="shared" si="17"/>
        <v>Работал</v>
      </c>
      <c r="O55" s="55" t="str">
        <f t="shared" si="17"/>
        <v/>
      </c>
      <c r="P55" s="55" t="str">
        <f t="shared" si="17"/>
        <v/>
      </c>
      <c r="Q55" s="54" t="str">
        <f t="shared" si="17"/>
        <v>Работал</v>
      </c>
      <c r="R55" s="54" t="str">
        <f t="shared" si="17"/>
        <v>Работал</v>
      </c>
      <c r="S55" s="54" t="str">
        <f t="shared" si="17"/>
        <v>Работал</v>
      </c>
      <c r="T55" s="54" t="str">
        <f t="shared" si="17"/>
        <v>Работал</v>
      </c>
      <c r="U55" s="54" t="str">
        <f t="shared" si="17"/>
        <v>Работал</v>
      </c>
      <c r="V55" s="55" t="str">
        <f t="shared" si="17"/>
        <v/>
      </c>
      <c r="W55" s="55" t="str">
        <f t="shared" si="17"/>
        <v/>
      </c>
      <c r="X55" s="54" t="str">
        <f t="shared" si="17"/>
        <v>Работал</v>
      </c>
      <c r="Y55" s="54" t="str">
        <f t="shared" si="17"/>
        <v>Работал</v>
      </c>
      <c r="Z55" s="54" t="str">
        <f t="shared" si="17"/>
        <v>Работал</v>
      </c>
      <c r="AA55" s="54" t="str">
        <f t="shared" si="17"/>
        <v>Работал</v>
      </c>
      <c r="AB55" s="54" t="str">
        <f t="shared" si="17"/>
        <v>Работал</v>
      </c>
      <c r="AC55" s="55" t="str">
        <f t="shared" si="17"/>
        <v/>
      </c>
      <c r="AD55" s="55" t="str">
        <f t="shared" si="17"/>
        <v/>
      </c>
      <c r="AE55" s="54" t="str">
        <f t="shared" si="17"/>
        <v>Работал</v>
      </c>
      <c r="AF55" s="54" t="str">
        <f t="shared" si="17"/>
        <v>Работал</v>
      </c>
      <c r="AG55" s="54" t="str">
        <f t="shared" si="17"/>
        <v>Работал</v>
      </c>
      <c r="AH55" s="54" t="str">
        <f t="shared" si="17"/>
        <v/>
      </c>
      <c r="AI55" s="54" t="str">
        <f t="shared" si="17"/>
        <v/>
      </c>
      <c r="AJ55" s="54" t="str">
        <f t="shared" si="17"/>
        <v/>
      </c>
    </row>
    <row r="56" spans="1:37" x14ac:dyDescent="0.3">
      <c r="A56" s="49">
        <v>64</v>
      </c>
      <c r="B56" s="33" t="s">
        <v>171</v>
      </c>
      <c r="C56" s="33" t="str">
        <f>VLOOKUP($A56,Сотрудники!$A$3:$L$1201,8,0)</f>
        <v>Москва</v>
      </c>
      <c r="D56" s="54" t="str">
        <f t="shared" ref="D56:AJ56" si="18">IF(ISBLANK(D118),"",IF(D118=0,"Выходной",IF(D118&lt;&gt;0,"Работал","")))</f>
        <v/>
      </c>
      <c r="E56" s="54" t="str">
        <f t="shared" si="18"/>
        <v/>
      </c>
      <c r="F56" s="54" t="str">
        <f t="shared" si="18"/>
        <v/>
      </c>
      <c r="G56" s="54" t="str">
        <f t="shared" si="18"/>
        <v/>
      </c>
      <c r="H56" s="55" t="str">
        <f t="shared" si="18"/>
        <v/>
      </c>
      <c r="I56" s="55" t="str">
        <f t="shared" si="18"/>
        <v/>
      </c>
      <c r="J56" s="54" t="str">
        <f t="shared" si="18"/>
        <v/>
      </c>
      <c r="K56" s="54" t="str">
        <f t="shared" si="18"/>
        <v/>
      </c>
      <c r="L56" s="54" t="str">
        <f t="shared" si="18"/>
        <v/>
      </c>
      <c r="M56" s="54" t="str">
        <f t="shared" si="18"/>
        <v/>
      </c>
      <c r="N56" s="54" t="str">
        <f t="shared" si="18"/>
        <v/>
      </c>
      <c r="O56" s="55" t="str">
        <f t="shared" si="18"/>
        <v/>
      </c>
      <c r="P56" s="55" t="str">
        <f t="shared" si="18"/>
        <v/>
      </c>
      <c r="Q56" s="54" t="str">
        <f t="shared" si="18"/>
        <v>Работал</v>
      </c>
      <c r="R56" s="54" t="str">
        <f t="shared" si="18"/>
        <v>Работал</v>
      </c>
      <c r="S56" s="54" t="str">
        <f t="shared" si="18"/>
        <v>Работал</v>
      </c>
      <c r="T56" s="54" t="str">
        <f t="shared" si="18"/>
        <v>Работал</v>
      </c>
      <c r="U56" s="54" t="str">
        <f t="shared" si="18"/>
        <v>Работал</v>
      </c>
      <c r="V56" s="55" t="str">
        <f t="shared" si="18"/>
        <v/>
      </c>
      <c r="W56" s="55" t="str">
        <f t="shared" si="18"/>
        <v/>
      </c>
      <c r="X56" s="54" t="str">
        <f t="shared" si="18"/>
        <v>Работал</v>
      </c>
      <c r="Y56" s="54" t="str">
        <f t="shared" si="18"/>
        <v>Работал</v>
      </c>
      <c r="Z56" s="54" t="str">
        <f t="shared" si="18"/>
        <v>Работал</v>
      </c>
      <c r="AA56" s="54" t="str">
        <f t="shared" si="18"/>
        <v>Работал</v>
      </c>
      <c r="AB56" s="54" t="str">
        <f t="shared" si="18"/>
        <v>Работал</v>
      </c>
      <c r="AC56" s="55" t="str">
        <f t="shared" si="18"/>
        <v/>
      </c>
      <c r="AD56" s="55" t="str">
        <f t="shared" si="18"/>
        <v/>
      </c>
      <c r="AE56" s="54" t="str">
        <f t="shared" si="18"/>
        <v>Работал</v>
      </c>
      <c r="AF56" s="54" t="str">
        <f t="shared" si="18"/>
        <v>Работал</v>
      </c>
      <c r="AG56" s="54" t="str">
        <f t="shared" si="18"/>
        <v>Работал</v>
      </c>
      <c r="AH56" s="54" t="str">
        <f t="shared" si="18"/>
        <v/>
      </c>
      <c r="AI56" s="54" t="str">
        <f t="shared" si="18"/>
        <v/>
      </c>
      <c r="AJ56" s="54" t="str">
        <f t="shared" si="18"/>
        <v/>
      </c>
    </row>
    <row r="57" spans="1:37" x14ac:dyDescent="0.3">
      <c r="A57" s="49">
        <v>65</v>
      </c>
      <c r="B57" s="33" t="s">
        <v>174</v>
      </c>
      <c r="C57" s="33" t="str">
        <f>VLOOKUP($A57,Сотрудники!$A$3:$L$1201,8,0)</f>
        <v>Ульяновск</v>
      </c>
      <c r="D57" s="54" t="str">
        <f t="shared" ref="D57:AJ57" si="19">IF(ISBLANK(D119),"",IF(D119=0,"Выходной",IF(D119&lt;&gt;0,"Работал","")))</f>
        <v/>
      </c>
      <c r="E57" s="54" t="str">
        <f t="shared" si="19"/>
        <v/>
      </c>
      <c r="F57" s="54" t="str">
        <f t="shared" si="19"/>
        <v/>
      </c>
      <c r="G57" s="54" t="str">
        <f t="shared" si="19"/>
        <v/>
      </c>
      <c r="H57" s="55" t="str">
        <f t="shared" si="19"/>
        <v/>
      </c>
      <c r="I57" s="55" t="str">
        <f t="shared" si="19"/>
        <v/>
      </c>
      <c r="J57" s="54" t="str">
        <f t="shared" si="19"/>
        <v/>
      </c>
      <c r="K57" s="54" t="str">
        <f t="shared" si="19"/>
        <v/>
      </c>
      <c r="L57" s="54" t="str">
        <f t="shared" si="19"/>
        <v/>
      </c>
      <c r="M57" s="54" t="str">
        <f t="shared" si="19"/>
        <v/>
      </c>
      <c r="N57" s="54" t="str">
        <f t="shared" si="19"/>
        <v/>
      </c>
      <c r="O57" s="55" t="str">
        <f t="shared" si="19"/>
        <v/>
      </c>
      <c r="P57" s="55" t="str">
        <f t="shared" si="19"/>
        <v/>
      </c>
      <c r="Q57" s="54" t="str">
        <f t="shared" si="19"/>
        <v>Работал</v>
      </c>
      <c r="R57" s="54" t="str">
        <f t="shared" si="19"/>
        <v>Работал</v>
      </c>
      <c r="S57" s="54" t="str">
        <f t="shared" si="19"/>
        <v>Работал</v>
      </c>
      <c r="T57" s="54" t="str">
        <f t="shared" si="19"/>
        <v>Работал</v>
      </c>
      <c r="U57" s="54" t="str">
        <f t="shared" si="19"/>
        <v>Работал</v>
      </c>
      <c r="V57" s="55" t="str">
        <f t="shared" si="19"/>
        <v/>
      </c>
      <c r="W57" s="55" t="str">
        <f t="shared" si="19"/>
        <v/>
      </c>
      <c r="X57" s="54" t="str">
        <f t="shared" si="19"/>
        <v>Работал</v>
      </c>
      <c r="Y57" s="54" t="str">
        <f t="shared" si="19"/>
        <v>Работал</v>
      </c>
      <c r="Z57" s="54" t="str">
        <f t="shared" si="19"/>
        <v>Работал</v>
      </c>
      <c r="AA57" s="54" t="str">
        <f t="shared" si="19"/>
        <v>Работал</v>
      </c>
      <c r="AB57" s="54" t="str">
        <f t="shared" si="19"/>
        <v>Работал</v>
      </c>
      <c r="AC57" s="55" t="str">
        <f t="shared" si="19"/>
        <v/>
      </c>
      <c r="AD57" s="55" t="str">
        <f t="shared" si="19"/>
        <v/>
      </c>
      <c r="AE57" s="54" t="str">
        <f t="shared" si="19"/>
        <v/>
      </c>
      <c r="AF57" s="54" t="str">
        <f t="shared" si="19"/>
        <v/>
      </c>
      <c r="AG57" s="54" t="str">
        <f t="shared" si="19"/>
        <v/>
      </c>
      <c r="AH57" s="54" t="str">
        <f t="shared" si="19"/>
        <v/>
      </c>
      <c r="AI57" s="54" t="str">
        <f t="shared" si="19"/>
        <v/>
      </c>
      <c r="AJ57" s="54" t="str">
        <f t="shared" si="19"/>
        <v/>
      </c>
    </row>
    <row r="58" spans="1:37" x14ac:dyDescent="0.3">
      <c r="A58" s="49">
        <v>66</v>
      </c>
      <c r="B58" s="33" t="s">
        <v>180</v>
      </c>
      <c r="C58" s="33" t="str">
        <f>VLOOKUP($A58,Сотрудники!$A$3:$L$1201,8,0)</f>
        <v>Екатеринбург</v>
      </c>
      <c r="D58" s="54" t="str">
        <f t="shared" ref="D58:AJ58" si="20">IF(ISBLANK(D120),"",IF(D120=0,"Выходной",IF(D120&lt;&gt;0,"Работал","")))</f>
        <v/>
      </c>
      <c r="E58" s="54" t="str">
        <f t="shared" si="20"/>
        <v/>
      </c>
      <c r="F58" s="54" t="str">
        <f t="shared" si="20"/>
        <v/>
      </c>
      <c r="G58" s="54" t="str">
        <f t="shared" si="20"/>
        <v/>
      </c>
      <c r="H58" s="55" t="str">
        <f t="shared" si="20"/>
        <v/>
      </c>
      <c r="I58" s="55" t="str">
        <f t="shared" si="20"/>
        <v/>
      </c>
      <c r="J58" s="54" t="str">
        <f t="shared" si="20"/>
        <v/>
      </c>
      <c r="K58" s="54" t="str">
        <f t="shared" si="20"/>
        <v/>
      </c>
      <c r="L58" s="54" t="str">
        <f t="shared" si="20"/>
        <v/>
      </c>
      <c r="M58" s="54" t="str">
        <f t="shared" si="20"/>
        <v/>
      </c>
      <c r="N58" s="54" t="str">
        <f t="shared" si="20"/>
        <v/>
      </c>
      <c r="O58" s="55" t="str">
        <f t="shared" si="20"/>
        <v/>
      </c>
      <c r="P58" s="55" t="str">
        <f t="shared" si="20"/>
        <v/>
      </c>
      <c r="Q58" s="54" t="str">
        <f t="shared" si="20"/>
        <v/>
      </c>
      <c r="R58" s="54" t="str">
        <f t="shared" si="20"/>
        <v/>
      </c>
      <c r="S58" s="54" t="str">
        <f t="shared" si="20"/>
        <v/>
      </c>
      <c r="T58" s="54" t="str">
        <f t="shared" si="20"/>
        <v/>
      </c>
      <c r="U58" s="54" t="str">
        <f t="shared" si="20"/>
        <v/>
      </c>
      <c r="V58" s="55" t="str">
        <f t="shared" si="20"/>
        <v/>
      </c>
      <c r="W58" s="55" t="str">
        <f t="shared" si="20"/>
        <v/>
      </c>
      <c r="X58" s="54" t="str">
        <f t="shared" si="20"/>
        <v/>
      </c>
      <c r="Y58" s="54" t="str">
        <f t="shared" si="20"/>
        <v/>
      </c>
      <c r="Z58" s="54" t="str">
        <f t="shared" si="20"/>
        <v>Работал</v>
      </c>
      <c r="AA58" s="54" t="str">
        <f t="shared" si="20"/>
        <v>Работал</v>
      </c>
      <c r="AB58" s="54" t="str">
        <f t="shared" si="20"/>
        <v>Работал</v>
      </c>
      <c r="AC58" s="55" t="str">
        <f t="shared" si="20"/>
        <v/>
      </c>
      <c r="AD58" s="55" t="str">
        <f t="shared" si="20"/>
        <v/>
      </c>
      <c r="AE58" s="54" t="str">
        <f t="shared" si="20"/>
        <v>Работал</v>
      </c>
      <c r="AF58" s="54" t="str">
        <f t="shared" si="20"/>
        <v>Работал</v>
      </c>
      <c r="AG58" s="54" t="str">
        <f t="shared" si="20"/>
        <v>Работал</v>
      </c>
      <c r="AH58" s="54" t="str">
        <f t="shared" si="20"/>
        <v/>
      </c>
      <c r="AI58" s="54" t="str">
        <f t="shared" si="20"/>
        <v/>
      </c>
      <c r="AJ58" s="54" t="str">
        <f t="shared" si="20"/>
        <v/>
      </c>
    </row>
    <row r="59" spans="1:37" x14ac:dyDescent="0.3">
      <c r="A59" s="49">
        <v>67</v>
      </c>
      <c r="B59" s="33" t="s">
        <v>195</v>
      </c>
      <c r="C59" s="33" t="str">
        <f>VLOOKUP($A59,Сотрудники!$A$3:$L$1201,8,0)</f>
        <v>СПБ</v>
      </c>
      <c r="D59" s="54" t="str">
        <f t="shared" ref="D59:AJ59" si="21">IF(ISBLANK(D121),"",IF(D121=0,"Выходной",IF(D121&lt;&gt;0,"Работал","")))</f>
        <v/>
      </c>
      <c r="E59" s="54" t="str">
        <f t="shared" si="21"/>
        <v/>
      </c>
      <c r="F59" s="54" t="str">
        <f t="shared" si="21"/>
        <v/>
      </c>
      <c r="G59" s="54" t="str">
        <f t="shared" si="21"/>
        <v/>
      </c>
      <c r="H59" s="55" t="str">
        <f t="shared" si="21"/>
        <v/>
      </c>
      <c r="I59" s="55" t="str">
        <f t="shared" si="21"/>
        <v/>
      </c>
      <c r="J59" s="54" t="str">
        <f t="shared" si="21"/>
        <v/>
      </c>
      <c r="K59" s="54" t="str">
        <f t="shared" si="21"/>
        <v/>
      </c>
      <c r="L59" s="54" t="str">
        <f t="shared" si="21"/>
        <v/>
      </c>
      <c r="M59" s="54" t="str">
        <f t="shared" si="21"/>
        <v/>
      </c>
      <c r="N59" s="54" t="str">
        <f t="shared" si="21"/>
        <v/>
      </c>
      <c r="O59" s="55" t="str">
        <f t="shared" si="21"/>
        <v/>
      </c>
      <c r="P59" s="55" t="str">
        <f t="shared" si="21"/>
        <v/>
      </c>
      <c r="Q59" s="54" t="str">
        <f t="shared" si="21"/>
        <v/>
      </c>
      <c r="R59" s="54" t="str">
        <f t="shared" si="21"/>
        <v/>
      </c>
      <c r="S59" s="54" t="str">
        <f t="shared" si="21"/>
        <v/>
      </c>
      <c r="T59" s="54" t="str">
        <f t="shared" si="21"/>
        <v/>
      </c>
      <c r="U59" s="54" t="str">
        <f t="shared" si="21"/>
        <v/>
      </c>
      <c r="V59" s="55" t="str">
        <f t="shared" si="21"/>
        <v/>
      </c>
      <c r="W59" s="55" t="str">
        <f t="shared" si="21"/>
        <v/>
      </c>
      <c r="X59" s="54" t="str">
        <f t="shared" si="21"/>
        <v/>
      </c>
      <c r="Y59" s="54" t="str">
        <f t="shared" si="21"/>
        <v/>
      </c>
      <c r="Z59" s="54" t="str">
        <f t="shared" si="21"/>
        <v/>
      </c>
      <c r="AA59" s="54" t="str">
        <f t="shared" si="21"/>
        <v>Работал</v>
      </c>
      <c r="AB59" s="54" t="str">
        <f t="shared" si="21"/>
        <v>Работал</v>
      </c>
      <c r="AC59" s="55" t="str">
        <f t="shared" si="21"/>
        <v/>
      </c>
      <c r="AD59" s="55" t="str">
        <f t="shared" si="21"/>
        <v/>
      </c>
      <c r="AE59" s="54" t="str">
        <f t="shared" si="21"/>
        <v>Работал</v>
      </c>
      <c r="AF59" s="54" t="str">
        <f t="shared" si="21"/>
        <v>Работал</v>
      </c>
      <c r="AG59" s="54" t="str">
        <f t="shared" si="21"/>
        <v>Работал</v>
      </c>
      <c r="AH59" s="54" t="str">
        <f t="shared" si="21"/>
        <v/>
      </c>
      <c r="AI59" s="54" t="str">
        <f t="shared" si="21"/>
        <v/>
      </c>
      <c r="AJ59" s="54" t="str">
        <f t="shared" si="21"/>
        <v/>
      </c>
    </row>
    <row r="60" spans="1:37" x14ac:dyDescent="0.3">
      <c r="A60" s="49">
        <v>68</v>
      </c>
      <c r="B60" s="33" t="s">
        <v>189</v>
      </c>
      <c r="C60" s="33" t="str">
        <f>VLOOKUP($A60,Сотрудники!$A$3:$L$1201,8,0)</f>
        <v>Москва</v>
      </c>
      <c r="D60" s="54" t="str">
        <f t="shared" ref="D60:AJ60" si="22">IF(ISBLANK(D122),"",IF(D122=0,"Выходной",IF(D122&lt;&gt;0,"Работал","")))</f>
        <v/>
      </c>
      <c r="E60" s="54" t="str">
        <f t="shared" si="22"/>
        <v/>
      </c>
      <c r="F60" s="54" t="str">
        <f t="shared" si="22"/>
        <v/>
      </c>
      <c r="G60" s="54" t="str">
        <f t="shared" si="22"/>
        <v/>
      </c>
      <c r="H60" s="55" t="str">
        <f t="shared" si="22"/>
        <v/>
      </c>
      <c r="I60" s="55" t="str">
        <f t="shared" si="22"/>
        <v/>
      </c>
      <c r="J60" s="54" t="str">
        <f t="shared" si="22"/>
        <v/>
      </c>
      <c r="K60" s="54" t="str">
        <f t="shared" si="22"/>
        <v/>
      </c>
      <c r="L60" s="54" t="str">
        <f t="shared" si="22"/>
        <v/>
      </c>
      <c r="M60" s="54" t="str">
        <f t="shared" si="22"/>
        <v/>
      </c>
      <c r="N60" s="54" t="str">
        <f t="shared" si="22"/>
        <v/>
      </c>
      <c r="O60" s="55" t="str">
        <f t="shared" si="22"/>
        <v/>
      </c>
      <c r="P60" s="55" t="str">
        <f t="shared" si="22"/>
        <v/>
      </c>
      <c r="Q60" s="54" t="str">
        <f t="shared" si="22"/>
        <v/>
      </c>
      <c r="R60" s="54" t="str">
        <f t="shared" si="22"/>
        <v/>
      </c>
      <c r="S60" s="54" t="str">
        <f t="shared" si="22"/>
        <v/>
      </c>
      <c r="T60" s="54" t="str">
        <f t="shared" si="22"/>
        <v/>
      </c>
      <c r="U60" s="54" t="str">
        <f t="shared" si="22"/>
        <v/>
      </c>
      <c r="V60" s="55" t="str">
        <f t="shared" si="22"/>
        <v/>
      </c>
      <c r="W60" s="55" t="str">
        <f t="shared" si="22"/>
        <v/>
      </c>
      <c r="X60" s="54" t="str">
        <f t="shared" si="22"/>
        <v/>
      </c>
      <c r="Y60" s="54" t="str">
        <f t="shared" si="22"/>
        <v/>
      </c>
      <c r="Z60" s="54" t="str">
        <f t="shared" si="22"/>
        <v/>
      </c>
      <c r="AA60" s="54" t="str">
        <f t="shared" si="22"/>
        <v/>
      </c>
      <c r="AB60" s="54" t="str">
        <f t="shared" si="22"/>
        <v/>
      </c>
      <c r="AC60" s="55" t="str">
        <f t="shared" si="22"/>
        <v/>
      </c>
      <c r="AD60" s="55" t="str">
        <f t="shared" si="22"/>
        <v/>
      </c>
      <c r="AE60" s="54" t="str">
        <f t="shared" si="22"/>
        <v>Работал</v>
      </c>
      <c r="AF60" s="54" t="str">
        <f t="shared" si="22"/>
        <v>Работал</v>
      </c>
      <c r="AG60" s="54" t="str">
        <f t="shared" si="22"/>
        <v>Работал</v>
      </c>
      <c r="AH60" s="54" t="str">
        <f t="shared" si="22"/>
        <v/>
      </c>
      <c r="AI60" s="54" t="str">
        <f t="shared" si="22"/>
        <v/>
      </c>
      <c r="AJ60" s="54" t="str">
        <f t="shared" si="22"/>
        <v/>
      </c>
    </row>
    <row r="61" spans="1:37" x14ac:dyDescent="0.3">
      <c r="A61" s="32">
        <v>69</v>
      </c>
      <c r="B61" s="33" t="s">
        <v>176</v>
      </c>
      <c r="C61" s="33" t="str">
        <f>VLOOKUP($A61,Сотрудники!$A$3:$L$1201,8,0)</f>
        <v>Рязань</v>
      </c>
      <c r="D61" s="54" t="str">
        <f t="shared" ref="D61:AJ61" si="23">IF(ISBLANK(D123),"",IF(D123=0,"Выходной",IF(D123&lt;&gt;0,"Работал","")))</f>
        <v/>
      </c>
      <c r="E61" s="54" t="str">
        <f t="shared" si="23"/>
        <v/>
      </c>
      <c r="F61" s="54" t="str">
        <f t="shared" si="23"/>
        <v/>
      </c>
      <c r="G61" s="54" t="str">
        <f t="shared" si="23"/>
        <v/>
      </c>
      <c r="H61" s="55" t="str">
        <f t="shared" si="23"/>
        <v/>
      </c>
      <c r="I61" s="55" t="str">
        <f t="shared" si="23"/>
        <v/>
      </c>
      <c r="J61" s="54" t="str">
        <f t="shared" si="23"/>
        <v/>
      </c>
      <c r="K61" s="54" t="str">
        <f t="shared" si="23"/>
        <v/>
      </c>
      <c r="L61" s="54" t="str">
        <f t="shared" si="23"/>
        <v/>
      </c>
      <c r="M61" s="54" t="str">
        <f t="shared" si="23"/>
        <v/>
      </c>
      <c r="N61" s="54" t="str">
        <f t="shared" si="23"/>
        <v/>
      </c>
      <c r="O61" s="55" t="str">
        <f t="shared" si="23"/>
        <v/>
      </c>
      <c r="P61" s="55" t="str">
        <f t="shared" si="23"/>
        <v/>
      </c>
      <c r="Q61" s="54" t="str">
        <f t="shared" si="23"/>
        <v/>
      </c>
      <c r="R61" s="54" t="str">
        <f t="shared" si="23"/>
        <v/>
      </c>
      <c r="S61" s="54" t="str">
        <f t="shared" si="23"/>
        <v/>
      </c>
      <c r="T61" s="54" t="str">
        <f t="shared" si="23"/>
        <v/>
      </c>
      <c r="U61" s="54" t="str">
        <f t="shared" si="23"/>
        <v/>
      </c>
      <c r="V61" s="55" t="str">
        <f t="shared" si="23"/>
        <v/>
      </c>
      <c r="W61" s="55" t="str">
        <f t="shared" si="23"/>
        <v/>
      </c>
      <c r="X61" s="54" t="str">
        <f t="shared" si="23"/>
        <v/>
      </c>
      <c r="Y61" s="54" t="str">
        <f t="shared" si="23"/>
        <v/>
      </c>
      <c r="Z61" s="54" t="str">
        <f t="shared" si="23"/>
        <v/>
      </c>
      <c r="AA61" s="54" t="str">
        <f t="shared" si="23"/>
        <v/>
      </c>
      <c r="AB61" s="54" t="str">
        <f t="shared" si="23"/>
        <v/>
      </c>
      <c r="AC61" s="55" t="str">
        <f t="shared" si="23"/>
        <v/>
      </c>
      <c r="AD61" s="55" t="str">
        <f t="shared" si="23"/>
        <v/>
      </c>
      <c r="AE61" s="54" t="str">
        <f t="shared" si="23"/>
        <v/>
      </c>
      <c r="AF61" s="54" t="str">
        <f t="shared" si="23"/>
        <v>Работал</v>
      </c>
      <c r="AG61" s="54" t="str">
        <f t="shared" si="23"/>
        <v>Работал</v>
      </c>
      <c r="AH61" s="54" t="str">
        <f t="shared" si="23"/>
        <v/>
      </c>
      <c r="AI61" s="54" t="str">
        <f t="shared" si="23"/>
        <v/>
      </c>
      <c r="AJ61" s="54" t="str">
        <f t="shared" si="23"/>
        <v/>
      </c>
    </row>
    <row r="62" spans="1:37" x14ac:dyDescent="0.3">
      <c r="B62" s="36" t="s">
        <v>27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</row>
    <row r="63" spans="1:37" x14ac:dyDescent="0.3">
      <c r="B63" s="38" t="s">
        <v>23</v>
      </c>
      <c r="C63" s="38" t="s">
        <v>24</v>
      </c>
      <c r="D63" s="96" t="s">
        <v>25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</row>
    <row r="64" spans="1:37" x14ac:dyDescent="0.3">
      <c r="B64" s="36"/>
      <c r="C64" s="37" t="s">
        <v>21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36" t="s">
        <v>20</v>
      </c>
    </row>
    <row r="65" spans="1:37" x14ac:dyDescent="0.3">
      <c r="A65" s="33">
        <v>1</v>
      </c>
      <c r="B65" s="33" t="str">
        <f>VLOOKUP($A65,Сотрудники!$A$3:$L$1201,2,0)</f>
        <v>Кузьмин Антон</v>
      </c>
      <c r="C65" s="33" t="str">
        <f>VLOOKUP($A65,Сотрудники!$A$3:$L$1201,8,0)</f>
        <v>Москва</v>
      </c>
      <c r="D65" s="54">
        <v>8</v>
      </c>
      <c r="E65" s="54">
        <v>8</v>
      </c>
      <c r="F65" s="54">
        <v>8</v>
      </c>
      <c r="G65" s="54">
        <v>8</v>
      </c>
      <c r="H65" s="55"/>
      <c r="I65" s="55"/>
      <c r="J65" s="54">
        <v>8</v>
      </c>
      <c r="K65" s="54">
        <v>8</v>
      </c>
      <c r="L65" s="54">
        <v>8</v>
      </c>
      <c r="M65" s="54">
        <v>8</v>
      </c>
      <c r="N65" s="54">
        <v>8</v>
      </c>
      <c r="O65" s="55"/>
      <c r="P65" s="55"/>
      <c r="Q65" s="54">
        <v>8</v>
      </c>
      <c r="R65" s="54">
        <v>8</v>
      </c>
      <c r="S65" s="54">
        <v>8</v>
      </c>
      <c r="T65" s="54">
        <v>8</v>
      </c>
      <c r="U65" s="54">
        <v>8</v>
      </c>
      <c r="V65" s="55"/>
      <c r="W65" s="55"/>
      <c r="X65" s="54">
        <v>8</v>
      </c>
      <c r="Y65" s="54">
        <v>8</v>
      </c>
      <c r="Z65" s="54">
        <v>8</v>
      </c>
      <c r="AA65" s="54">
        <v>8</v>
      </c>
      <c r="AB65" s="54">
        <v>8</v>
      </c>
      <c r="AC65" s="55"/>
      <c r="AD65" s="55"/>
      <c r="AE65" s="54">
        <v>8</v>
      </c>
      <c r="AF65" s="54">
        <v>8</v>
      </c>
      <c r="AG65" s="54">
        <v>8</v>
      </c>
      <c r="AH65" s="54"/>
      <c r="AI65" s="54"/>
      <c r="AJ65" s="54"/>
      <c r="AK65" s="36">
        <f>SUM(D65:AJ65)</f>
        <v>176</v>
      </c>
    </row>
    <row r="66" spans="1:37" x14ac:dyDescent="0.3">
      <c r="A66" s="33">
        <v>2</v>
      </c>
      <c r="B66" s="33" t="str">
        <f>VLOOKUP($A66,Сотрудники!$A$3:$L$1201,2,0)</f>
        <v xml:space="preserve">Крейнделин Борис </v>
      </c>
      <c r="C66" s="33" t="str">
        <f>VLOOKUP($A66,Сотрудники!$A$3:$L$1201,8,0)</f>
        <v>Москва</v>
      </c>
      <c r="D66" s="54">
        <v>8</v>
      </c>
      <c r="E66" s="54">
        <v>8</v>
      </c>
      <c r="F66" s="54">
        <v>8</v>
      </c>
      <c r="G66" s="54">
        <v>8</v>
      </c>
      <c r="H66" s="55"/>
      <c r="I66" s="55"/>
      <c r="J66" s="54">
        <v>8</v>
      </c>
      <c r="K66" s="54">
        <v>8</v>
      </c>
      <c r="L66" s="54">
        <v>8</v>
      </c>
      <c r="M66" s="54">
        <v>8</v>
      </c>
      <c r="N66" s="54">
        <v>8</v>
      </c>
      <c r="O66" s="55"/>
      <c r="P66" s="55"/>
      <c r="Q66" s="54">
        <v>8</v>
      </c>
      <c r="R66" s="54">
        <v>8</v>
      </c>
      <c r="S66" s="54">
        <v>8</v>
      </c>
      <c r="T66" s="54">
        <v>8</v>
      </c>
      <c r="U66" s="54">
        <v>8</v>
      </c>
      <c r="V66" s="55"/>
      <c r="W66" s="55"/>
      <c r="X66" s="54">
        <v>8</v>
      </c>
      <c r="Y66" s="54">
        <v>8</v>
      </c>
      <c r="Z66" s="54">
        <v>8</v>
      </c>
      <c r="AA66" s="54">
        <v>8</v>
      </c>
      <c r="AB66" s="54">
        <v>8</v>
      </c>
      <c r="AC66" s="55"/>
      <c r="AD66" s="55"/>
      <c r="AE66" s="54">
        <v>8</v>
      </c>
      <c r="AF66" s="54">
        <v>8</v>
      </c>
      <c r="AG66" s="54">
        <v>8</v>
      </c>
      <c r="AH66" s="54"/>
      <c r="AI66" s="54"/>
      <c r="AJ66" s="54"/>
      <c r="AK66" s="36">
        <f t="shared" ref="AK66:AK123" si="24">SUM(D66:AJ66)</f>
        <v>176</v>
      </c>
    </row>
    <row r="67" spans="1:37" x14ac:dyDescent="0.3">
      <c r="A67" s="33">
        <v>3</v>
      </c>
      <c r="B67" s="33" t="str">
        <f>VLOOKUP($A67,Сотрудники!$A$3:$L$1201,2,0)</f>
        <v>Асеев Феофан</v>
      </c>
      <c r="C67" s="33" t="str">
        <f>VLOOKUP($A67,Сотрудники!$A$3:$L$1201,8,0)</f>
        <v>Москва</v>
      </c>
      <c r="D67" s="54">
        <v>8</v>
      </c>
      <c r="E67" s="54">
        <v>8</v>
      </c>
      <c r="F67" s="54">
        <v>8</v>
      </c>
      <c r="G67" s="54">
        <v>8</v>
      </c>
      <c r="H67" s="55"/>
      <c r="I67" s="55"/>
      <c r="J67" s="54">
        <v>8</v>
      </c>
      <c r="K67" s="54">
        <v>8</v>
      </c>
      <c r="L67" s="54">
        <v>8</v>
      </c>
      <c r="M67" s="54">
        <v>8</v>
      </c>
      <c r="N67" s="54">
        <v>8</v>
      </c>
      <c r="O67" s="55"/>
      <c r="P67" s="55"/>
      <c r="Q67" s="54">
        <v>8</v>
      </c>
      <c r="R67" s="54">
        <v>8</v>
      </c>
      <c r="S67" s="54">
        <v>8</v>
      </c>
      <c r="T67" s="54">
        <v>8</v>
      </c>
      <c r="U67" s="54">
        <v>8</v>
      </c>
      <c r="V67" s="55"/>
      <c r="W67" s="55"/>
      <c r="X67" s="54">
        <v>8</v>
      </c>
      <c r="Y67" s="54">
        <v>8</v>
      </c>
      <c r="Z67" s="54">
        <v>8</v>
      </c>
      <c r="AA67" s="54">
        <v>8</v>
      </c>
      <c r="AB67" s="54">
        <v>8</v>
      </c>
      <c r="AC67" s="55"/>
      <c r="AD67" s="55"/>
      <c r="AE67" s="54">
        <v>8</v>
      </c>
      <c r="AF67" s="54">
        <v>8</v>
      </c>
      <c r="AG67" s="54">
        <v>8</v>
      </c>
      <c r="AH67" s="54"/>
      <c r="AI67" s="54"/>
      <c r="AJ67" s="54"/>
      <c r="AK67" s="36">
        <f t="shared" si="24"/>
        <v>176</v>
      </c>
    </row>
    <row r="68" spans="1:37" x14ac:dyDescent="0.3">
      <c r="A68" s="32">
        <v>5</v>
      </c>
      <c r="B68" s="33" t="str">
        <f>VLOOKUP($A68,Сотрудники!$A$3:$L$1201,2,0)</f>
        <v>Яковлев Дмитрий</v>
      </c>
      <c r="C68" s="33" t="str">
        <f>VLOOKUP($A68,Сотрудники!$A$3:$L$1201,8,0)</f>
        <v>Москва</v>
      </c>
      <c r="D68" s="54">
        <v>8</v>
      </c>
      <c r="E68" s="54">
        <v>8</v>
      </c>
      <c r="F68" s="54">
        <v>8</v>
      </c>
      <c r="G68" s="54">
        <v>8</v>
      </c>
      <c r="H68" s="55"/>
      <c r="I68" s="55"/>
      <c r="J68" s="54">
        <v>8</v>
      </c>
      <c r="K68" s="54">
        <v>8</v>
      </c>
      <c r="L68" s="54">
        <v>8</v>
      </c>
      <c r="M68" s="54">
        <v>8</v>
      </c>
      <c r="N68" s="54">
        <v>8</v>
      </c>
      <c r="O68" s="55"/>
      <c r="P68" s="55"/>
      <c r="Q68" s="54">
        <v>8</v>
      </c>
      <c r="R68" s="54">
        <v>8</v>
      </c>
      <c r="S68" s="54">
        <v>8</v>
      </c>
      <c r="T68" s="54">
        <v>8</v>
      </c>
      <c r="U68" s="54">
        <v>0</v>
      </c>
      <c r="V68" s="55"/>
      <c r="W68" s="55"/>
      <c r="X68" s="54">
        <v>8</v>
      </c>
      <c r="Y68" s="54">
        <v>8</v>
      </c>
      <c r="Z68" s="54">
        <v>8</v>
      </c>
      <c r="AA68" s="54">
        <v>8</v>
      </c>
      <c r="AB68" s="54">
        <v>8</v>
      </c>
      <c r="AC68" s="55"/>
      <c r="AD68" s="55"/>
      <c r="AE68" s="54">
        <v>8</v>
      </c>
      <c r="AF68" s="54">
        <v>8</v>
      </c>
      <c r="AG68" s="54">
        <v>8</v>
      </c>
      <c r="AH68" s="54"/>
      <c r="AI68" s="54"/>
      <c r="AJ68" s="54"/>
      <c r="AK68" s="36">
        <f t="shared" si="24"/>
        <v>168</v>
      </c>
    </row>
    <row r="69" spans="1:37" x14ac:dyDescent="0.3">
      <c r="A69" s="32">
        <v>8</v>
      </c>
      <c r="B69" s="33" t="str">
        <f>VLOOKUP($A69,Сотрудники!$A$3:$L$1201,2,0)</f>
        <v>Хохлова Крестина</v>
      </c>
      <c r="C69" s="33" t="str">
        <f>VLOOKUP($A69,Сотрудники!$A$3:$L$1201,8,0)</f>
        <v>Москва</v>
      </c>
      <c r="D69" s="54">
        <v>8</v>
      </c>
      <c r="E69" s="54">
        <v>8</v>
      </c>
      <c r="F69" s="54">
        <v>8</v>
      </c>
      <c r="G69" s="54">
        <v>8</v>
      </c>
      <c r="H69" s="55"/>
      <c r="I69" s="55"/>
      <c r="J69" s="54">
        <v>8</v>
      </c>
      <c r="K69" s="54">
        <v>8</v>
      </c>
      <c r="L69" s="54">
        <v>8</v>
      </c>
      <c r="M69" s="54">
        <v>8</v>
      </c>
      <c r="N69" s="54">
        <v>8</v>
      </c>
      <c r="O69" s="55"/>
      <c r="P69" s="55"/>
      <c r="Q69" s="54">
        <v>8</v>
      </c>
      <c r="R69" s="54">
        <v>8</v>
      </c>
      <c r="S69" s="54">
        <v>8</v>
      </c>
      <c r="T69" s="54">
        <v>0</v>
      </c>
      <c r="U69" s="54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55"/>
      <c r="AD69" s="55"/>
      <c r="AE69" s="54">
        <v>8</v>
      </c>
      <c r="AF69" s="54">
        <v>8</v>
      </c>
      <c r="AG69" s="54">
        <v>8</v>
      </c>
      <c r="AH69" s="54"/>
      <c r="AI69" s="54"/>
      <c r="AJ69" s="54"/>
      <c r="AK69" s="36">
        <f t="shared" si="24"/>
        <v>120</v>
      </c>
    </row>
    <row r="70" spans="1:37" x14ac:dyDescent="0.3">
      <c r="A70" s="32">
        <v>9</v>
      </c>
      <c r="B70" s="33" t="str">
        <f>VLOOKUP($A70,Сотрудники!$A$3:$L$1201,2,0)</f>
        <v>Пойш Виталий</v>
      </c>
      <c r="C70" s="33" t="str">
        <f>VLOOKUP($A70,Сотрудники!$A$3:$L$1201,8,0)</f>
        <v>Екатеринбург</v>
      </c>
      <c r="D70" s="54">
        <v>8</v>
      </c>
      <c r="E70" s="54">
        <v>8</v>
      </c>
      <c r="F70" s="54">
        <v>8</v>
      </c>
      <c r="G70" s="54">
        <v>8</v>
      </c>
      <c r="H70" s="55"/>
      <c r="I70" s="55"/>
      <c r="J70" s="54">
        <v>8</v>
      </c>
      <c r="K70" s="54">
        <v>8</v>
      </c>
      <c r="L70" s="54">
        <v>8</v>
      </c>
      <c r="M70" s="54">
        <v>8</v>
      </c>
      <c r="N70" s="54">
        <v>8</v>
      </c>
      <c r="O70" s="55"/>
      <c r="P70" s="55"/>
      <c r="Q70" s="54">
        <v>8</v>
      </c>
      <c r="R70" s="54">
        <v>8</v>
      </c>
      <c r="S70" s="54">
        <v>8</v>
      </c>
      <c r="T70" s="54">
        <v>8</v>
      </c>
      <c r="U70" s="54">
        <v>8</v>
      </c>
      <c r="V70" s="55"/>
      <c r="W70" s="55"/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5">
        <v>0</v>
      </c>
      <c r="AD70" s="55">
        <v>0</v>
      </c>
      <c r="AE70" s="54">
        <v>0</v>
      </c>
      <c r="AF70" s="54">
        <v>0</v>
      </c>
      <c r="AG70" s="54">
        <v>0</v>
      </c>
      <c r="AH70" s="54"/>
      <c r="AI70" s="52"/>
      <c r="AJ70" s="52"/>
      <c r="AK70" s="36">
        <f t="shared" si="24"/>
        <v>112</v>
      </c>
    </row>
    <row r="71" spans="1:37" x14ac:dyDescent="0.3">
      <c r="A71" s="32">
        <v>10</v>
      </c>
      <c r="B71" s="33" t="str">
        <f>VLOOKUP($A71,Сотрудники!$A$3:$L$1201,2,0)</f>
        <v>Офицеров Дмитрий</v>
      </c>
      <c r="C71" s="33" t="str">
        <f>VLOOKUP($A71,Сотрудники!$A$3:$L$1201,8,0)</f>
        <v>СПБ</v>
      </c>
      <c r="D71" s="54">
        <v>8</v>
      </c>
      <c r="E71" s="54">
        <v>0</v>
      </c>
      <c r="F71" s="54">
        <v>0</v>
      </c>
      <c r="G71" s="54">
        <v>0</v>
      </c>
      <c r="H71" s="55">
        <v>0</v>
      </c>
      <c r="I71" s="55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5"/>
      <c r="P71" s="55"/>
      <c r="Q71" s="54">
        <v>8</v>
      </c>
      <c r="R71" s="54">
        <v>8</v>
      </c>
      <c r="S71" s="54">
        <v>8</v>
      </c>
      <c r="T71" s="54">
        <v>8</v>
      </c>
      <c r="U71" s="54">
        <v>8</v>
      </c>
      <c r="V71" s="55"/>
      <c r="W71" s="55"/>
      <c r="X71" s="54">
        <v>8</v>
      </c>
      <c r="Y71" s="54">
        <v>8</v>
      </c>
      <c r="Z71" s="54">
        <v>8</v>
      </c>
      <c r="AA71" s="54">
        <v>8</v>
      </c>
      <c r="AB71" s="54">
        <v>8</v>
      </c>
      <c r="AC71" s="55"/>
      <c r="AD71" s="55"/>
      <c r="AE71" s="54">
        <v>8</v>
      </c>
      <c r="AF71" s="54">
        <v>8</v>
      </c>
      <c r="AG71" s="54">
        <v>8</v>
      </c>
      <c r="AH71" s="54"/>
      <c r="AI71" s="52"/>
      <c r="AJ71" s="52"/>
      <c r="AK71" s="36">
        <f t="shared" si="24"/>
        <v>112</v>
      </c>
    </row>
    <row r="72" spans="1:37" x14ac:dyDescent="0.3">
      <c r="A72" s="32">
        <v>11</v>
      </c>
      <c r="B72" s="33" t="str">
        <f>VLOOKUP($A72,Сотрудники!$A$3:$L$1201,2,0)</f>
        <v>Муштекенов Тимур</v>
      </c>
      <c r="C72" s="33" t="str">
        <f>VLOOKUP($A72,Сотрудники!$A$3:$L$1201,8,0)</f>
        <v>СПБ</v>
      </c>
      <c r="D72" s="54">
        <v>8</v>
      </c>
      <c r="E72" s="54">
        <v>8</v>
      </c>
      <c r="F72" s="54">
        <v>8</v>
      </c>
      <c r="G72" s="54">
        <v>8</v>
      </c>
      <c r="H72" s="55"/>
      <c r="I72" s="55"/>
      <c r="J72" s="54">
        <v>8</v>
      </c>
      <c r="K72" s="54">
        <v>8</v>
      </c>
      <c r="L72" s="54">
        <v>8</v>
      </c>
      <c r="M72" s="54">
        <v>8</v>
      </c>
      <c r="N72" s="54">
        <v>8</v>
      </c>
      <c r="O72" s="55"/>
      <c r="P72" s="55"/>
      <c r="Q72" s="54">
        <v>8</v>
      </c>
      <c r="R72" s="54">
        <v>8</v>
      </c>
      <c r="S72" s="54">
        <v>8</v>
      </c>
      <c r="T72" s="54">
        <v>8</v>
      </c>
      <c r="U72" s="54">
        <v>8</v>
      </c>
      <c r="V72" s="55"/>
      <c r="W72" s="55"/>
      <c r="X72" s="54">
        <v>8</v>
      </c>
      <c r="Y72" s="54">
        <v>8</v>
      </c>
      <c r="Z72" s="54">
        <v>8</v>
      </c>
      <c r="AA72" s="54">
        <v>8</v>
      </c>
      <c r="AB72" s="54">
        <v>8</v>
      </c>
      <c r="AC72" s="55"/>
      <c r="AD72" s="55"/>
      <c r="AE72" s="54">
        <v>8</v>
      </c>
      <c r="AF72" s="54">
        <v>8</v>
      </c>
      <c r="AG72" s="54">
        <v>8</v>
      </c>
      <c r="AH72" s="54"/>
      <c r="AI72" s="52"/>
      <c r="AJ72" s="52"/>
      <c r="AK72" s="36">
        <f t="shared" si="24"/>
        <v>176</v>
      </c>
    </row>
    <row r="73" spans="1:37" x14ac:dyDescent="0.3">
      <c r="A73" s="49">
        <v>13</v>
      </c>
      <c r="B73" s="33" t="str">
        <f>VLOOKUP($A73,Сотрудники!$A$3:$L$1201,2,0)</f>
        <v>Богданов Михаил</v>
      </c>
      <c r="C73" s="33" t="str">
        <f>VLOOKUP($A73,Сотрудники!$A$3:$L$1201,8,0)</f>
        <v>СПБ</v>
      </c>
      <c r="D73" s="54">
        <v>8</v>
      </c>
      <c r="E73" s="54">
        <v>8</v>
      </c>
      <c r="F73" s="54">
        <v>8</v>
      </c>
      <c r="G73" s="54">
        <v>8</v>
      </c>
      <c r="H73" s="55"/>
      <c r="I73" s="55"/>
      <c r="J73" s="54">
        <v>8</v>
      </c>
      <c r="K73" s="54">
        <v>8</v>
      </c>
      <c r="L73" s="54">
        <v>8</v>
      </c>
      <c r="M73" s="54">
        <v>8</v>
      </c>
      <c r="N73" s="54">
        <v>8</v>
      </c>
      <c r="O73" s="55"/>
      <c r="P73" s="55"/>
      <c r="Q73" s="54">
        <v>8</v>
      </c>
      <c r="R73" s="54">
        <v>8</v>
      </c>
      <c r="S73" s="54">
        <v>8</v>
      </c>
      <c r="T73" s="54">
        <v>8</v>
      </c>
      <c r="U73" s="54">
        <v>8</v>
      </c>
      <c r="V73" s="55"/>
      <c r="W73" s="55"/>
      <c r="X73" s="54">
        <v>8</v>
      </c>
      <c r="Y73" s="54">
        <v>8</v>
      </c>
      <c r="Z73" s="54">
        <v>8</v>
      </c>
      <c r="AA73" s="54">
        <v>8</v>
      </c>
      <c r="AB73" s="54">
        <v>8</v>
      </c>
      <c r="AC73" s="55"/>
      <c r="AD73" s="55"/>
      <c r="AE73" s="54">
        <v>8</v>
      </c>
      <c r="AF73" s="54">
        <v>8</v>
      </c>
      <c r="AG73" s="54">
        <v>8</v>
      </c>
      <c r="AH73" s="54"/>
      <c r="AI73" s="52"/>
      <c r="AJ73" s="52"/>
      <c r="AK73" s="36">
        <f t="shared" si="24"/>
        <v>176</v>
      </c>
    </row>
    <row r="74" spans="1:37" x14ac:dyDescent="0.3">
      <c r="A74" s="49">
        <v>14</v>
      </c>
      <c r="B74" s="33" t="str">
        <f>VLOOKUP($A74,Сотрудники!$A$3:$L$1201,2,0)</f>
        <v>Смирнова Екатерина</v>
      </c>
      <c r="C74" s="33" t="str">
        <f>VLOOKUP($A74,Сотрудники!$A$3:$L$1201,8,0)</f>
        <v>Москва</v>
      </c>
      <c r="D74" s="54">
        <v>8</v>
      </c>
      <c r="E74" s="54">
        <v>8</v>
      </c>
      <c r="F74" s="54">
        <v>8</v>
      </c>
      <c r="G74" s="54">
        <v>8</v>
      </c>
      <c r="H74" s="55"/>
      <c r="I74" s="55"/>
      <c r="J74" s="54">
        <v>8</v>
      </c>
      <c r="K74" s="54">
        <v>8</v>
      </c>
      <c r="L74" s="54">
        <v>8</v>
      </c>
      <c r="M74" s="54">
        <v>8</v>
      </c>
      <c r="N74" s="54">
        <v>8</v>
      </c>
      <c r="O74" s="55"/>
      <c r="P74" s="55"/>
      <c r="Q74" s="54">
        <v>8</v>
      </c>
      <c r="R74" s="54">
        <v>8</v>
      </c>
      <c r="S74" s="54">
        <v>8</v>
      </c>
      <c r="T74" s="54">
        <v>8</v>
      </c>
      <c r="U74" s="54">
        <v>8</v>
      </c>
      <c r="V74" s="55"/>
      <c r="W74" s="55"/>
      <c r="X74" s="54">
        <v>8</v>
      </c>
      <c r="Y74" s="54">
        <v>8</v>
      </c>
      <c r="Z74" s="54">
        <v>8</v>
      </c>
      <c r="AA74" s="54">
        <v>8</v>
      </c>
      <c r="AB74" s="54">
        <v>8</v>
      </c>
      <c r="AC74" s="55"/>
      <c r="AD74" s="55"/>
      <c r="AE74" s="54">
        <v>8</v>
      </c>
      <c r="AF74" s="54">
        <v>8</v>
      </c>
      <c r="AG74" s="54">
        <v>8</v>
      </c>
      <c r="AH74" s="54"/>
      <c r="AI74" s="52"/>
      <c r="AJ74" s="52"/>
      <c r="AK74" s="36">
        <f t="shared" si="24"/>
        <v>176</v>
      </c>
    </row>
    <row r="75" spans="1:37" x14ac:dyDescent="0.3">
      <c r="A75" s="49">
        <v>15</v>
      </c>
      <c r="B75" s="33" t="str">
        <f>VLOOKUP($A75,Сотрудники!$A$3:$L$1201,2,0)</f>
        <v>Герасимова Елизавета</v>
      </c>
      <c r="C75" s="33" t="str">
        <f>VLOOKUP($A75,Сотрудники!$A$3:$L$1201,8,0)</f>
        <v>Москва</v>
      </c>
      <c r="D75" s="54">
        <v>8</v>
      </c>
      <c r="E75" s="54">
        <v>8</v>
      </c>
      <c r="F75" s="54">
        <v>8</v>
      </c>
      <c r="G75" s="54">
        <v>8</v>
      </c>
      <c r="H75" s="55"/>
      <c r="I75" s="55"/>
      <c r="J75" s="54">
        <v>8</v>
      </c>
      <c r="K75" s="54">
        <v>8</v>
      </c>
      <c r="L75" s="54">
        <v>8</v>
      </c>
      <c r="M75" s="54">
        <v>8</v>
      </c>
      <c r="N75" s="54">
        <v>8</v>
      </c>
      <c r="O75" s="55"/>
      <c r="P75" s="55"/>
      <c r="Q75" s="54">
        <v>8</v>
      </c>
      <c r="R75" s="54">
        <v>8</v>
      </c>
      <c r="S75" s="54">
        <v>8</v>
      </c>
      <c r="T75" s="54">
        <v>8</v>
      </c>
      <c r="U75" s="54">
        <v>8</v>
      </c>
      <c r="V75" s="55"/>
      <c r="W75" s="55"/>
      <c r="X75" s="54">
        <v>8</v>
      </c>
      <c r="Y75" s="54">
        <v>8</v>
      </c>
      <c r="Z75" s="54">
        <v>8</v>
      </c>
      <c r="AA75" s="54">
        <v>8</v>
      </c>
      <c r="AB75" s="54">
        <v>8</v>
      </c>
      <c r="AC75" s="55"/>
      <c r="AD75" s="55"/>
      <c r="AE75" s="54">
        <v>8</v>
      </c>
      <c r="AF75" s="54">
        <v>8</v>
      </c>
      <c r="AG75" s="54">
        <v>8</v>
      </c>
      <c r="AH75" s="54"/>
      <c r="AI75" s="52"/>
      <c r="AJ75" s="52"/>
      <c r="AK75" s="36">
        <f t="shared" si="24"/>
        <v>176</v>
      </c>
    </row>
    <row r="76" spans="1:37" x14ac:dyDescent="0.3">
      <c r="A76" s="32">
        <v>16</v>
      </c>
      <c r="B76" s="33" t="str">
        <f>VLOOKUP($A76,Сотрудники!$A$3:$L$1201,2,0)</f>
        <v>Абдуллаева Анжелика</v>
      </c>
      <c r="C76" s="33" t="str">
        <f>VLOOKUP($A76,Сотрудники!$A$3:$L$1201,8,0)</f>
        <v>Москва</v>
      </c>
      <c r="D76" s="54">
        <v>8</v>
      </c>
      <c r="E76" s="54">
        <v>8</v>
      </c>
      <c r="F76" s="54">
        <v>8</v>
      </c>
      <c r="G76" s="54">
        <v>8</v>
      </c>
      <c r="H76" s="55"/>
      <c r="I76" s="55"/>
      <c r="J76" s="54">
        <v>8</v>
      </c>
      <c r="K76" s="54">
        <v>8</v>
      </c>
      <c r="L76" s="54">
        <v>8</v>
      </c>
      <c r="M76" s="54">
        <v>8</v>
      </c>
      <c r="N76" s="54">
        <v>8</v>
      </c>
      <c r="O76" s="55"/>
      <c r="P76" s="55"/>
      <c r="Q76" s="54">
        <v>8</v>
      </c>
      <c r="R76" s="54">
        <v>8</v>
      </c>
      <c r="S76" s="54">
        <v>8</v>
      </c>
      <c r="T76" s="54">
        <v>8</v>
      </c>
      <c r="U76" s="54">
        <v>8</v>
      </c>
      <c r="V76" s="55"/>
      <c r="W76" s="55"/>
      <c r="X76" s="54">
        <v>8</v>
      </c>
      <c r="Y76" s="54">
        <v>8</v>
      </c>
      <c r="Z76" s="54">
        <v>8</v>
      </c>
      <c r="AA76" s="54">
        <v>8</v>
      </c>
      <c r="AB76" s="54">
        <v>8</v>
      </c>
      <c r="AC76" s="55"/>
      <c r="AD76" s="55"/>
      <c r="AE76" s="54">
        <v>8</v>
      </c>
      <c r="AF76" s="54">
        <v>8</v>
      </c>
      <c r="AG76" s="54">
        <v>8</v>
      </c>
      <c r="AH76" s="54"/>
      <c r="AI76" s="52"/>
      <c r="AJ76" s="52"/>
      <c r="AK76" s="36">
        <f t="shared" si="24"/>
        <v>176</v>
      </c>
    </row>
    <row r="77" spans="1:37" x14ac:dyDescent="0.3">
      <c r="A77" s="32">
        <v>17</v>
      </c>
      <c r="B77" s="33" t="str">
        <f>VLOOKUP($A77,Сотрудники!$A$3:$L$1201,2,0)</f>
        <v>Наймушин Евгений</v>
      </c>
      <c r="C77" s="33" t="str">
        <f>VLOOKUP($A77,Сотрудники!$A$3:$L$1201,8,0)</f>
        <v>Екатеринбург</v>
      </c>
      <c r="D77" s="54">
        <v>0</v>
      </c>
      <c r="E77" s="54">
        <v>0</v>
      </c>
      <c r="F77" s="54">
        <v>0</v>
      </c>
      <c r="G77" s="54">
        <v>0</v>
      </c>
      <c r="H77" s="55">
        <v>0</v>
      </c>
      <c r="I77" s="55">
        <v>0</v>
      </c>
      <c r="J77" s="54">
        <v>8</v>
      </c>
      <c r="K77" s="54">
        <v>8</v>
      </c>
      <c r="L77" s="54">
        <v>8</v>
      </c>
      <c r="M77" s="54">
        <v>8</v>
      </c>
      <c r="N77" s="54">
        <v>8</v>
      </c>
      <c r="O77" s="55"/>
      <c r="P77" s="55"/>
      <c r="Q77" s="54">
        <v>8</v>
      </c>
      <c r="R77" s="54">
        <v>8</v>
      </c>
      <c r="S77" s="54">
        <v>8</v>
      </c>
      <c r="T77" s="54">
        <v>8</v>
      </c>
      <c r="U77" s="54">
        <v>8</v>
      </c>
      <c r="V77" s="55"/>
      <c r="W77" s="55"/>
      <c r="X77" s="54">
        <v>8</v>
      </c>
      <c r="Y77" s="54">
        <v>8</v>
      </c>
      <c r="Z77" s="54">
        <v>8</v>
      </c>
      <c r="AA77" s="54">
        <v>8</v>
      </c>
      <c r="AB77" s="54">
        <v>8</v>
      </c>
      <c r="AC77" s="55"/>
      <c r="AD77" s="55"/>
      <c r="AE77" s="54">
        <v>8</v>
      </c>
      <c r="AF77" s="54">
        <v>8</v>
      </c>
      <c r="AG77" s="54">
        <v>8</v>
      </c>
      <c r="AH77" s="54"/>
      <c r="AI77" s="52"/>
      <c r="AJ77" s="52"/>
      <c r="AK77" s="36">
        <f t="shared" si="24"/>
        <v>144</v>
      </c>
    </row>
    <row r="78" spans="1:37" x14ac:dyDescent="0.3">
      <c r="A78" s="32">
        <v>19</v>
      </c>
      <c r="B78" s="33" t="str">
        <f>VLOOKUP($A78,Сотрудники!$A$3:$L$1201,2,0)</f>
        <v>Лопатин Максим</v>
      </c>
      <c r="C78" s="33" t="str">
        <f>VLOOKUP($A78,Сотрудники!$A$3:$L$1201,8,0)</f>
        <v>Москва</v>
      </c>
      <c r="D78" s="54">
        <v>8</v>
      </c>
      <c r="E78" s="54">
        <v>8</v>
      </c>
      <c r="F78" s="54">
        <v>8</v>
      </c>
      <c r="G78" s="54">
        <v>8</v>
      </c>
      <c r="H78" s="55"/>
      <c r="I78" s="55"/>
      <c r="J78" s="54">
        <v>8</v>
      </c>
      <c r="K78" s="54">
        <v>8</v>
      </c>
      <c r="L78" s="54">
        <v>8</v>
      </c>
      <c r="M78" s="54">
        <v>8</v>
      </c>
      <c r="N78" s="54">
        <v>8</v>
      </c>
      <c r="O78" s="55"/>
      <c r="P78" s="55"/>
      <c r="Q78" s="54">
        <v>8</v>
      </c>
      <c r="R78" s="54">
        <v>8</v>
      </c>
      <c r="S78" s="54">
        <v>8</v>
      </c>
      <c r="T78" s="54">
        <v>8</v>
      </c>
      <c r="U78" s="54">
        <v>8</v>
      </c>
      <c r="V78" s="55"/>
      <c r="W78" s="55"/>
      <c r="X78" s="54">
        <v>8</v>
      </c>
      <c r="Y78" s="54">
        <v>8</v>
      </c>
      <c r="Z78" s="54">
        <v>8</v>
      </c>
      <c r="AA78" s="54">
        <v>8</v>
      </c>
      <c r="AB78" s="54">
        <v>8</v>
      </c>
      <c r="AC78" s="55"/>
      <c r="AD78" s="55"/>
      <c r="AE78" s="54">
        <v>8</v>
      </c>
      <c r="AF78" s="54">
        <v>8</v>
      </c>
      <c r="AG78" s="54">
        <v>8</v>
      </c>
      <c r="AH78" s="54"/>
      <c r="AI78" s="52"/>
      <c r="AJ78" s="52"/>
      <c r="AK78" s="36">
        <f t="shared" si="24"/>
        <v>176</v>
      </c>
    </row>
    <row r="79" spans="1:37" x14ac:dyDescent="0.3">
      <c r="A79" s="32">
        <v>21</v>
      </c>
      <c r="B79" s="33" t="str">
        <f>VLOOKUP($A79,Сотрудники!$A$3:$L$1201,2,0)</f>
        <v>Шимберев Борис</v>
      </c>
      <c r="C79" s="33" t="str">
        <f>VLOOKUP($A79,Сотрудники!$A$3:$L$1201,8,0)</f>
        <v>СПБ</v>
      </c>
      <c r="D79" s="54">
        <v>8</v>
      </c>
      <c r="E79" s="54">
        <v>8</v>
      </c>
      <c r="F79" s="54">
        <v>8</v>
      </c>
      <c r="G79" s="54">
        <v>8</v>
      </c>
      <c r="H79" s="55"/>
      <c r="I79" s="55"/>
      <c r="J79" s="54">
        <v>8</v>
      </c>
      <c r="K79" s="54">
        <v>8</v>
      </c>
      <c r="L79" s="54">
        <v>8</v>
      </c>
      <c r="M79" s="54">
        <v>8</v>
      </c>
      <c r="N79" s="54">
        <v>8</v>
      </c>
      <c r="O79" s="55"/>
      <c r="P79" s="55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5"/>
      <c r="W79" s="55"/>
      <c r="X79" s="54">
        <v>8</v>
      </c>
      <c r="Y79" s="54">
        <v>8</v>
      </c>
      <c r="Z79" s="54">
        <v>8</v>
      </c>
      <c r="AA79" s="54">
        <v>8</v>
      </c>
      <c r="AB79" s="54">
        <v>8</v>
      </c>
      <c r="AC79" s="55"/>
      <c r="AD79" s="55"/>
      <c r="AE79" s="54">
        <v>8</v>
      </c>
      <c r="AF79" s="54">
        <v>8</v>
      </c>
      <c r="AG79" s="54">
        <v>8</v>
      </c>
      <c r="AH79" s="54"/>
      <c r="AI79" s="52"/>
      <c r="AJ79" s="52"/>
      <c r="AK79" s="36">
        <f t="shared" si="24"/>
        <v>136</v>
      </c>
    </row>
    <row r="80" spans="1:37" x14ac:dyDescent="0.3">
      <c r="A80" s="32">
        <v>22</v>
      </c>
      <c r="B80" s="33" t="str">
        <f>VLOOKUP($A80,Сотрудники!$A$3:$L$1201,2,0)</f>
        <v>Виштак Татьяна</v>
      </c>
      <c r="C80" s="33" t="str">
        <f>VLOOKUP($A80,Сотрудники!$A$3:$L$1201,8,0)</f>
        <v>Москва</v>
      </c>
      <c r="D80" s="54">
        <v>8</v>
      </c>
      <c r="E80" s="54">
        <v>8</v>
      </c>
      <c r="F80" s="54">
        <v>8</v>
      </c>
      <c r="G80" s="54">
        <v>8</v>
      </c>
      <c r="H80" s="55"/>
      <c r="I80" s="55"/>
      <c r="J80" s="54">
        <v>8</v>
      </c>
      <c r="K80" s="54">
        <v>8</v>
      </c>
      <c r="L80" s="54">
        <v>8</v>
      </c>
      <c r="M80" s="54">
        <v>8</v>
      </c>
      <c r="N80" s="54">
        <v>8</v>
      </c>
      <c r="O80" s="55"/>
      <c r="P80" s="55"/>
      <c r="Q80" s="54">
        <v>8</v>
      </c>
      <c r="R80" s="54">
        <v>8</v>
      </c>
      <c r="S80" s="54">
        <v>8</v>
      </c>
      <c r="T80" s="54">
        <v>8</v>
      </c>
      <c r="U80" s="54">
        <v>8</v>
      </c>
      <c r="V80" s="55"/>
      <c r="W80" s="55"/>
      <c r="X80" s="54">
        <v>8</v>
      </c>
      <c r="Y80" s="54">
        <v>8</v>
      </c>
      <c r="Z80" s="54">
        <v>8</v>
      </c>
      <c r="AA80" s="54">
        <v>8</v>
      </c>
      <c r="AB80" s="54">
        <v>8</v>
      </c>
      <c r="AC80" s="55"/>
      <c r="AD80" s="55"/>
      <c r="AE80" s="54">
        <v>8</v>
      </c>
      <c r="AF80" s="54">
        <v>8</v>
      </c>
      <c r="AG80" s="54">
        <v>8</v>
      </c>
      <c r="AH80" s="54"/>
      <c r="AI80" s="52"/>
      <c r="AJ80" s="52"/>
      <c r="AK80" s="36">
        <f t="shared" si="24"/>
        <v>176</v>
      </c>
    </row>
    <row r="81" spans="1:37" x14ac:dyDescent="0.3">
      <c r="A81" s="32">
        <v>23</v>
      </c>
      <c r="B81" s="33" t="str">
        <f>VLOOKUP($A81,Сотрудники!$A$3:$L$1201,2,0)</f>
        <v>Путилов Александр</v>
      </c>
      <c r="C81" s="33" t="str">
        <f>VLOOKUP($A81,Сотрудники!$A$3:$L$1201,8,0)</f>
        <v>Екатеринбург</v>
      </c>
      <c r="D81" s="54">
        <v>8</v>
      </c>
      <c r="E81" s="54">
        <v>8</v>
      </c>
      <c r="F81" s="54">
        <v>8</v>
      </c>
      <c r="G81" s="54">
        <v>8</v>
      </c>
      <c r="H81" s="55"/>
      <c r="I81" s="55"/>
      <c r="J81" s="54">
        <v>8</v>
      </c>
      <c r="K81" s="54">
        <v>8</v>
      </c>
      <c r="L81" s="54">
        <v>8</v>
      </c>
      <c r="M81" s="54">
        <v>8</v>
      </c>
      <c r="N81" s="54">
        <v>8</v>
      </c>
      <c r="O81" s="55"/>
      <c r="P81" s="55"/>
      <c r="Q81" s="54">
        <v>8</v>
      </c>
      <c r="R81" s="54">
        <v>8</v>
      </c>
      <c r="S81" s="54">
        <v>8</v>
      </c>
      <c r="T81" s="54">
        <v>8</v>
      </c>
      <c r="U81" s="54">
        <v>8</v>
      </c>
      <c r="V81" s="55"/>
      <c r="W81" s="55"/>
      <c r="X81" s="54">
        <v>8</v>
      </c>
      <c r="Y81" s="54">
        <v>8</v>
      </c>
      <c r="Z81" s="54">
        <v>8</v>
      </c>
      <c r="AA81" s="54">
        <v>8</v>
      </c>
      <c r="AB81" s="54">
        <v>8</v>
      </c>
      <c r="AC81" s="55"/>
      <c r="AD81" s="55"/>
      <c r="AE81" s="54">
        <v>8</v>
      </c>
      <c r="AF81" s="54">
        <v>8</v>
      </c>
      <c r="AG81" s="54">
        <v>8</v>
      </c>
      <c r="AH81" s="54"/>
      <c r="AI81" s="52"/>
      <c r="AJ81" s="52"/>
      <c r="AK81" s="36">
        <f t="shared" si="24"/>
        <v>176</v>
      </c>
    </row>
    <row r="82" spans="1:37" x14ac:dyDescent="0.3">
      <c r="A82" s="32">
        <v>24</v>
      </c>
      <c r="B82" s="33" t="str">
        <f>VLOOKUP($A82,Сотрудники!$A$3:$L$1201,2,0)</f>
        <v>Цыганкова Анастасия</v>
      </c>
      <c r="C82" s="33" t="str">
        <f>VLOOKUP($A82,Сотрудники!$A$3:$L$1201,8,0)</f>
        <v>Москва</v>
      </c>
      <c r="D82" s="54">
        <v>8</v>
      </c>
      <c r="E82" s="54">
        <v>8</v>
      </c>
      <c r="F82" s="54">
        <v>8</v>
      </c>
      <c r="G82" s="54">
        <v>8</v>
      </c>
      <c r="H82" s="55"/>
      <c r="I82" s="55"/>
      <c r="J82" s="54">
        <v>8</v>
      </c>
      <c r="K82" s="54">
        <v>8</v>
      </c>
      <c r="L82" s="54">
        <v>8</v>
      </c>
      <c r="M82" s="54">
        <v>8</v>
      </c>
      <c r="N82" s="54">
        <v>8</v>
      </c>
      <c r="O82" s="55"/>
      <c r="P82" s="55"/>
      <c r="Q82" s="54">
        <v>8</v>
      </c>
      <c r="R82" s="54">
        <v>8</v>
      </c>
      <c r="S82" s="54">
        <v>8</v>
      </c>
      <c r="T82" s="54">
        <v>8</v>
      </c>
      <c r="U82" s="54">
        <v>8</v>
      </c>
      <c r="V82" s="55"/>
      <c r="W82" s="55"/>
      <c r="X82" s="54">
        <v>8</v>
      </c>
      <c r="Y82" s="54">
        <v>8</v>
      </c>
      <c r="Z82" s="54">
        <v>8</v>
      </c>
      <c r="AA82" s="54">
        <v>8</v>
      </c>
      <c r="AB82" s="54">
        <v>8</v>
      </c>
      <c r="AC82" s="55"/>
      <c r="AD82" s="55"/>
      <c r="AE82" s="54">
        <v>8</v>
      </c>
      <c r="AF82" s="54">
        <v>8</v>
      </c>
      <c r="AG82" s="54">
        <v>8</v>
      </c>
      <c r="AH82" s="54"/>
      <c r="AI82" s="52"/>
      <c r="AJ82" s="52"/>
      <c r="AK82" s="36">
        <f t="shared" si="24"/>
        <v>176</v>
      </c>
    </row>
    <row r="83" spans="1:37" x14ac:dyDescent="0.3">
      <c r="A83" s="32">
        <v>25</v>
      </c>
      <c r="B83" s="33" t="str">
        <f>VLOOKUP($A83,Сотрудники!$A$3:$L$1201,2,0)</f>
        <v>Беседин Игорь</v>
      </c>
      <c r="C83" s="33" t="str">
        <f>VLOOKUP($A83,Сотрудники!$A$3:$L$1201,8,0)</f>
        <v>Нижний Новгород</v>
      </c>
      <c r="D83" s="54">
        <v>8</v>
      </c>
      <c r="E83" s="54">
        <v>8</v>
      </c>
      <c r="F83" s="54">
        <v>8</v>
      </c>
      <c r="G83" s="54">
        <v>8</v>
      </c>
      <c r="H83" s="55"/>
      <c r="I83" s="55"/>
      <c r="J83" s="54">
        <v>8</v>
      </c>
      <c r="K83" s="54">
        <v>8</v>
      </c>
      <c r="L83" s="54">
        <v>8</v>
      </c>
      <c r="M83" s="54">
        <v>8</v>
      </c>
      <c r="N83" s="54">
        <v>8</v>
      </c>
      <c r="O83" s="55"/>
      <c r="P83" s="55"/>
      <c r="Q83" s="54">
        <v>8</v>
      </c>
      <c r="R83" s="54">
        <v>8</v>
      </c>
      <c r="S83" s="54">
        <v>8</v>
      </c>
      <c r="T83" s="54">
        <v>8</v>
      </c>
      <c r="U83" s="54">
        <v>8</v>
      </c>
      <c r="V83" s="55"/>
      <c r="W83" s="55"/>
      <c r="X83" s="54">
        <v>8</v>
      </c>
      <c r="Y83" s="54">
        <v>8</v>
      </c>
      <c r="Z83" s="54">
        <v>8</v>
      </c>
      <c r="AA83" s="54">
        <v>8</v>
      </c>
      <c r="AB83" s="54">
        <v>8</v>
      </c>
      <c r="AC83" s="55"/>
      <c r="AD83" s="55"/>
      <c r="AE83" s="54">
        <v>8</v>
      </c>
      <c r="AF83" s="54">
        <v>8</v>
      </c>
      <c r="AG83" s="54">
        <v>8</v>
      </c>
      <c r="AH83" s="54"/>
      <c r="AI83" s="52"/>
      <c r="AJ83" s="52"/>
      <c r="AK83" s="36">
        <f t="shared" si="24"/>
        <v>176</v>
      </c>
    </row>
    <row r="84" spans="1:37" x14ac:dyDescent="0.3">
      <c r="A84" s="32">
        <v>26</v>
      </c>
      <c r="B84" s="33" t="str">
        <f>VLOOKUP($A84,Сотрудники!$A$3:$L$1201,2,0)</f>
        <v>Молчанов Роман</v>
      </c>
      <c r="C84" s="33" t="str">
        <f>VLOOKUP($A84,Сотрудники!$A$3:$L$1201,8,0)</f>
        <v>Москва</v>
      </c>
      <c r="D84" s="54">
        <v>8</v>
      </c>
      <c r="E84" s="54">
        <v>8</v>
      </c>
      <c r="F84" s="54">
        <v>8</v>
      </c>
      <c r="G84" s="54">
        <v>8</v>
      </c>
      <c r="H84" s="55"/>
      <c r="I84" s="55"/>
      <c r="J84" s="54">
        <v>8</v>
      </c>
      <c r="K84" s="54">
        <v>8</v>
      </c>
      <c r="L84" s="54">
        <v>8</v>
      </c>
      <c r="M84" s="54">
        <v>8</v>
      </c>
      <c r="N84" s="54">
        <v>8</v>
      </c>
      <c r="O84" s="55"/>
      <c r="P84" s="55"/>
      <c r="Q84" s="54">
        <v>8</v>
      </c>
      <c r="R84" s="54">
        <v>8</v>
      </c>
      <c r="S84" s="54">
        <v>8</v>
      </c>
      <c r="T84" s="54">
        <v>8</v>
      </c>
      <c r="U84" s="54">
        <v>8</v>
      </c>
      <c r="V84" s="55"/>
      <c r="W84" s="55"/>
      <c r="X84" s="54">
        <v>8</v>
      </c>
      <c r="Y84" s="54">
        <v>8</v>
      </c>
      <c r="Z84" s="54">
        <v>8</v>
      </c>
      <c r="AA84" s="54">
        <v>8</v>
      </c>
      <c r="AB84" s="54">
        <v>8</v>
      </c>
      <c r="AC84" s="55"/>
      <c r="AD84" s="55"/>
      <c r="AE84" s="54">
        <v>8</v>
      </c>
      <c r="AF84" s="54">
        <v>8</v>
      </c>
      <c r="AG84" s="54">
        <v>8</v>
      </c>
      <c r="AH84" s="54"/>
      <c r="AI84" s="52"/>
      <c r="AJ84" s="52"/>
      <c r="AK84" s="36">
        <f t="shared" si="24"/>
        <v>176</v>
      </c>
    </row>
    <row r="85" spans="1:37" x14ac:dyDescent="0.3">
      <c r="A85" s="32">
        <v>27</v>
      </c>
      <c r="B85" s="33" t="str">
        <f>VLOOKUP($A85,Сотрудники!$A$3:$L$1201,2,0)</f>
        <v>Пузанов Андрей</v>
      </c>
      <c r="C85" s="33" t="str">
        <f>VLOOKUP($A85,Сотрудники!$A$3:$L$1201,8,0)</f>
        <v>Москва</v>
      </c>
      <c r="D85" s="54">
        <v>8</v>
      </c>
      <c r="E85" s="54">
        <v>8</v>
      </c>
      <c r="F85" s="54">
        <v>8</v>
      </c>
      <c r="G85" s="54">
        <v>8</v>
      </c>
      <c r="H85" s="55"/>
      <c r="I85" s="55"/>
      <c r="J85" s="54">
        <v>8</v>
      </c>
      <c r="K85" s="54">
        <v>8</v>
      </c>
      <c r="L85" s="54">
        <v>8</v>
      </c>
      <c r="M85" s="54">
        <v>8</v>
      </c>
      <c r="N85" s="54">
        <v>8</v>
      </c>
      <c r="O85" s="55"/>
      <c r="P85" s="55"/>
      <c r="Q85" s="54">
        <v>8</v>
      </c>
      <c r="R85" s="54">
        <v>8</v>
      </c>
      <c r="S85" s="54">
        <v>8</v>
      </c>
      <c r="T85" s="54">
        <v>8</v>
      </c>
      <c r="U85" s="54">
        <v>8</v>
      </c>
      <c r="V85" s="55"/>
      <c r="W85" s="55"/>
      <c r="X85" s="54">
        <v>8</v>
      </c>
      <c r="Y85" s="54">
        <v>8</v>
      </c>
      <c r="Z85" s="54">
        <v>8</v>
      </c>
      <c r="AA85" s="54">
        <v>8</v>
      </c>
      <c r="AB85" s="54">
        <v>8</v>
      </c>
      <c r="AC85" s="55"/>
      <c r="AD85" s="55"/>
      <c r="AE85" s="54">
        <v>8</v>
      </c>
      <c r="AF85" s="54">
        <v>8</v>
      </c>
      <c r="AG85" s="54">
        <v>8</v>
      </c>
      <c r="AH85" s="54"/>
      <c r="AI85" s="52"/>
      <c r="AJ85" s="52"/>
      <c r="AK85" s="36">
        <f t="shared" si="24"/>
        <v>176</v>
      </c>
    </row>
    <row r="86" spans="1:37" x14ac:dyDescent="0.3">
      <c r="A86" s="32">
        <v>28</v>
      </c>
      <c r="B86" s="33" t="str">
        <f>VLOOKUP($A86,Сотрудники!$A$3:$L$1201,2,0)</f>
        <v>Хотулев Дмитрий</v>
      </c>
      <c r="C86" s="33" t="str">
        <f>VLOOKUP($A86,Сотрудники!$A$3:$L$1201,8,0)</f>
        <v>Саратов</v>
      </c>
      <c r="D86" s="54">
        <v>8</v>
      </c>
      <c r="E86" s="54">
        <v>8</v>
      </c>
      <c r="F86" s="54">
        <v>8</v>
      </c>
      <c r="G86" s="54">
        <v>8</v>
      </c>
      <c r="H86" s="55"/>
      <c r="I86" s="55"/>
      <c r="J86" s="54">
        <v>8</v>
      </c>
      <c r="K86" s="54">
        <v>8</v>
      </c>
      <c r="L86" s="54">
        <v>8</v>
      </c>
      <c r="M86" s="54">
        <v>8</v>
      </c>
      <c r="N86" s="54">
        <v>8</v>
      </c>
      <c r="O86" s="55"/>
      <c r="P86" s="55"/>
      <c r="Q86" s="54">
        <v>8</v>
      </c>
      <c r="R86" s="54">
        <v>8</v>
      </c>
      <c r="S86" s="54">
        <v>8</v>
      </c>
      <c r="T86" s="54">
        <v>8</v>
      </c>
      <c r="U86" s="54">
        <v>8</v>
      </c>
      <c r="V86" s="55"/>
      <c r="W86" s="55"/>
      <c r="X86" s="54">
        <v>8</v>
      </c>
      <c r="Y86" s="54">
        <v>8</v>
      </c>
      <c r="Z86" s="54">
        <v>8</v>
      </c>
      <c r="AA86" s="54">
        <v>8</v>
      </c>
      <c r="AB86" s="54">
        <v>8</v>
      </c>
      <c r="AC86" s="55"/>
      <c r="AD86" s="55"/>
      <c r="AE86" s="54">
        <v>8</v>
      </c>
      <c r="AF86" s="54">
        <v>8</v>
      </c>
      <c r="AG86" s="54">
        <v>8</v>
      </c>
      <c r="AH86" s="54"/>
      <c r="AI86" s="52"/>
      <c r="AJ86" s="52"/>
      <c r="AK86" s="36">
        <f t="shared" si="24"/>
        <v>176</v>
      </c>
    </row>
    <row r="87" spans="1:37" x14ac:dyDescent="0.3">
      <c r="A87" s="32">
        <v>30</v>
      </c>
      <c r="B87" s="33" t="str">
        <f>VLOOKUP($A87,Сотрудники!$A$3:$L$1201,2,0)</f>
        <v>Тарасов Алексей</v>
      </c>
      <c r="C87" s="33" t="str">
        <f>VLOOKUP($A87,Сотрудники!$A$3:$L$1201,8,0)</f>
        <v>СПБ</v>
      </c>
      <c r="D87" s="54">
        <v>8</v>
      </c>
      <c r="E87" s="54">
        <v>8</v>
      </c>
      <c r="F87" s="54">
        <v>8</v>
      </c>
      <c r="G87" s="54">
        <v>8</v>
      </c>
      <c r="H87" s="55"/>
      <c r="I87" s="55"/>
      <c r="J87" s="54">
        <v>8</v>
      </c>
      <c r="K87" s="54">
        <v>8</v>
      </c>
      <c r="L87" s="54">
        <v>8</v>
      </c>
      <c r="M87" s="54">
        <v>8</v>
      </c>
      <c r="N87" s="54">
        <v>8</v>
      </c>
      <c r="O87" s="55"/>
      <c r="P87" s="55"/>
      <c r="Q87" s="54">
        <v>8</v>
      </c>
      <c r="R87" s="54">
        <v>8</v>
      </c>
      <c r="S87" s="54">
        <v>8</v>
      </c>
      <c r="T87" s="54">
        <v>8</v>
      </c>
      <c r="U87" s="54">
        <v>8</v>
      </c>
      <c r="V87" s="55"/>
      <c r="W87" s="55"/>
      <c r="X87" s="54">
        <v>8</v>
      </c>
      <c r="Y87" s="54">
        <v>8</v>
      </c>
      <c r="Z87" s="54">
        <v>8</v>
      </c>
      <c r="AA87" s="54">
        <v>8</v>
      </c>
      <c r="AB87" s="54">
        <v>8</v>
      </c>
      <c r="AC87" s="55"/>
      <c r="AD87" s="55"/>
      <c r="AE87" s="54">
        <v>8</v>
      </c>
      <c r="AF87" s="54">
        <v>8</v>
      </c>
      <c r="AG87" s="54">
        <v>8</v>
      </c>
      <c r="AH87" s="54"/>
      <c r="AI87" s="52"/>
      <c r="AJ87" s="52"/>
      <c r="AK87" s="36">
        <f t="shared" si="24"/>
        <v>176</v>
      </c>
    </row>
    <row r="88" spans="1:37" x14ac:dyDescent="0.3">
      <c r="A88" s="32">
        <v>31</v>
      </c>
      <c r="B88" s="33" t="str">
        <f>VLOOKUP($A88,Сотрудники!$A$3:$L$1201,2,0)</f>
        <v>Саринков Андрей</v>
      </c>
      <c r="C88" s="33" t="str">
        <f>VLOOKUP($A88,Сотрудники!$A$3:$L$1201,8,0)</f>
        <v>Москва</v>
      </c>
      <c r="D88" s="54">
        <v>8</v>
      </c>
      <c r="E88" s="54">
        <v>8</v>
      </c>
      <c r="F88" s="54">
        <v>8</v>
      </c>
      <c r="G88" s="54">
        <v>8</v>
      </c>
      <c r="H88" s="55"/>
      <c r="I88" s="55"/>
      <c r="J88" s="54">
        <v>8</v>
      </c>
      <c r="K88" s="54">
        <v>8</v>
      </c>
      <c r="L88" s="54">
        <v>8</v>
      </c>
      <c r="M88" s="54">
        <v>8</v>
      </c>
      <c r="N88" s="54">
        <v>8</v>
      </c>
      <c r="O88" s="55"/>
      <c r="P88" s="55"/>
      <c r="Q88" s="54">
        <v>8</v>
      </c>
      <c r="R88" s="54">
        <v>8</v>
      </c>
      <c r="S88" s="54">
        <v>8</v>
      </c>
      <c r="T88" s="54">
        <v>8</v>
      </c>
      <c r="U88" s="54">
        <v>8</v>
      </c>
      <c r="V88" s="55"/>
      <c r="W88" s="55"/>
      <c r="X88" s="54">
        <v>8</v>
      </c>
      <c r="Y88" s="54">
        <v>8</v>
      </c>
      <c r="Z88" s="54">
        <v>8</v>
      </c>
      <c r="AA88" s="54">
        <v>8</v>
      </c>
      <c r="AB88" s="54">
        <v>8</v>
      </c>
      <c r="AC88" s="55"/>
      <c r="AD88" s="55"/>
      <c r="AE88" s="54">
        <v>8</v>
      </c>
      <c r="AF88" s="54">
        <v>8</v>
      </c>
      <c r="AG88" s="54">
        <v>8</v>
      </c>
      <c r="AH88" s="54"/>
      <c r="AI88" s="52"/>
      <c r="AJ88" s="52"/>
      <c r="AK88" s="36">
        <f t="shared" si="24"/>
        <v>176</v>
      </c>
    </row>
    <row r="89" spans="1:37" x14ac:dyDescent="0.3">
      <c r="A89" s="32">
        <v>33</v>
      </c>
      <c r="B89" s="33" t="str">
        <f>VLOOKUP($A89,Сотрудники!$A$3:$L$1201,2,0)</f>
        <v>Киевский Сергей</v>
      </c>
      <c r="C89" s="33" t="str">
        <f>VLOOKUP($A89,Сотрудники!$A$3:$L$1201,8,0)</f>
        <v>Москва</v>
      </c>
      <c r="D89" s="54">
        <v>8</v>
      </c>
      <c r="E89" s="54">
        <v>8</v>
      </c>
      <c r="F89" s="54">
        <v>8</v>
      </c>
      <c r="G89" s="54">
        <v>8</v>
      </c>
      <c r="H89" s="55"/>
      <c r="I89" s="55"/>
      <c r="J89" s="54">
        <v>8</v>
      </c>
      <c r="K89" s="54">
        <v>8</v>
      </c>
      <c r="L89" s="54">
        <v>8</v>
      </c>
      <c r="M89" s="54">
        <v>8</v>
      </c>
      <c r="N89" s="54">
        <v>8</v>
      </c>
      <c r="O89" s="55"/>
      <c r="P89" s="55"/>
      <c r="Q89" s="54">
        <v>8</v>
      </c>
      <c r="R89" s="54">
        <v>8</v>
      </c>
      <c r="S89" s="54">
        <v>8</v>
      </c>
      <c r="T89" s="54">
        <v>8</v>
      </c>
      <c r="U89" s="54">
        <v>8</v>
      </c>
      <c r="V89" s="55"/>
      <c r="W89" s="55"/>
      <c r="X89" s="54">
        <v>8</v>
      </c>
      <c r="Y89" s="54">
        <v>8</v>
      </c>
      <c r="Z89" s="54">
        <v>8</v>
      </c>
      <c r="AA89" s="54">
        <v>8</v>
      </c>
      <c r="AB89" s="54">
        <v>8</v>
      </c>
      <c r="AC89" s="55"/>
      <c r="AD89" s="55"/>
      <c r="AE89" s="54">
        <v>8</v>
      </c>
      <c r="AF89" s="54">
        <v>8</v>
      </c>
      <c r="AG89" s="54">
        <v>8</v>
      </c>
      <c r="AH89" s="54"/>
      <c r="AI89" s="52"/>
      <c r="AJ89" s="52"/>
      <c r="AK89" s="36">
        <f t="shared" si="24"/>
        <v>176</v>
      </c>
    </row>
    <row r="90" spans="1:37" x14ac:dyDescent="0.3">
      <c r="A90" s="32">
        <v>35</v>
      </c>
      <c r="B90" s="33" t="str">
        <f>VLOOKUP($A90,Сотрудники!$A$3:$L$1201,2,0)</f>
        <v>Дмитриев Николай</v>
      </c>
      <c r="C90" s="33" t="str">
        <f>VLOOKUP($A90,Сотрудники!$A$3:$L$1201,8,0)</f>
        <v>Москва</v>
      </c>
      <c r="D90" s="54">
        <v>8</v>
      </c>
      <c r="E90" s="54">
        <v>8</v>
      </c>
      <c r="F90" s="54">
        <v>8</v>
      </c>
      <c r="G90" s="54">
        <v>8</v>
      </c>
      <c r="H90" s="55"/>
      <c r="I90" s="55"/>
      <c r="J90" s="54">
        <v>8</v>
      </c>
      <c r="K90" s="54">
        <v>8</v>
      </c>
      <c r="L90" s="54">
        <v>8</v>
      </c>
      <c r="M90" s="54">
        <v>8</v>
      </c>
      <c r="N90" s="54">
        <v>8</v>
      </c>
      <c r="O90" s="55"/>
      <c r="P90" s="55"/>
      <c r="Q90" s="54">
        <v>8</v>
      </c>
      <c r="R90" s="54">
        <v>8</v>
      </c>
      <c r="S90" s="54">
        <v>8</v>
      </c>
      <c r="T90" s="54">
        <v>8</v>
      </c>
      <c r="U90" s="54">
        <v>8</v>
      </c>
      <c r="V90" s="55"/>
      <c r="W90" s="55"/>
      <c r="X90" s="54">
        <v>8</v>
      </c>
      <c r="Y90" s="54">
        <v>8</v>
      </c>
      <c r="Z90" s="54">
        <v>8</v>
      </c>
      <c r="AA90" s="54">
        <v>8</v>
      </c>
      <c r="AB90" s="54">
        <v>8</v>
      </c>
      <c r="AC90" s="55"/>
      <c r="AD90" s="55"/>
      <c r="AE90" s="54">
        <v>8</v>
      </c>
      <c r="AF90" s="54">
        <v>8</v>
      </c>
      <c r="AG90" s="54">
        <v>8</v>
      </c>
      <c r="AH90" s="54"/>
      <c r="AI90" s="52"/>
      <c r="AJ90" s="52"/>
      <c r="AK90" s="36">
        <f t="shared" si="24"/>
        <v>176</v>
      </c>
    </row>
    <row r="91" spans="1:37" x14ac:dyDescent="0.3">
      <c r="A91" s="32">
        <v>36</v>
      </c>
      <c r="B91" s="33" t="str">
        <f>VLOOKUP($A91,Сотрудники!$A$3:$L$1201,2,0)</f>
        <v>Юркин Николай</v>
      </c>
      <c r="C91" s="33" t="str">
        <f>VLOOKUP($A91,Сотрудники!$A$3:$L$1201,8,0)</f>
        <v>Москва</v>
      </c>
      <c r="D91" s="54">
        <v>8</v>
      </c>
      <c r="E91" s="54">
        <v>8</v>
      </c>
      <c r="F91" s="54">
        <v>8</v>
      </c>
      <c r="G91" s="54">
        <v>8</v>
      </c>
      <c r="H91" s="55"/>
      <c r="I91" s="55"/>
      <c r="J91" s="54">
        <v>8</v>
      </c>
      <c r="K91" s="54">
        <v>8</v>
      </c>
      <c r="L91" s="54">
        <v>8</v>
      </c>
      <c r="M91" s="54">
        <v>8</v>
      </c>
      <c r="N91" s="54">
        <v>8</v>
      </c>
      <c r="O91" s="55"/>
      <c r="P91" s="55"/>
      <c r="Q91" s="54">
        <v>8</v>
      </c>
      <c r="R91" s="54">
        <v>8</v>
      </c>
      <c r="S91" s="54">
        <v>8</v>
      </c>
      <c r="T91" s="54">
        <v>8</v>
      </c>
      <c r="U91" s="54">
        <v>8</v>
      </c>
      <c r="V91" s="55"/>
      <c r="W91" s="55"/>
      <c r="X91" s="54">
        <v>8</v>
      </c>
      <c r="Y91" s="54">
        <v>8</v>
      </c>
      <c r="Z91" s="54">
        <v>8</v>
      </c>
      <c r="AA91" s="54">
        <v>8</v>
      </c>
      <c r="AB91" s="54">
        <v>8</v>
      </c>
      <c r="AC91" s="55"/>
      <c r="AD91" s="55"/>
      <c r="AE91" s="54">
        <v>8</v>
      </c>
      <c r="AF91" s="54">
        <v>8</v>
      </c>
      <c r="AG91" s="54">
        <v>8</v>
      </c>
      <c r="AH91" s="54"/>
      <c r="AI91" s="52"/>
      <c r="AJ91" s="52"/>
      <c r="AK91" s="36">
        <f t="shared" si="24"/>
        <v>176</v>
      </c>
    </row>
    <row r="92" spans="1:37" x14ac:dyDescent="0.3">
      <c r="A92" s="32">
        <v>37</v>
      </c>
      <c r="B92" s="33" t="str">
        <f>VLOOKUP($A92,Сотрудники!$A$3:$L$1201,2,0)</f>
        <v>Ионов Евгений</v>
      </c>
      <c r="C92" s="33" t="str">
        <f>VLOOKUP($A92,Сотрудники!$A$3:$L$1201,8,0)</f>
        <v>Москва</v>
      </c>
      <c r="D92" s="54">
        <v>0</v>
      </c>
      <c r="E92" s="54">
        <v>0</v>
      </c>
      <c r="F92" s="54">
        <v>0</v>
      </c>
      <c r="G92" s="54">
        <v>0</v>
      </c>
      <c r="H92" s="55">
        <v>0</v>
      </c>
      <c r="I92" s="55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5">
        <v>0</v>
      </c>
      <c r="P92" s="55">
        <v>0</v>
      </c>
      <c r="Q92" s="54">
        <v>8</v>
      </c>
      <c r="R92" s="54">
        <v>8</v>
      </c>
      <c r="S92" s="54">
        <v>8</v>
      </c>
      <c r="T92" s="54">
        <v>8</v>
      </c>
      <c r="U92" s="54">
        <v>8</v>
      </c>
      <c r="V92" s="55"/>
      <c r="W92" s="55"/>
      <c r="X92" s="54">
        <v>8</v>
      </c>
      <c r="Y92" s="54">
        <v>8</v>
      </c>
      <c r="Z92" s="54">
        <v>8</v>
      </c>
      <c r="AA92" s="54">
        <v>8</v>
      </c>
      <c r="AB92" s="54">
        <v>8</v>
      </c>
      <c r="AC92" s="55"/>
      <c r="AD92" s="55"/>
      <c r="AE92" s="54">
        <v>8</v>
      </c>
      <c r="AF92" s="54">
        <v>8</v>
      </c>
      <c r="AG92" s="54">
        <v>8</v>
      </c>
      <c r="AH92" s="54"/>
      <c r="AI92" s="52"/>
      <c r="AJ92" s="52"/>
      <c r="AK92" s="36">
        <f t="shared" si="24"/>
        <v>104</v>
      </c>
    </row>
    <row r="93" spans="1:37" x14ac:dyDescent="0.3">
      <c r="A93" s="32">
        <v>38</v>
      </c>
      <c r="B93" s="33" t="s">
        <v>130</v>
      </c>
      <c r="C93" s="33" t="str">
        <f>VLOOKUP($A93,Сотрудники!$A$3:$L$1201,8,0)</f>
        <v>Москва</v>
      </c>
      <c r="D93" s="54">
        <v>8</v>
      </c>
      <c r="E93" s="54">
        <v>8</v>
      </c>
      <c r="F93" s="54">
        <v>8</v>
      </c>
      <c r="G93" s="54">
        <v>8</v>
      </c>
      <c r="H93" s="55"/>
      <c r="I93" s="55"/>
      <c r="J93" s="54">
        <v>8</v>
      </c>
      <c r="K93" s="54">
        <v>8</v>
      </c>
      <c r="L93" s="54">
        <v>8</v>
      </c>
      <c r="M93" s="54">
        <v>8</v>
      </c>
      <c r="N93" s="54">
        <v>8</v>
      </c>
      <c r="O93" s="55"/>
      <c r="P93" s="55"/>
      <c r="Q93" s="54">
        <v>8</v>
      </c>
      <c r="R93" s="54">
        <v>8</v>
      </c>
      <c r="S93" s="54">
        <v>8</v>
      </c>
      <c r="T93" s="54">
        <v>8</v>
      </c>
      <c r="U93" s="54">
        <v>8</v>
      </c>
      <c r="V93" s="55"/>
      <c r="W93" s="55"/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5">
        <v>0</v>
      </c>
      <c r="AD93" s="55">
        <v>0</v>
      </c>
      <c r="AE93" s="54">
        <v>0</v>
      </c>
      <c r="AF93" s="54">
        <v>0</v>
      </c>
      <c r="AG93" s="54">
        <v>0</v>
      </c>
      <c r="AH93" s="54"/>
      <c r="AI93" s="52"/>
      <c r="AJ93" s="52"/>
      <c r="AK93" s="36">
        <f t="shared" si="24"/>
        <v>112</v>
      </c>
    </row>
    <row r="94" spans="1:37" x14ac:dyDescent="0.3">
      <c r="A94" s="32">
        <v>40</v>
      </c>
      <c r="B94" s="33" t="s">
        <v>134</v>
      </c>
      <c r="C94" s="33" t="str">
        <f>VLOOKUP($A94,Сотрудники!$A$3:$L$1201,8,0)</f>
        <v>Москва</v>
      </c>
      <c r="D94" s="54">
        <v>8</v>
      </c>
      <c r="E94" s="54">
        <v>8</v>
      </c>
      <c r="F94" s="54">
        <v>8</v>
      </c>
      <c r="G94" s="54">
        <v>8</v>
      </c>
      <c r="H94" s="55"/>
      <c r="I94" s="55"/>
      <c r="J94" s="54">
        <v>8</v>
      </c>
      <c r="K94" s="54">
        <v>8</v>
      </c>
      <c r="L94" s="54">
        <v>8</v>
      </c>
      <c r="M94" s="54">
        <v>8</v>
      </c>
      <c r="N94" s="54">
        <v>8</v>
      </c>
      <c r="O94" s="55"/>
      <c r="P94" s="55"/>
      <c r="Q94" s="54">
        <v>8</v>
      </c>
      <c r="R94" s="54">
        <v>8</v>
      </c>
      <c r="S94" s="54">
        <v>8</v>
      </c>
      <c r="T94" s="54">
        <v>8</v>
      </c>
      <c r="U94" s="54">
        <v>8</v>
      </c>
      <c r="V94" s="55"/>
      <c r="W94" s="55"/>
      <c r="X94" s="54">
        <v>8</v>
      </c>
      <c r="Y94" s="54">
        <v>8</v>
      </c>
      <c r="Z94" s="54">
        <v>8</v>
      </c>
      <c r="AA94" s="54">
        <v>8</v>
      </c>
      <c r="AB94" s="54">
        <v>8</v>
      </c>
      <c r="AC94" s="55"/>
      <c r="AD94" s="55"/>
      <c r="AE94" s="54">
        <v>8</v>
      </c>
      <c r="AF94" s="54">
        <v>8</v>
      </c>
      <c r="AG94" s="54">
        <v>8</v>
      </c>
      <c r="AH94" s="54"/>
      <c r="AI94" s="52"/>
      <c r="AJ94" s="52"/>
      <c r="AK94" s="36">
        <f t="shared" si="24"/>
        <v>176</v>
      </c>
    </row>
    <row r="95" spans="1:37" x14ac:dyDescent="0.3">
      <c r="A95" s="32">
        <v>41</v>
      </c>
      <c r="B95" s="33" t="s">
        <v>142</v>
      </c>
      <c r="C95" s="33" t="str">
        <f>VLOOKUP($A95,Сотрудники!$A$3:$L$1201,8,0)</f>
        <v>Москва</v>
      </c>
      <c r="D95" s="54">
        <v>8</v>
      </c>
      <c r="E95" s="54">
        <v>8</v>
      </c>
      <c r="F95" s="54">
        <v>8</v>
      </c>
      <c r="G95" s="54">
        <v>8</v>
      </c>
      <c r="H95" s="55"/>
      <c r="I95" s="55"/>
      <c r="J95" s="54">
        <v>8</v>
      </c>
      <c r="K95" s="54">
        <v>8</v>
      </c>
      <c r="L95" s="54">
        <v>8</v>
      </c>
      <c r="M95" s="54">
        <v>8</v>
      </c>
      <c r="N95" s="54">
        <v>8</v>
      </c>
      <c r="O95" s="55"/>
      <c r="P95" s="55"/>
      <c r="Q95" s="54">
        <v>8</v>
      </c>
      <c r="R95" s="54">
        <v>8</v>
      </c>
      <c r="S95" s="54">
        <v>8</v>
      </c>
      <c r="T95" s="54">
        <v>8</v>
      </c>
      <c r="U95" s="54">
        <v>8</v>
      </c>
      <c r="V95" s="55"/>
      <c r="W95" s="55"/>
      <c r="X95" s="54">
        <v>8</v>
      </c>
      <c r="Y95" s="54">
        <v>8</v>
      </c>
      <c r="Z95" s="54">
        <v>8</v>
      </c>
      <c r="AA95" s="54">
        <v>8</v>
      </c>
      <c r="AB95" s="54">
        <v>8</v>
      </c>
      <c r="AC95" s="55"/>
      <c r="AD95" s="55"/>
      <c r="AE95" s="54">
        <v>8</v>
      </c>
      <c r="AF95" s="54">
        <v>8</v>
      </c>
      <c r="AG95" s="54">
        <v>8</v>
      </c>
      <c r="AH95" s="54"/>
      <c r="AI95" s="52"/>
      <c r="AJ95" s="52"/>
      <c r="AK95" s="36">
        <f t="shared" si="24"/>
        <v>176</v>
      </c>
    </row>
    <row r="96" spans="1:37" x14ac:dyDescent="0.3">
      <c r="A96" s="32">
        <v>42</v>
      </c>
      <c r="B96" s="33" t="s">
        <v>141</v>
      </c>
      <c r="C96" s="33" t="str">
        <f>VLOOKUP($A96,Сотрудники!$A$3:$L$1201,8,0)</f>
        <v>Москва</v>
      </c>
      <c r="D96" s="54">
        <v>8</v>
      </c>
      <c r="E96" s="54">
        <v>8</v>
      </c>
      <c r="F96" s="54">
        <v>8</v>
      </c>
      <c r="G96" s="54">
        <v>8</v>
      </c>
      <c r="H96" s="55"/>
      <c r="I96" s="55"/>
      <c r="J96" s="54">
        <v>8</v>
      </c>
      <c r="K96" s="54">
        <v>8</v>
      </c>
      <c r="L96" s="54">
        <v>8</v>
      </c>
      <c r="M96" s="54">
        <v>8</v>
      </c>
      <c r="N96" s="54">
        <v>8</v>
      </c>
      <c r="O96" s="55"/>
      <c r="P96" s="55"/>
      <c r="Q96" s="54">
        <v>8</v>
      </c>
      <c r="R96" s="54">
        <v>8</v>
      </c>
      <c r="S96" s="54">
        <v>8</v>
      </c>
      <c r="T96" s="54">
        <v>8</v>
      </c>
      <c r="U96" s="54">
        <v>8</v>
      </c>
      <c r="V96" s="55"/>
      <c r="W96" s="55"/>
      <c r="X96" s="54">
        <v>8</v>
      </c>
      <c r="Y96" s="54">
        <v>8</v>
      </c>
      <c r="Z96" s="54">
        <v>8</v>
      </c>
      <c r="AA96" s="54">
        <v>8</v>
      </c>
      <c r="AB96" s="54">
        <v>8</v>
      </c>
      <c r="AC96" s="55"/>
      <c r="AD96" s="55"/>
      <c r="AE96" s="54">
        <v>8</v>
      </c>
      <c r="AF96" s="54">
        <v>8</v>
      </c>
      <c r="AG96" s="54">
        <v>8</v>
      </c>
      <c r="AH96" s="54"/>
      <c r="AI96" s="52"/>
      <c r="AJ96" s="52"/>
      <c r="AK96" s="36">
        <f t="shared" si="24"/>
        <v>176</v>
      </c>
    </row>
    <row r="97" spans="1:37" x14ac:dyDescent="0.3">
      <c r="A97" s="32">
        <v>43</v>
      </c>
      <c r="B97" s="33" t="s">
        <v>137</v>
      </c>
      <c r="C97" s="33" t="str">
        <f>VLOOKUP($A97,Сотрудники!$A$3:$L$1201,8,0)</f>
        <v>Москва</v>
      </c>
      <c r="D97" s="54">
        <v>8</v>
      </c>
      <c r="E97" s="54">
        <v>8</v>
      </c>
      <c r="F97" s="54">
        <v>8</v>
      </c>
      <c r="G97" s="54">
        <v>8</v>
      </c>
      <c r="H97" s="55"/>
      <c r="I97" s="55"/>
      <c r="J97" s="54">
        <v>8</v>
      </c>
      <c r="K97" s="54">
        <v>8</v>
      </c>
      <c r="L97" s="54">
        <v>8</v>
      </c>
      <c r="M97" s="54">
        <v>8</v>
      </c>
      <c r="N97" s="54">
        <v>8</v>
      </c>
      <c r="O97" s="55"/>
      <c r="P97" s="55"/>
      <c r="Q97" s="54">
        <v>8</v>
      </c>
      <c r="R97" s="54">
        <v>8</v>
      </c>
      <c r="S97" s="54">
        <v>8</v>
      </c>
      <c r="T97" s="54">
        <v>8</v>
      </c>
      <c r="U97" s="54">
        <v>8</v>
      </c>
      <c r="V97" s="55"/>
      <c r="W97" s="55"/>
      <c r="X97" s="54">
        <v>8</v>
      </c>
      <c r="Y97" s="54">
        <v>8</v>
      </c>
      <c r="Z97" s="54">
        <v>8</v>
      </c>
      <c r="AA97" s="54">
        <v>8</v>
      </c>
      <c r="AB97" s="54">
        <v>8</v>
      </c>
      <c r="AC97" s="55"/>
      <c r="AD97" s="55"/>
      <c r="AE97" s="54">
        <v>8</v>
      </c>
      <c r="AF97" s="54">
        <v>8</v>
      </c>
      <c r="AG97" s="54">
        <v>8</v>
      </c>
      <c r="AH97" s="54"/>
      <c r="AI97" s="52"/>
      <c r="AJ97" s="52"/>
      <c r="AK97" s="36">
        <f t="shared" si="24"/>
        <v>176</v>
      </c>
    </row>
    <row r="98" spans="1:37" x14ac:dyDescent="0.3">
      <c r="A98" s="32">
        <v>44</v>
      </c>
      <c r="B98" s="33" t="s">
        <v>136</v>
      </c>
      <c r="C98" s="33" t="str">
        <f>VLOOKUP($A98,Сотрудники!$A$3:$L$1201,8,0)</f>
        <v>Москва</v>
      </c>
      <c r="D98" s="54">
        <v>8</v>
      </c>
      <c r="E98" s="54">
        <v>8</v>
      </c>
      <c r="F98" s="54">
        <v>8</v>
      </c>
      <c r="G98" s="54">
        <v>8</v>
      </c>
      <c r="H98" s="55"/>
      <c r="I98" s="55"/>
      <c r="J98" s="54">
        <v>8</v>
      </c>
      <c r="K98" s="54">
        <v>8</v>
      </c>
      <c r="L98" s="54">
        <v>8</v>
      </c>
      <c r="M98" s="54">
        <v>8</v>
      </c>
      <c r="N98" s="54">
        <v>8</v>
      </c>
      <c r="O98" s="55"/>
      <c r="P98" s="55"/>
      <c r="Q98" s="54">
        <v>8</v>
      </c>
      <c r="R98" s="54">
        <v>8</v>
      </c>
      <c r="S98" s="54">
        <v>8</v>
      </c>
      <c r="T98" s="54">
        <v>8</v>
      </c>
      <c r="U98" s="54">
        <v>8</v>
      </c>
      <c r="V98" s="55"/>
      <c r="W98" s="55"/>
      <c r="X98" s="54">
        <v>8</v>
      </c>
      <c r="Y98" s="54">
        <v>8</v>
      </c>
      <c r="Z98" s="54">
        <v>8</v>
      </c>
      <c r="AA98" s="54">
        <v>8</v>
      </c>
      <c r="AB98" s="54">
        <v>8</v>
      </c>
      <c r="AC98" s="55"/>
      <c r="AD98" s="55"/>
      <c r="AE98" s="54">
        <v>8</v>
      </c>
      <c r="AF98" s="54">
        <v>8</v>
      </c>
      <c r="AG98" s="54">
        <v>8</v>
      </c>
      <c r="AH98" s="54"/>
      <c r="AI98" s="52"/>
      <c r="AJ98" s="52"/>
      <c r="AK98" s="36">
        <f t="shared" si="24"/>
        <v>176</v>
      </c>
    </row>
    <row r="99" spans="1:37" x14ac:dyDescent="0.3">
      <c r="A99" s="32">
        <v>45</v>
      </c>
      <c r="B99" s="33" t="s">
        <v>145</v>
      </c>
      <c r="C99" s="33" t="str">
        <f>VLOOKUP($A99,Сотрудники!$A$3:$L$1201,8,0)</f>
        <v>Москва</v>
      </c>
      <c r="D99" s="54">
        <v>8</v>
      </c>
      <c r="E99" s="54">
        <v>8</v>
      </c>
      <c r="F99" s="54">
        <v>8</v>
      </c>
      <c r="G99" s="54">
        <v>8</v>
      </c>
      <c r="H99" s="55"/>
      <c r="I99" s="55"/>
      <c r="J99" s="54">
        <v>8</v>
      </c>
      <c r="K99" s="54">
        <v>8</v>
      </c>
      <c r="L99" s="54">
        <v>8</v>
      </c>
      <c r="M99" s="54">
        <v>8</v>
      </c>
      <c r="N99" s="54">
        <v>8</v>
      </c>
      <c r="O99" s="55"/>
      <c r="P99" s="55"/>
      <c r="Q99" s="54">
        <v>8</v>
      </c>
      <c r="R99" s="54">
        <v>8</v>
      </c>
      <c r="S99" s="54">
        <v>8</v>
      </c>
      <c r="T99" s="54">
        <v>8</v>
      </c>
      <c r="U99" s="54">
        <v>8</v>
      </c>
      <c r="V99" s="55"/>
      <c r="W99" s="55"/>
      <c r="X99" s="54">
        <v>8</v>
      </c>
      <c r="Y99" s="54">
        <v>8</v>
      </c>
      <c r="Z99" s="54">
        <v>8</v>
      </c>
      <c r="AA99" s="54">
        <v>8</v>
      </c>
      <c r="AB99" s="54">
        <v>8</v>
      </c>
      <c r="AC99" s="55"/>
      <c r="AD99" s="55"/>
      <c r="AE99" s="54">
        <v>8</v>
      </c>
      <c r="AF99" s="54">
        <v>8</v>
      </c>
      <c r="AG99" s="54">
        <v>8</v>
      </c>
      <c r="AH99" s="54"/>
      <c r="AI99" s="52"/>
      <c r="AJ99" s="52"/>
      <c r="AK99" s="36">
        <f t="shared" si="24"/>
        <v>176</v>
      </c>
    </row>
    <row r="100" spans="1:37" x14ac:dyDescent="0.3">
      <c r="A100" s="32">
        <v>46</v>
      </c>
      <c r="B100" s="33" t="s">
        <v>144</v>
      </c>
      <c r="C100" s="33" t="str">
        <f>VLOOKUP($A100,Сотрудники!$A$3:$L$1201,8,0)</f>
        <v>Екатеринбург</v>
      </c>
      <c r="D100" s="54">
        <v>8</v>
      </c>
      <c r="E100" s="54">
        <v>8</v>
      </c>
      <c r="F100" s="54">
        <v>8</v>
      </c>
      <c r="G100" s="54">
        <v>8</v>
      </c>
      <c r="H100" s="55"/>
      <c r="I100" s="55"/>
      <c r="J100" s="54">
        <v>8</v>
      </c>
      <c r="K100" s="54">
        <v>8</v>
      </c>
      <c r="L100" s="54">
        <v>8</v>
      </c>
      <c r="M100" s="54">
        <v>8</v>
      </c>
      <c r="N100" s="54">
        <v>8</v>
      </c>
      <c r="O100" s="55"/>
      <c r="P100" s="55"/>
      <c r="Q100" s="54">
        <v>8</v>
      </c>
      <c r="R100" s="54">
        <v>8</v>
      </c>
      <c r="S100" s="54">
        <v>8</v>
      </c>
      <c r="T100" s="54">
        <v>8</v>
      </c>
      <c r="U100" s="54">
        <v>8</v>
      </c>
      <c r="V100" s="55"/>
      <c r="W100" s="55"/>
      <c r="X100" s="54">
        <v>8</v>
      </c>
      <c r="Y100" s="54">
        <v>8</v>
      </c>
      <c r="Z100" s="54">
        <v>8</v>
      </c>
      <c r="AA100" s="54">
        <v>8</v>
      </c>
      <c r="AB100" s="54">
        <v>8</v>
      </c>
      <c r="AC100" s="55"/>
      <c r="AD100" s="55"/>
      <c r="AE100" s="54">
        <v>8</v>
      </c>
      <c r="AF100" s="54">
        <v>8</v>
      </c>
      <c r="AG100" s="54">
        <v>8</v>
      </c>
      <c r="AH100" s="54"/>
      <c r="AI100" s="52"/>
      <c r="AJ100" s="52"/>
      <c r="AK100" s="36">
        <f t="shared" si="24"/>
        <v>176</v>
      </c>
    </row>
    <row r="101" spans="1:37" x14ac:dyDescent="0.3">
      <c r="A101" s="32">
        <v>47</v>
      </c>
      <c r="B101" s="33" t="s">
        <v>143</v>
      </c>
      <c r="C101" s="33" t="str">
        <f>VLOOKUP($A101,Сотрудники!$A$3:$L$1201,8,0)</f>
        <v>Москва</v>
      </c>
      <c r="D101" s="54">
        <v>8</v>
      </c>
      <c r="E101" s="54">
        <v>8</v>
      </c>
      <c r="F101" s="54">
        <v>8</v>
      </c>
      <c r="G101" s="54">
        <v>8</v>
      </c>
      <c r="H101" s="55"/>
      <c r="I101" s="55"/>
      <c r="J101" s="54">
        <v>8</v>
      </c>
      <c r="K101" s="54">
        <v>8</v>
      </c>
      <c r="L101" s="54">
        <v>8</v>
      </c>
      <c r="M101" s="54">
        <v>8</v>
      </c>
      <c r="N101" s="54">
        <v>8</v>
      </c>
      <c r="O101" s="55"/>
      <c r="P101" s="55"/>
      <c r="Q101" s="54">
        <v>8</v>
      </c>
      <c r="R101" s="54">
        <v>8</v>
      </c>
      <c r="S101" s="54">
        <v>8</v>
      </c>
      <c r="T101" s="54">
        <v>8</v>
      </c>
      <c r="U101" s="54">
        <v>8</v>
      </c>
      <c r="V101" s="55"/>
      <c r="W101" s="55"/>
      <c r="X101" s="54">
        <v>8</v>
      </c>
      <c r="Y101" s="54">
        <v>8</v>
      </c>
      <c r="Z101" s="54">
        <v>8</v>
      </c>
      <c r="AA101" s="54">
        <v>8</v>
      </c>
      <c r="AB101" s="54">
        <v>8</v>
      </c>
      <c r="AC101" s="55"/>
      <c r="AD101" s="55"/>
      <c r="AE101" s="54">
        <v>8</v>
      </c>
      <c r="AF101" s="54">
        <v>8</v>
      </c>
      <c r="AG101" s="54">
        <v>8</v>
      </c>
      <c r="AH101" s="54"/>
      <c r="AI101" s="52"/>
      <c r="AJ101" s="52"/>
      <c r="AK101" s="36">
        <f t="shared" si="24"/>
        <v>176</v>
      </c>
    </row>
    <row r="102" spans="1:37" x14ac:dyDescent="0.3">
      <c r="A102" s="32">
        <v>48</v>
      </c>
      <c r="B102" s="33" t="s">
        <v>140</v>
      </c>
      <c r="C102" s="33" t="str">
        <f>VLOOKUP($A102,Сотрудники!$A$3:$L$1201,8,0)</f>
        <v>Барнаул</v>
      </c>
      <c r="D102" s="54">
        <v>8</v>
      </c>
      <c r="E102" s="54">
        <v>8</v>
      </c>
      <c r="F102" s="54">
        <v>8</v>
      </c>
      <c r="G102" s="54">
        <v>8</v>
      </c>
      <c r="H102" s="55"/>
      <c r="I102" s="55"/>
      <c r="J102" s="54">
        <v>8</v>
      </c>
      <c r="K102" s="54">
        <v>8</v>
      </c>
      <c r="L102" s="54">
        <v>8</v>
      </c>
      <c r="M102" s="54">
        <v>8</v>
      </c>
      <c r="N102" s="54">
        <v>8</v>
      </c>
      <c r="O102" s="55"/>
      <c r="P102" s="55"/>
      <c r="Q102" s="54">
        <v>8</v>
      </c>
      <c r="R102" s="54">
        <v>8</v>
      </c>
      <c r="S102" s="54">
        <v>8</v>
      </c>
      <c r="T102" s="54">
        <v>8</v>
      </c>
      <c r="U102" s="54">
        <v>8</v>
      </c>
      <c r="V102" s="55"/>
      <c r="W102" s="55"/>
      <c r="X102" s="54">
        <v>8</v>
      </c>
      <c r="Y102" s="54">
        <v>8</v>
      </c>
      <c r="Z102" s="54">
        <v>8</v>
      </c>
      <c r="AA102" s="54">
        <v>8</v>
      </c>
      <c r="AB102" s="54">
        <v>8</v>
      </c>
      <c r="AC102" s="55"/>
      <c r="AD102" s="55"/>
      <c r="AE102" s="54">
        <v>8</v>
      </c>
      <c r="AF102" s="54">
        <v>8</v>
      </c>
      <c r="AG102" s="54">
        <v>8</v>
      </c>
      <c r="AH102" s="54"/>
      <c r="AI102" s="52"/>
      <c r="AJ102" s="52"/>
      <c r="AK102" s="36">
        <f t="shared" si="24"/>
        <v>176</v>
      </c>
    </row>
    <row r="103" spans="1:37" x14ac:dyDescent="0.3">
      <c r="A103" s="32">
        <v>49</v>
      </c>
      <c r="B103" s="33" t="s">
        <v>159</v>
      </c>
      <c r="C103" s="33" t="str">
        <f>VLOOKUP($A103,Сотрудники!$A$3:$L$1201,8,0)</f>
        <v>Москва</v>
      </c>
      <c r="D103" s="54">
        <v>8</v>
      </c>
      <c r="E103" s="54">
        <v>8</v>
      </c>
      <c r="F103" s="54">
        <v>8</v>
      </c>
      <c r="G103" s="54">
        <v>8</v>
      </c>
      <c r="H103" s="55"/>
      <c r="I103" s="55"/>
      <c r="J103" s="54">
        <v>8</v>
      </c>
      <c r="K103" s="54">
        <v>8</v>
      </c>
      <c r="L103" s="54">
        <v>8</v>
      </c>
      <c r="M103" s="54">
        <v>8</v>
      </c>
      <c r="N103" s="54">
        <v>8</v>
      </c>
      <c r="O103" s="55"/>
      <c r="P103" s="55"/>
      <c r="Q103" s="54">
        <v>8</v>
      </c>
      <c r="R103" s="54">
        <v>8</v>
      </c>
      <c r="S103" s="54">
        <v>8</v>
      </c>
      <c r="T103" s="54">
        <v>8</v>
      </c>
      <c r="U103" s="54">
        <v>8</v>
      </c>
      <c r="V103" s="55"/>
      <c r="W103" s="55"/>
      <c r="X103" s="54">
        <v>8</v>
      </c>
      <c r="Y103" s="54">
        <v>8</v>
      </c>
      <c r="Z103" s="54">
        <v>8</v>
      </c>
      <c r="AA103" s="54">
        <v>8</v>
      </c>
      <c r="AB103" s="54">
        <v>8</v>
      </c>
      <c r="AC103" s="55"/>
      <c r="AD103" s="55"/>
      <c r="AE103" s="54">
        <v>8</v>
      </c>
      <c r="AF103" s="54">
        <v>8</v>
      </c>
      <c r="AG103" s="54">
        <v>8</v>
      </c>
      <c r="AH103" s="54"/>
      <c r="AI103" s="52"/>
      <c r="AJ103" s="52"/>
      <c r="AK103" s="36">
        <f t="shared" si="24"/>
        <v>176</v>
      </c>
    </row>
    <row r="104" spans="1:37" x14ac:dyDescent="0.3">
      <c r="A104" s="32">
        <v>50</v>
      </c>
      <c r="B104" s="33" t="s">
        <v>151</v>
      </c>
      <c r="C104" s="33" t="str">
        <f>VLOOKUP($A104,Сотрудники!$A$3:$L$1201,8,0)</f>
        <v>СПБ</v>
      </c>
      <c r="D104" s="54">
        <v>8</v>
      </c>
      <c r="E104" s="54">
        <v>8</v>
      </c>
      <c r="F104" s="54">
        <v>8</v>
      </c>
      <c r="G104" s="54">
        <v>8</v>
      </c>
      <c r="H104" s="55"/>
      <c r="I104" s="55"/>
      <c r="J104" s="54">
        <v>8</v>
      </c>
      <c r="K104" s="54">
        <v>8</v>
      </c>
      <c r="L104" s="54">
        <v>8</v>
      </c>
      <c r="M104" s="54">
        <v>8</v>
      </c>
      <c r="N104" s="54">
        <v>8</v>
      </c>
      <c r="O104" s="55"/>
      <c r="P104" s="55"/>
      <c r="Q104" s="54">
        <v>8</v>
      </c>
      <c r="R104" s="54">
        <v>8</v>
      </c>
      <c r="S104" s="54">
        <v>8</v>
      </c>
      <c r="T104" s="54">
        <v>8</v>
      </c>
      <c r="U104" s="54">
        <v>8</v>
      </c>
      <c r="V104" s="55"/>
      <c r="W104" s="55"/>
      <c r="X104" s="54">
        <v>8</v>
      </c>
      <c r="Y104" s="54">
        <v>8</v>
      </c>
      <c r="Z104" s="54">
        <v>8</v>
      </c>
      <c r="AA104" s="54">
        <v>8</v>
      </c>
      <c r="AB104" s="54">
        <v>8</v>
      </c>
      <c r="AC104" s="55"/>
      <c r="AD104" s="55"/>
      <c r="AE104" s="54">
        <v>8</v>
      </c>
      <c r="AF104" s="54">
        <v>8</v>
      </c>
      <c r="AG104" s="54">
        <v>8</v>
      </c>
      <c r="AH104" s="54"/>
      <c r="AI104" s="52"/>
      <c r="AJ104" s="52"/>
      <c r="AK104" s="36">
        <f t="shared" si="24"/>
        <v>176</v>
      </c>
    </row>
    <row r="105" spans="1:37" x14ac:dyDescent="0.3">
      <c r="A105" s="32">
        <v>51</v>
      </c>
      <c r="B105" s="33" t="s">
        <v>150</v>
      </c>
      <c r="C105" s="33" t="str">
        <f>VLOOKUP($A105,Сотрудники!$A$3:$L$1201,8,0)</f>
        <v>Краснодар</v>
      </c>
      <c r="D105" s="54">
        <v>8</v>
      </c>
      <c r="E105" s="54">
        <v>8</v>
      </c>
      <c r="F105" s="54">
        <v>8</v>
      </c>
      <c r="G105" s="54">
        <v>8</v>
      </c>
      <c r="H105" s="55"/>
      <c r="I105" s="55"/>
      <c r="J105" s="54">
        <v>8</v>
      </c>
      <c r="K105" s="54">
        <v>8</v>
      </c>
      <c r="L105" s="54">
        <v>8</v>
      </c>
      <c r="M105" s="54">
        <v>8</v>
      </c>
      <c r="N105" s="54">
        <v>8</v>
      </c>
      <c r="O105" s="55"/>
      <c r="P105" s="55"/>
      <c r="Q105" s="54">
        <v>8</v>
      </c>
      <c r="R105" s="54">
        <v>8</v>
      </c>
      <c r="S105" s="54">
        <v>8</v>
      </c>
      <c r="T105" s="54">
        <v>8</v>
      </c>
      <c r="U105" s="54">
        <v>8</v>
      </c>
      <c r="V105" s="55"/>
      <c r="W105" s="55"/>
      <c r="X105" s="54">
        <v>8</v>
      </c>
      <c r="Y105" s="54">
        <v>8</v>
      </c>
      <c r="Z105" s="54">
        <v>8</v>
      </c>
      <c r="AA105" s="54">
        <v>8</v>
      </c>
      <c r="AB105" s="54">
        <v>8</v>
      </c>
      <c r="AC105" s="55"/>
      <c r="AD105" s="55"/>
      <c r="AE105" s="54">
        <v>8</v>
      </c>
      <c r="AF105" s="54">
        <v>8</v>
      </c>
      <c r="AG105" s="54">
        <v>8</v>
      </c>
      <c r="AH105" s="54"/>
      <c r="AI105" s="52"/>
      <c r="AJ105" s="52"/>
      <c r="AK105" s="36">
        <f t="shared" si="24"/>
        <v>176</v>
      </c>
    </row>
    <row r="106" spans="1:37" x14ac:dyDescent="0.3">
      <c r="A106" s="32">
        <v>52</v>
      </c>
      <c r="B106" s="33" t="s">
        <v>154</v>
      </c>
      <c r="C106" s="33" t="str">
        <f>VLOOKUP($A106,Сотрудники!$A$3:$L$1201,8,0)</f>
        <v>Екатеринбург</v>
      </c>
      <c r="D106" s="54">
        <v>8</v>
      </c>
      <c r="E106" s="54">
        <v>8</v>
      </c>
      <c r="F106" s="54">
        <v>8</v>
      </c>
      <c r="G106" s="54">
        <v>8</v>
      </c>
      <c r="H106" s="55"/>
      <c r="I106" s="55"/>
      <c r="J106" s="54">
        <v>8</v>
      </c>
      <c r="K106" s="54">
        <v>8</v>
      </c>
      <c r="L106" s="54">
        <v>8</v>
      </c>
      <c r="M106" s="54">
        <v>8</v>
      </c>
      <c r="N106" s="54">
        <v>8</v>
      </c>
      <c r="O106" s="55"/>
      <c r="P106" s="55"/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5">
        <v>0</v>
      </c>
      <c r="W106" s="55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5">
        <v>0</v>
      </c>
      <c r="AD106" s="55">
        <v>0</v>
      </c>
      <c r="AE106" s="54">
        <v>8</v>
      </c>
      <c r="AF106" s="54">
        <v>8</v>
      </c>
      <c r="AG106" s="54">
        <v>8</v>
      </c>
      <c r="AH106" s="54"/>
      <c r="AI106" s="52"/>
      <c r="AJ106" s="52"/>
      <c r="AK106" s="36">
        <f t="shared" si="24"/>
        <v>96</v>
      </c>
    </row>
    <row r="107" spans="1:37" x14ac:dyDescent="0.3">
      <c r="A107" s="32">
        <v>53</v>
      </c>
      <c r="B107" s="33" t="s">
        <v>149</v>
      </c>
      <c r="C107" s="33" t="str">
        <f>VLOOKUP($A107,Сотрудники!$A$3:$L$1201,8,0)</f>
        <v>Москва</v>
      </c>
      <c r="D107" s="54">
        <v>8</v>
      </c>
      <c r="E107" s="54">
        <v>8</v>
      </c>
      <c r="F107" s="54">
        <v>8</v>
      </c>
      <c r="G107" s="54">
        <v>8</v>
      </c>
      <c r="H107" s="55"/>
      <c r="I107" s="55"/>
      <c r="J107" s="54">
        <v>8</v>
      </c>
      <c r="K107" s="54">
        <v>8</v>
      </c>
      <c r="L107" s="54">
        <v>8</v>
      </c>
      <c r="M107" s="54">
        <v>8</v>
      </c>
      <c r="N107" s="54">
        <v>8</v>
      </c>
      <c r="O107" s="55"/>
      <c r="P107" s="55"/>
      <c r="Q107" s="54">
        <v>8</v>
      </c>
      <c r="R107" s="54">
        <v>8</v>
      </c>
      <c r="S107" s="54">
        <v>8</v>
      </c>
      <c r="T107" s="54">
        <v>8</v>
      </c>
      <c r="U107" s="54">
        <v>8</v>
      </c>
      <c r="V107" s="55"/>
      <c r="W107" s="55"/>
      <c r="X107" s="54">
        <v>8</v>
      </c>
      <c r="Y107" s="54">
        <v>8</v>
      </c>
      <c r="Z107" s="54">
        <v>8</v>
      </c>
      <c r="AA107" s="54">
        <v>8</v>
      </c>
      <c r="AB107" s="54">
        <v>8</v>
      </c>
      <c r="AC107" s="55"/>
      <c r="AD107" s="55"/>
      <c r="AE107" s="54">
        <v>8</v>
      </c>
      <c r="AF107" s="54">
        <v>8</v>
      </c>
      <c r="AG107" s="54">
        <v>8</v>
      </c>
      <c r="AH107" s="54"/>
      <c r="AI107" s="52"/>
      <c r="AJ107" s="52"/>
      <c r="AK107" s="36">
        <f t="shared" si="24"/>
        <v>176</v>
      </c>
    </row>
    <row r="108" spans="1:37" x14ac:dyDescent="0.3">
      <c r="A108" s="32">
        <v>54</v>
      </c>
      <c r="B108" s="33" t="s">
        <v>167</v>
      </c>
      <c r="C108" s="33" t="str">
        <f>VLOOKUP($A108,Сотрудники!$A$3:$L$1201,8,0)</f>
        <v>Москва</v>
      </c>
      <c r="D108" s="54">
        <v>8</v>
      </c>
      <c r="E108" s="54">
        <v>8</v>
      </c>
      <c r="F108" s="54">
        <v>8</v>
      </c>
      <c r="G108" s="54">
        <v>8</v>
      </c>
      <c r="H108" s="55"/>
      <c r="I108" s="55"/>
      <c r="J108" s="54">
        <v>8</v>
      </c>
      <c r="K108" s="54">
        <v>8</v>
      </c>
      <c r="L108" s="54">
        <v>8</v>
      </c>
      <c r="M108" s="54">
        <v>8</v>
      </c>
      <c r="N108" s="54">
        <v>8</v>
      </c>
      <c r="O108" s="55"/>
      <c r="P108" s="55"/>
      <c r="Q108" s="54">
        <v>8</v>
      </c>
      <c r="R108" s="54">
        <v>8</v>
      </c>
      <c r="S108" s="54">
        <v>8</v>
      </c>
      <c r="T108" s="54">
        <v>8</v>
      </c>
      <c r="U108" s="54">
        <v>8</v>
      </c>
      <c r="V108" s="55"/>
      <c r="W108" s="55"/>
      <c r="X108" s="54">
        <v>8</v>
      </c>
      <c r="Y108" s="54">
        <v>8</v>
      </c>
      <c r="Z108" s="54">
        <v>8</v>
      </c>
      <c r="AA108" s="54">
        <v>8</v>
      </c>
      <c r="AB108" s="54">
        <v>8</v>
      </c>
      <c r="AC108" s="55"/>
      <c r="AD108" s="55"/>
      <c r="AE108" s="54">
        <v>8</v>
      </c>
      <c r="AF108" s="54">
        <v>8</v>
      </c>
      <c r="AG108" s="54">
        <v>8</v>
      </c>
      <c r="AH108" s="54"/>
      <c r="AI108" s="52"/>
      <c r="AJ108" s="52"/>
      <c r="AK108" s="36">
        <f t="shared" si="24"/>
        <v>176</v>
      </c>
    </row>
    <row r="109" spans="1:37" x14ac:dyDescent="0.3">
      <c r="A109" s="32">
        <v>55</v>
      </c>
      <c r="B109" s="33" t="s">
        <v>156</v>
      </c>
      <c r="C109" s="33" t="str">
        <f>VLOOKUP($A109,Сотрудники!$A$3:$L$1201,8,0)</f>
        <v>Курган</v>
      </c>
      <c r="D109" s="54">
        <v>8</v>
      </c>
      <c r="E109" s="54">
        <v>8</v>
      </c>
      <c r="F109" s="54">
        <v>8</v>
      </c>
      <c r="G109" s="54">
        <v>8</v>
      </c>
      <c r="H109" s="55"/>
      <c r="I109" s="55"/>
      <c r="J109" s="54">
        <v>8</v>
      </c>
      <c r="K109" s="54">
        <v>8</v>
      </c>
      <c r="L109" s="54">
        <v>8</v>
      </c>
      <c r="M109" s="54">
        <v>8</v>
      </c>
      <c r="N109" s="54">
        <v>8</v>
      </c>
      <c r="O109" s="55"/>
      <c r="P109" s="55"/>
      <c r="Q109" s="54">
        <v>8</v>
      </c>
      <c r="R109" s="54">
        <v>8</v>
      </c>
      <c r="S109" s="54">
        <v>8</v>
      </c>
      <c r="T109" s="54">
        <v>8</v>
      </c>
      <c r="U109" s="54">
        <v>8</v>
      </c>
      <c r="V109" s="55"/>
      <c r="W109" s="55"/>
      <c r="X109" s="54">
        <v>8</v>
      </c>
      <c r="Y109" s="54">
        <v>8</v>
      </c>
      <c r="Z109" s="54">
        <v>8</v>
      </c>
      <c r="AA109" s="54">
        <v>8</v>
      </c>
      <c r="AB109" s="54">
        <v>8</v>
      </c>
      <c r="AC109" s="55"/>
      <c r="AD109" s="55"/>
      <c r="AE109" s="54">
        <v>8</v>
      </c>
      <c r="AF109" s="54">
        <v>8</v>
      </c>
      <c r="AG109" s="54">
        <v>8</v>
      </c>
      <c r="AH109" s="54"/>
      <c r="AI109" s="52"/>
      <c r="AJ109" s="52"/>
      <c r="AK109" s="36">
        <f t="shared" si="24"/>
        <v>176</v>
      </c>
    </row>
    <row r="110" spans="1:37" x14ac:dyDescent="0.3">
      <c r="A110" s="32">
        <v>56</v>
      </c>
      <c r="B110" s="33" t="s">
        <v>166</v>
      </c>
      <c r="C110" s="33" t="str">
        <f>VLOOKUP($A110,Сотрудники!$A$3:$L$1201,8,0)</f>
        <v>Москва</v>
      </c>
      <c r="D110" s="54">
        <v>8</v>
      </c>
      <c r="E110" s="54">
        <v>8</v>
      </c>
      <c r="F110" s="54">
        <v>8</v>
      </c>
      <c r="G110" s="54">
        <v>8</v>
      </c>
      <c r="H110" s="55"/>
      <c r="I110" s="55"/>
      <c r="J110" s="54">
        <v>8</v>
      </c>
      <c r="K110" s="54">
        <v>8</v>
      </c>
      <c r="L110" s="54">
        <v>8</v>
      </c>
      <c r="M110" s="54">
        <v>8</v>
      </c>
      <c r="N110" s="54">
        <v>8</v>
      </c>
      <c r="O110" s="55"/>
      <c r="P110" s="55"/>
      <c r="Q110" s="54">
        <v>8</v>
      </c>
      <c r="R110" s="54">
        <v>8</v>
      </c>
      <c r="S110" s="54">
        <v>8</v>
      </c>
      <c r="T110" s="54">
        <v>8</v>
      </c>
      <c r="U110" s="54">
        <v>8</v>
      </c>
      <c r="V110" s="55"/>
      <c r="W110" s="55"/>
      <c r="X110" s="54">
        <v>8</v>
      </c>
      <c r="Y110" s="54">
        <v>8</v>
      </c>
      <c r="Z110" s="54">
        <v>8</v>
      </c>
      <c r="AA110" s="54">
        <v>8</v>
      </c>
      <c r="AB110" s="54">
        <v>8</v>
      </c>
      <c r="AC110" s="55"/>
      <c r="AD110" s="55"/>
      <c r="AE110" s="54">
        <v>8</v>
      </c>
      <c r="AF110" s="54">
        <v>8</v>
      </c>
      <c r="AG110" s="54">
        <v>8</v>
      </c>
      <c r="AH110" s="54"/>
      <c r="AI110" s="52"/>
      <c r="AJ110" s="52"/>
      <c r="AK110" s="36">
        <f t="shared" si="24"/>
        <v>176</v>
      </c>
    </row>
    <row r="111" spans="1:37" x14ac:dyDescent="0.3">
      <c r="A111" s="32">
        <v>57</v>
      </c>
      <c r="B111" s="33" t="s">
        <v>168</v>
      </c>
      <c r="C111" s="33" t="str">
        <f>VLOOKUP($A111,Сотрудники!$A$3:$L$1201,8,0)</f>
        <v>Москва</v>
      </c>
      <c r="D111" s="54">
        <v>8</v>
      </c>
      <c r="E111" s="54">
        <v>8</v>
      </c>
      <c r="F111" s="54">
        <v>8</v>
      </c>
      <c r="G111" s="54">
        <v>8</v>
      </c>
      <c r="H111" s="55"/>
      <c r="I111" s="55"/>
      <c r="J111" s="54">
        <v>8</v>
      </c>
      <c r="K111" s="54">
        <v>8</v>
      </c>
      <c r="L111" s="54">
        <v>8</v>
      </c>
      <c r="M111" s="54">
        <v>8</v>
      </c>
      <c r="N111" s="54">
        <v>8</v>
      </c>
      <c r="O111" s="55"/>
      <c r="P111" s="55"/>
      <c r="Q111" s="54">
        <v>8</v>
      </c>
      <c r="R111" s="54">
        <v>8</v>
      </c>
      <c r="S111" s="54">
        <v>8</v>
      </c>
      <c r="T111" s="54">
        <v>8</v>
      </c>
      <c r="U111" s="54">
        <v>8</v>
      </c>
      <c r="V111" s="55"/>
      <c r="W111" s="55"/>
      <c r="X111" s="54">
        <v>8</v>
      </c>
      <c r="Y111" s="54">
        <v>8</v>
      </c>
      <c r="Z111" s="54">
        <v>8</v>
      </c>
      <c r="AA111" s="54">
        <v>8</v>
      </c>
      <c r="AB111" s="54">
        <v>8</v>
      </c>
      <c r="AC111" s="55"/>
      <c r="AD111" s="55"/>
      <c r="AE111" s="54">
        <v>8</v>
      </c>
      <c r="AF111" s="54">
        <v>8</v>
      </c>
      <c r="AG111" s="54">
        <v>8</v>
      </c>
      <c r="AH111" s="54"/>
      <c r="AI111" s="52"/>
      <c r="AJ111" s="52"/>
      <c r="AK111" s="36">
        <f t="shared" si="24"/>
        <v>176</v>
      </c>
    </row>
    <row r="112" spans="1:37" x14ac:dyDescent="0.3">
      <c r="A112" s="32">
        <v>58</v>
      </c>
      <c r="B112" s="33" t="s">
        <v>158</v>
      </c>
      <c r="C112" s="33" t="str">
        <f>VLOOKUP($A112,Сотрудники!$A$3:$L$1201,8,0)</f>
        <v>СПБ</v>
      </c>
      <c r="D112" s="54">
        <v>8</v>
      </c>
      <c r="E112" s="54">
        <v>8</v>
      </c>
      <c r="F112" s="54">
        <v>8</v>
      </c>
      <c r="G112" s="54">
        <v>8</v>
      </c>
      <c r="H112" s="55"/>
      <c r="I112" s="55"/>
      <c r="J112" s="54">
        <v>8</v>
      </c>
      <c r="K112" s="54">
        <v>8</v>
      </c>
      <c r="L112" s="54">
        <v>8</v>
      </c>
      <c r="M112" s="54">
        <v>8</v>
      </c>
      <c r="N112" s="54">
        <v>8</v>
      </c>
      <c r="O112" s="55"/>
      <c r="P112" s="55"/>
      <c r="Q112" s="54">
        <v>8</v>
      </c>
      <c r="R112" s="54">
        <v>8</v>
      </c>
      <c r="S112" s="54">
        <v>8</v>
      </c>
      <c r="T112" s="54">
        <v>8</v>
      </c>
      <c r="U112" s="54">
        <v>8</v>
      </c>
      <c r="V112" s="55"/>
      <c r="W112" s="55"/>
      <c r="X112" s="54">
        <v>8</v>
      </c>
      <c r="Y112" s="54">
        <v>8</v>
      </c>
      <c r="Z112" s="54">
        <v>8</v>
      </c>
      <c r="AA112" s="54">
        <v>8</v>
      </c>
      <c r="AB112" s="54">
        <v>8</v>
      </c>
      <c r="AC112" s="55"/>
      <c r="AD112" s="55"/>
      <c r="AE112" s="54">
        <v>8</v>
      </c>
      <c r="AF112" s="54">
        <v>8</v>
      </c>
      <c r="AG112" s="54">
        <v>8</v>
      </c>
      <c r="AH112" s="54"/>
      <c r="AI112" s="52"/>
      <c r="AJ112" s="52"/>
      <c r="AK112" s="36">
        <f t="shared" si="24"/>
        <v>176</v>
      </c>
    </row>
    <row r="113" spans="1:37" x14ac:dyDescent="0.3">
      <c r="A113" s="32">
        <v>59</v>
      </c>
      <c r="B113" s="33" t="s">
        <v>164</v>
      </c>
      <c r="C113" s="33" t="str">
        <f>VLOOKUP($A113,Сотрудники!$A$3:$L$1201,8,0)</f>
        <v>СПБ</v>
      </c>
      <c r="D113" s="54">
        <v>8</v>
      </c>
      <c r="E113" s="54">
        <v>8</v>
      </c>
      <c r="F113" s="54">
        <v>8</v>
      </c>
      <c r="G113" s="54">
        <v>8</v>
      </c>
      <c r="H113" s="55"/>
      <c r="I113" s="55"/>
      <c r="J113" s="54">
        <v>8</v>
      </c>
      <c r="K113" s="54">
        <v>8</v>
      </c>
      <c r="L113" s="54">
        <v>8</v>
      </c>
      <c r="M113" s="54">
        <v>8</v>
      </c>
      <c r="N113" s="54">
        <v>8</v>
      </c>
      <c r="O113" s="55"/>
      <c r="P113" s="55"/>
      <c r="Q113" s="54">
        <v>8</v>
      </c>
      <c r="R113" s="54">
        <v>8</v>
      </c>
      <c r="S113" s="54">
        <v>8</v>
      </c>
      <c r="T113" s="54">
        <v>8</v>
      </c>
      <c r="U113" s="54">
        <v>8</v>
      </c>
      <c r="V113" s="55"/>
      <c r="W113" s="55"/>
      <c r="X113" s="54">
        <v>8</v>
      </c>
      <c r="Y113" s="54">
        <v>8</v>
      </c>
      <c r="Z113" s="54">
        <v>8</v>
      </c>
      <c r="AA113" s="54">
        <v>8</v>
      </c>
      <c r="AB113" s="54">
        <v>8</v>
      </c>
      <c r="AC113" s="55"/>
      <c r="AD113" s="55"/>
      <c r="AE113" s="54">
        <v>8</v>
      </c>
      <c r="AF113" s="54">
        <v>8</v>
      </c>
      <c r="AG113" s="54">
        <v>8</v>
      </c>
      <c r="AH113" s="54"/>
      <c r="AI113" s="52"/>
      <c r="AJ113" s="52"/>
      <c r="AK113" s="36">
        <f t="shared" si="24"/>
        <v>176</v>
      </c>
    </row>
    <row r="114" spans="1:37" x14ac:dyDescent="0.3">
      <c r="A114" s="32">
        <v>60</v>
      </c>
      <c r="B114" s="33" t="s">
        <v>165</v>
      </c>
      <c r="C114" s="33" t="str">
        <f>VLOOKUP($A114,Сотрудники!$A$3:$L$1201,8,0)</f>
        <v>Москва</v>
      </c>
      <c r="D114" s="54">
        <v>8</v>
      </c>
      <c r="E114" s="54">
        <v>8</v>
      </c>
      <c r="F114" s="54">
        <v>8</v>
      </c>
      <c r="G114" s="54">
        <v>8</v>
      </c>
      <c r="H114" s="55"/>
      <c r="I114" s="55"/>
      <c r="J114" s="54">
        <v>8</v>
      </c>
      <c r="K114" s="54">
        <v>8</v>
      </c>
      <c r="L114" s="54">
        <v>8</v>
      </c>
      <c r="M114" s="54">
        <v>8</v>
      </c>
      <c r="N114" s="54">
        <v>8</v>
      </c>
      <c r="O114" s="55"/>
      <c r="P114" s="55"/>
      <c r="Q114" s="54">
        <v>8</v>
      </c>
      <c r="R114" s="54">
        <v>8</v>
      </c>
      <c r="S114" s="54">
        <v>8</v>
      </c>
      <c r="T114" s="54">
        <v>8</v>
      </c>
      <c r="U114" s="54">
        <v>8</v>
      </c>
      <c r="V114" s="55"/>
      <c r="W114" s="55"/>
      <c r="X114" s="54">
        <v>8</v>
      </c>
      <c r="Y114" s="54">
        <v>8</v>
      </c>
      <c r="Z114" s="54">
        <v>8</v>
      </c>
      <c r="AA114" s="54">
        <v>8</v>
      </c>
      <c r="AB114" s="54">
        <v>8</v>
      </c>
      <c r="AC114" s="55"/>
      <c r="AD114" s="55"/>
      <c r="AE114" s="54">
        <v>8</v>
      </c>
      <c r="AF114" s="54">
        <v>8</v>
      </c>
      <c r="AG114" s="54">
        <v>8</v>
      </c>
      <c r="AH114" s="54"/>
      <c r="AI114" s="52"/>
      <c r="AJ114" s="52"/>
      <c r="AK114" s="36">
        <f t="shared" si="24"/>
        <v>176</v>
      </c>
    </row>
    <row r="115" spans="1:37" x14ac:dyDescent="0.3">
      <c r="A115" s="32">
        <v>61</v>
      </c>
      <c r="B115" s="33" t="s">
        <v>172</v>
      </c>
      <c r="C115" s="33" t="str">
        <f>VLOOKUP($A115,Сотрудники!$A$3:$L$1201,8,0)</f>
        <v>Москва</v>
      </c>
      <c r="D115" s="54"/>
      <c r="E115" s="54">
        <v>8</v>
      </c>
      <c r="F115" s="54">
        <v>8</v>
      </c>
      <c r="G115" s="54">
        <v>8</v>
      </c>
      <c r="H115" s="55"/>
      <c r="I115" s="55"/>
      <c r="J115" s="54">
        <v>8</v>
      </c>
      <c r="K115" s="54">
        <v>8</v>
      </c>
      <c r="L115" s="54">
        <v>8</v>
      </c>
      <c r="M115" s="54">
        <v>8</v>
      </c>
      <c r="N115" s="54">
        <v>8</v>
      </c>
      <c r="O115" s="55"/>
      <c r="P115" s="55"/>
      <c r="Q115" s="54">
        <v>8</v>
      </c>
      <c r="R115" s="54">
        <v>8</v>
      </c>
      <c r="S115" s="54">
        <v>8</v>
      </c>
      <c r="T115" s="54">
        <v>8</v>
      </c>
      <c r="U115" s="54">
        <v>8</v>
      </c>
      <c r="V115" s="55"/>
      <c r="W115" s="55"/>
      <c r="X115" s="54">
        <v>8</v>
      </c>
      <c r="Y115" s="54">
        <v>8</v>
      </c>
      <c r="Z115" s="54">
        <v>8</v>
      </c>
      <c r="AA115" s="54">
        <v>8</v>
      </c>
      <c r="AB115" s="54">
        <v>8</v>
      </c>
      <c r="AC115" s="55"/>
      <c r="AD115" s="55"/>
      <c r="AE115" s="54">
        <v>8</v>
      </c>
      <c r="AF115" s="54">
        <v>8</v>
      </c>
      <c r="AG115" s="54">
        <v>8</v>
      </c>
      <c r="AH115" s="54"/>
      <c r="AI115" s="52"/>
      <c r="AJ115" s="52"/>
      <c r="AK115" s="36">
        <f t="shared" si="24"/>
        <v>168</v>
      </c>
    </row>
    <row r="116" spans="1:37" x14ac:dyDescent="0.3">
      <c r="A116" s="32">
        <v>62</v>
      </c>
      <c r="B116" s="33" t="s">
        <v>161</v>
      </c>
      <c r="C116" s="33" t="str">
        <f>VLOOKUP($A116,Сотрудники!$A$3:$L$1201,8,0)</f>
        <v>Москва</v>
      </c>
      <c r="D116" s="54"/>
      <c r="E116" s="54"/>
      <c r="F116" s="54">
        <v>8</v>
      </c>
      <c r="G116" s="54">
        <v>8</v>
      </c>
      <c r="H116" s="55"/>
      <c r="I116" s="55"/>
      <c r="J116" s="54">
        <v>8</v>
      </c>
      <c r="K116" s="54">
        <v>8</v>
      </c>
      <c r="L116" s="54">
        <v>8</v>
      </c>
      <c r="M116" s="54">
        <v>8</v>
      </c>
      <c r="N116" s="54">
        <v>8</v>
      </c>
      <c r="O116" s="55"/>
      <c r="P116" s="55"/>
      <c r="Q116" s="54">
        <v>8</v>
      </c>
      <c r="R116" s="54">
        <v>8</v>
      </c>
      <c r="S116" s="54">
        <v>8</v>
      </c>
      <c r="T116" s="54">
        <v>8</v>
      </c>
      <c r="U116" s="54">
        <v>8</v>
      </c>
      <c r="V116" s="55"/>
      <c r="W116" s="55"/>
      <c r="X116" s="54">
        <v>8</v>
      </c>
      <c r="Y116" s="54">
        <v>8</v>
      </c>
      <c r="Z116" s="54">
        <v>8</v>
      </c>
      <c r="AA116" s="54">
        <v>8</v>
      </c>
      <c r="AB116" s="54">
        <v>8</v>
      </c>
      <c r="AC116" s="55"/>
      <c r="AD116" s="55"/>
      <c r="AE116" s="54">
        <v>8</v>
      </c>
      <c r="AF116" s="54">
        <v>8</v>
      </c>
      <c r="AG116" s="54">
        <v>8</v>
      </c>
      <c r="AH116" s="54"/>
      <c r="AI116" s="52"/>
      <c r="AJ116" s="52"/>
      <c r="AK116" s="36">
        <f t="shared" si="24"/>
        <v>160</v>
      </c>
    </row>
    <row r="117" spans="1:37" x14ac:dyDescent="0.3">
      <c r="A117" s="32">
        <v>63</v>
      </c>
      <c r="B117" s="33" t="s">
        <v>169</v>
      </c>
      <c r="C117" s="33" t="str">
        <f>VLOOKUP($A117,Сотрудники!$A$3:$L$1201,8,0)</f>
        <v>Москва</v>
      </c>
      <c r="D117" s="54"/>
      <c r="E117" s="54"/>
      <c r="F117" s="54"/>
      <c r="G117" s="52"/>
      <c r="H117" s="35"/>
      <c r="I117" s="35"/>
      <c r="J117" s="54">
        <v>8</v>
      </c>
      <c r="K117" s="54">
        <v>8</v>
      </c>
      <c r="L117" s="54">
        <v>8</v>
      </c>
      <c r="M117" s="54">
        <v>8</v>
      </c>
      <c r="N117" s="54">
        <v>8</v>
      </c>
      <c r="O117" s="55"/>
      <c r="P117" s="35"/>
      <c r="Q117" s="54">
        <v>8</v>
      </c>
      <c r="R117" s="54">
        <v>8</v>
      </c>
      <c r="S117" s="54">
        <v>8</v>
      </c>
      <c r="T117" s="54">
        <v>8</v>
      </c>
      <c r="U117" s="54">
        <v>8</v>
      </c>
      <c r="V117" s="55"/>
      <c r="W117" s="55"/>
      <c r="X117" s="54">
        <v>8</v>
      </c>
      <c r="Y117" s="54">
        <v>8</v>
      </c>
      <c r="Z117" s="54">
        <v>8</v>
      </c>
      <c r="AA117" s="54">
        <v>8</v>
      </c>
      <c r="AB117" s="54">
        <v>8</v>
      </c>
      <c r="AC117" s="55"/>
      <c r="AD117" s="55"/>
      <c r="AE117" s="54">
        <v>8</v>
      </c>
      <c r="AF117" s="54">
        <v>8</v>
      </c>
      <c r="AG117" s="54">
        <v>8</v>
      </c>
      <c r="AH117" s="54"/>
      <c r="AI117" s="52"/>
      <c r="AJ117" s="52"/>
      <c r="AK117" s="36">
        <f t="shared" si="24"/>
        <v>144</v>
      </c>
    </row>
    <row r="118" spans="1:37" x14ac:dyDescent="0.3">
      <c r="A118" s="32">
        <v>64</v>
      </c>
      <c r="B118" s="33" t="s">
        <v>171</v>
      </c>
      <c r="C118" s="33" t="str">
        <f>VLOOKUP($A118,Сотрудники!$A$3:$L$1201,8,0)</f>
        <v>Москва</v>
      </c>
      <c r="D118" s="54"/>
      <c r="E118" s="54"/>
      <c r="F118" s="54"/>
      <c r="G118" s="52"/>
      <c r="H118" s="35"/>
      <c r="I118" s="35"/>
      <c r="J118" s="52"/>
      <c r="K118" s="52"/>
      <c r="L118" s="54"/>
      <c r="M118" s="52"/>
      <c r="N118" s="54"/>
      <c r="O118" s="55"/>
      <c r="P118" s="35"/>
      <c r="Q118" s="54">
        <v>8</v>
      </c>
      <c r="R118" s="54">
        <v>8</v>
      </c>
      <c r="S118" s="54">
        <v>8</v>
      </c>
      <c r="T118" s="54">
        <v>8</v>
      </c>
      <c r="U118" s="54">
        <v>8</v>
      </c>
      <c r="V118" s="55"/>
      <c r="W118" s="55"/>
      <c r="X118" s="54">
        <v>8</v>
      </c>
      <c r="Y118" s="54">
        <v>8</v>
      </c>
      <c r="Z118" s="54">
        <v>8</v>
      </c>
      <c r="AA118" s="54">
        <v>8</v>
      </c>
      <c r="AB118" s="54">
        <v>8</v>
      </c>
      <c r="AC118" s="55"/>
      <c r="AD118" s="55"/>
      <c r="AE118" s="54">
        <v>8</v>
      </c>
      <c r="AF118" s="54">
        <v>8</v>
      </c>
      <c r="AG118" s="54">
        <v>8</v>
      </c>
      <c r="AH118" s="54"/>
      <c r="AI118" s="52"/>
      <c r="AJ118" s="52"/>
      <c r="AK118" s="36">
        <f t="shared" si="24"/>
        <v>104</v>
      </c>
    </row>
    <row r="119" spans="1:37" x14ac:dyDescent="0.3">
      <c r="A119" s="32">
        <v>65</v>
      </c>
      <c r="B119" s="33" t="s">
        <v>174</v>
      </c>
      <c r="C119" s="33" t="str">
        <f>VLOOKUP($A119,Сотрудники!$A$3:$L$1201,8,0)</f>
        <v>Ульяновск</v>
      </c>
      <c r="D119" s="54"/>
      <c r="E119" s="54"/>
      <c r="F119" s="54"/>
      <c r="G119" s="52"/>
      <c r="H119" s="35"/>
      <c r="I119" s="35"/>
      <c r="J119" s="52"/>
      <c r="K119" s="52"/>
      <c r="L119" s="54"/>
      <c r="M119" s="52"/>
      <c r="N119" s="54"/>
      <c r="O119" s="55"/>
      <c r="P119" s="35"/>
      <c r="Q119" s="54">
        <v>8</v>
      </c>
      <c r="R119" s="54">
        <v>8</v>
      </c>
      <c r="S119" s="54">
        <v>8</v>
      </c>
      <c r="T119" s="54">
        <v>8</v>
      </c>
      <c r="U119" s="54">
        <v>8</v>
      </c>
      <c r="V119" s="55"/>
      <c r="W119" s="55"/>
      <c r="X119" s="54">
        <v>8</v>
      </c>
      <c r="Y119" s="54">
        <v>8</v>
      </c>
      <c r="Z119" s="54">
        <v>8</v>
      </c>
      <c r="AA119" s="54">
        <v>8</v>
      </c>
      <c r="AB119" s="54">
        <v>8</v>
      </c>
      <c r="AC119" s="55"/>
      <c r="AD119" s="55"/>
      <c r="AE119" s="54"/>
      <c r="AF119" s="54"/>
      <c r="AG119" s="54"/>
      <c r="AH119" s="54"/>
      <c r="AI119" s="52"/>
      <c r="AJ119" s="52"/>
      <c r="AK119" s="36">
        <f t="shared" si="24"/>
        <v>80</v>
      </c>
    </row>
    <row r="120" spans="1:37" x14ac:dyDescent="0.3">
      <c r="A120" s="32">
        <v>66</v>
      </c>
      <c r="B120" s="33" t="s">
        <v>180</v>
      </c>
      <c r="C120" s="33" t="str">
        <f>VLOOKUP($A120,Сотрудники!$A$3:$L$1201,8,0)</f>
        <v>Екатеринбург</v>
      </c>
      <c r="D120" s="54"/>
      <c r="E120" s="54"/>
      <c r="F120" s="54"/>
      <c r="G120" s="52"/>
      <c r="H120" s="35"/>
      <c r="I120" s="35"/>
      <c r="J120" s="52"/>
      <c r="K120" s="52"/>
      <c r="L120" s="54"/>
      <c r="M120" s="52"/>
      <c r="N120" s="54"/>
      <c r="O120" s="55"/>
      <c r="P120" s="35"/>
      <c r="Q120" s="52"/>
      <c r="R120" s="52"/>
      <c r="S120" s="54"/>
      <c r="T120" s="54"/>
      <c r="U120" s="54"/>
      <c r="V120" s="55"/>
      <c r="W120" s="55"/>
      <c r="X120" s="52"/>
      <c r="Y120" s="52"/>
      <c r="Z120" s="54">
        <v>8</v>
      </c>
      <c r="AA120" s="54">
        <v>8</v>
      </c>
      <c r="AB120" s="54">
        <v>8</v>
      </c>
      <c r="AC120" s="55"/>
      <c r="AD120" s="55"/>
      <c r="AE120" s="54">
        <v>8</v>
      </c>
      <c r="AF120" s="54">
        <v>8</v>
      </c>
      <c r="AG120" s="54">
        <v>8</v>
      </c>
      <c r="AH120" s="54"/>
      <c r="AI120" s="52"/>
      <c r="AJ120" s="52"/>
      <c r="AK120" s="36">
        <f t="shared" si="24"/>
        <v>48</v>
      </c>
    </row>
    <row r="121" spans="1:37" x14ac:dyDescent="0.3">
      <c r="A121" s="32">
        <v>67</v>
      </c>
      <c r="B121" s="33" t="s">
        <v>195</v>
      </c>
      <c r="C121" s="33" t="str">
        <f>VLOOKUP($A121,Сотрудники!$A$3:$L$1201,8,0)</f>
        <v>СПБ</v>
      </c>
      <c r="D121" s="54"/>
      <c r="E121" s="54"/>
      <c r="F121" s="54"/>
      <c r="G121" s="52"/>
      <c r="H121" s="35"/>
      <c r="I121" s="35"/>
      <c r="J121" s="52"/>
      <c r="K121" s="52"/>
      <c r="L121" s="54"/>
      <c r="M121" s="52"/>
      <c r="N121" s="54"/>
      <c r="O121" s="55"/>
      <c r="P121" s="35"/>
      <c r="Q121" s="52"/>
      <c r="R121" s="52"/>
      <c r="S121" s="54"/>
      <c r="T121" s="54"/>
      <c r="U121" s="54"/>
      <c r="V121" s="55"/>
      <c r="W121" s="55"/>
      <c r="X121" s="52"/>
      <c r="Y121" s="52"/>
      <c r="Z121" s="54"/>
      <c r="AA121" s="54">
        <v>8</v>
      </c>
      <c r="AB121" s="54">
        <v>8</v>
      </c>
      <c r="AC121" s="55"/>
      <c r="AD121" s="55"/>
      <c r="AE121" s="54">
        <v>8</v>
      </c>
      <c r="AF121" s="54">
        <v>8</v>
      </c>
      <c r="AG121" s="54">
        <v>8</v>
      </c>
      <c r="AH121" s="54"/>
      <c r="AI121" s="52"/>
      <c r="AJ121" s="52"/>
      <c r="AK121" s="36">
        <f t="shared" si="24"/>
        <v>40</v>
      </c>
    </row>
    <row r="122" spans="1:37" x14ac:dyDescent="0.3">
      <c r="A122" s="32">
        <v>68</v>
      </c>
      <c r="B122" s="33" t="s">
        <v>189</v>
      </c>
      <c r="C122" s="33" t="str">
        <f>VLOOKUP($A122,Сотрудники!$A$3:$L$1201,8,0)</f>
        <v>Москва</v>
      </c>
      <c r="D122" s="54"/>
      <c r="E122" s="54"/>
      <c r="F122" s="54"/>
      <c r="G122" s="52"/>
      <c r="H122" s="35"/>
      <c r="I122" s="35"/>
      <c r="J122" s="52"/>
      <c r="K122" s="52"/>
      <c r="L122" s="54"/>
      <c r="M122" s="52"/>
      <c r="N122" s="54"/>
      <c r="O122" s="55"/>
      <c r="P122" s="35"/>
      <c r="Q122" s="52"/>
      <c r="R122" s="52"/>
      <c r="S122" s="54"/>
      <c r="T122" s="54"/>
      <c r="U122" s="54"/>
      <c r="V122" s="55"/>
      <c r="W122" s="55"/>
      <c r="X122" s="52"/>
      <c r="Y122" s="52"/>
      <c r="Z122" s="54"/>
      <c r="AA122" s="54"/>
      <c r="AB122" s="54"/>
      <c r="AC122" s="55"/>
      <c r="AD122" s="55"/>
      <c r="AE122" s="54">
        <v>8</v>
      </c>
      <c r="AF122" s="54">
        <v>8</v>
      </c>
      <c r="AG122" s="54">
        <v>8</v>
      </c>
      <c r="AH122" s="54"/>
      <c r="AI122" s="52"/>
      <c r="AJ122" s="52"/>
      <c r="AK122" s="36">
        <f t="shared" si="24"/>
        <v>24</v>
      </c>
    </row>
    <row r="123" spans="1:37" x14ac:dyDescent="0.3">
      <c r="A123" s="32">
        <v>69</v>
      </c>
      <c r="B123" s="33" t="s">
        <v>176</v>
      </c>
      <c r="C123" s="33" t="str">
        <f>VLOOKUP($A123,Сотрудники!$A$3:$L$1201,8,0)</f>
        <v>Рязань</v>
      </c>
      <c r="D123" s="54"/>
      <c r="E123" s="54"/>
      <c r="F123" s="54"/>
      <c r="G123" s="52"/>
      <c r="H123" s="35"/>
      <c r="I123" s="35"/>
      <c r="J123" s="52"/>
      <c r="K123" s="52"/>
      <c r="L123" s="54"/>
      <c r="M123" s="52"/>
      <c r="N123" s="54"/>
      <c r="O123" s="55"/>
      <c r="P123" s="35"/>
      <c r="Q123" s="52"/>
      <c r="R123" s="52"/>
      <c r="S123" s="54"/>
      <c r="T123" s="54"/>
      <c r="U123" s="54"/>
      <c r="V123" s="55"/>
      <c r="W123" s="55"/>
      <c r="X123" s="52"/>
      <c r="Y123" s="52"/>
      <c r="Z123" s="54"/>
      <c r="AA123" s="54"/>
      <c r="AB123" s="54"/>
      <c r="AC123" s="55"/>
      <c r="AD123" s="55"/>
      <c r="AE123" s="54"/>
      <c r="AF123" s="54">
        <v>8</v>
      </c>
      <c r="AG123" s="54">
        <v>8</v>
      </c>
      <c r="AH123" s="54"/>
      <c r="AI123" s="52"/>
      <c r="AJ123" s="52"/>
      <c r="AK123" s="36">
        <f t="shared" si="24"/>
        <v>16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C83-80C7-40FB-ABE3-7F75BA605013}">
  <dimension ref="A1:L64"/>
  <sheetViews>
    <sheetView topLeftCell="A23" zoomScale="85" zoomScaleNormal="85" workbookViewId="0">
      <selection activeCell="B7" sqref="B7:B63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197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Таблица256789101112131415[[#This Row],[Итого кол-во рабочих часов]]/8</f>
        <v>22</v>
      </c>
      <c r="G5" s="61"/>
      <c r="H5" s="61">
        <v>176</v>
      </c>
      <c r="I5" s="41" t="e">
        <f>VLOOKUP($A5,Сотрудники!$A$3:$L$1201,14,0)</f>
        <v>#REF!</v>
      </c>
      <c r="J5" s="43" t="e">
        <f t="shared" ref="J5:J63" si="0">I5/8</f>
        <v>#REF!</v>
      </c>
      <c r="K5" s="42" t="e">
        <f t="shared" ref="K5:K63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Таблица256789101112131415[[#This Row],[Итого кол-во рабочих часов]]/8</f>
        <v>22</v>
      </c>
      <c r="G6" s="61"/>
      <c r="H6" s="61">
        <v>176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Таблица256789101112131415[[#This Row],[Итого кол-во рабочих часов]]/8</f>
        <v>22</v>
      </c>
      <c r="G7" s="62"/>
      <c r="H7" s="61">
        <v>176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Таблица256789101112131415[[#This Row],[Итого кол-во рабочих часов]]/8</f>
        <v>21</v>
      </c>
      <c r="G8" s="62">
        <v>1</v>
      </c>
      <c r="H8" s="61">
        <v>168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15</v>
      </c>
      <c r="G9" s="10">
        <v>9</v>
      </c>
      <c r="H9" s="10">
        <v>120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54" si="2">H10/8</f>
        <v>14</v>
      </c>
      <c r="G10" s="10">
        <v>10</v>
      </c>
      <c r="H10" s="10">
        <v>112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14</v>
      </c>
      <c r="G11" s="10">
        <v>10</v>
      </c>
      <c r="H11" s="10">
        <v>112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22</v>
      </c>
      <c r="G12" s="10"/>
      <c r="H12" s="10">
        <v>176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22</v>
      </c>
      <c r="G13" s="10"/>
      <c r="H13" s="10">
        <v>176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22</v>
      </c>
      <c r="G14" s="10"/>
      <c r="H14" s="10">
        <v>176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22</v>
      </c>
      <c r="G15" s="10"/>
      <c r="H15" s="10">
        <v>176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22</v>
      </c>
      <c r="G16" s="10"/>
      <c r="H16" s="10">
        <v>176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18</v>
      </c>
      <c r="G17" s="10">
        <v>6</v>
      </c>
      <c r="H17" s="10">
        <v>144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x14ac:dyDescent="0.3">
      <c r="A18" s="60">
        <v>19</v>
      </c>
      <c r="B18" s="50" t="str">
        <f>VLOOKUP($A18,Сотрудники!$A$3:$L$1201,2,0)</f>
        <v>Лопатин Максим</v>
      </c>
      <c r="C18" s="50">
        <f>VLOOKUP($A18,Сотрудники!$A$3:$L$1201,9,0)</f>
        <v>0</v>
      </c>
      <c r="D18" s="50">
        <f>VLOOKUP($A18,Сотрудники!$A$3:$L$1201,10,0)</f>
        <v>0</v>
      </c>
      <c r="E18" s="63">
        <f>VLOOKUP($A18,Сотрудники!$A$3:$L$1201,11,0)</f>
        <v>0</v>
      </c>
      <c r="F18" s="9">
        <f t="shared" si="2"/>
        <v>22</v>
      </c>
      <c r="G18" s="10"/>
      <c r="H18" s="10">
        <v>176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21</v>
      </c>
      <c r="B19" s="50" t="str">
        <f>VLOOKUP($A19,Сотрудники!$A$3:$L$1201,2,0)</f>
        <v>Шимберев Борис</v>
      </c>
      <c r="C19" s="50">
        <f>VLOOKUP($A19,Сотрудники!$A$3:$L$1201,9,0)</f>
        <v>0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17</v>
      </c>
      <c r="G19" s="10">
        <v>5</v>
      </c>
      <c r="H19" s="10">
        <v>136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22</v>
      </c>
      <c r="B20" s="50" t="str">
        <f>VLOOKUP($A20,Сотрудники!$A$3:$L$1201,2,0)</f>
        <v>Виштак Татьяна</v>
      </c>
      <c r="C20" s="50" t="str">
        <f>VLOOKUP($A20,Сотрудники!$A$3:$L$1201,9,0)</f>
        <v>приземление</v>
      </c>
      <c r="D20" s="50">
        <f>VLOOKUP($A20,Сотрудники!$A$3:$L$1201,10,0)</f>
        <v>0</v>
      </c>
      <c r="E20" s="50" t="str">
        <f>VLOOKUP($A20,Сотрудники!$A$3:$L$1201,11,0)</f>
        <v xml:space="preserve">310 400 </v>
      </c>
      <c r="F20" s="9">
        <f t="shared" si="2"/>
        <v>22</v>
      </c>
      <c r="G20" s="10"/>
      <c r="H20" s="10">
        <v>176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23</v>
      </c>
      <c r="B21" s="50" t="str">
        <f>VLOOKUP($A21,Сотрудники!$A$3:$L$1201,2,0)</f>
        <v>Путилов Александр</v>
      </c>
      <c r="C21" s="50">
        <f>VLOOKUP($A21,Сотрудники!$A$3:$L$1201,9,0)</f>
        <v>0</v>
      </c>
      <c r="D21" s="50">
        <f>VLOOKUP($A21,Сотрудники!$A$3:$L$1201,10,0)</f>
        <v>0</v>
      </c>
      <c r="E21" s="50">
        <f>VLOOKUP($A21,Сотрудники!$A$3:$L$1201,11,0)</f>
        <v>303500</v>
      </c>
      <c r="F21" s="9">
        <f t="shared" si="2"/>
        <v>22</v>
      </c>
      <c r="G21" s="10"/>
      <c r="H21" s="10">
        <v>176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ht="31.2" x14ac:dyDescent="0.3">
      <c r="A22" s="60">
        <v>24</v>
      </c>
      <c r="B22" s="50" t="str">
        <f>VLOOKUP($A22,Сотрудники!$A$3:$L$1201,2,0)</f>
        <v>Цыганкова Анастасия</v>
      </c>
      <c r="C22" s="50" t="str">
        <f>VLOOKUP($A22,Сотрудники!$A$3:$L$1201,9,0)</f>
        <v>Ресурсное планирование</v>
      </c>
      <c r="D22" s="50">
        <f>VLOOKUP($A22,Сотрудники!$A$3:$L$1201,10,0)</f>
        <v>0.15</v>
      </c>
      <c r="E22" s="50">
        <f>VLOOKUP($A22,Сотрудники!$A$3:$L$1201,11,0)</f>
        <v>150000</v>
      </c>
      <c r="F22" s="9">
        <f t="shared" si="2"/>
        <v>22</v>
      </c>
      <c r="G22" s="10"/>
      <c r="H22" s="10">
        <v>176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x14ac:dyDescent="0.3">
      <c r="A23" s="60">
        <v>25</v>
      </c>
      <c r="B23" s="50" t="str">
        <f>VLOOKUP($A23,Сотрудники!$A$3:$L$1201,2,0)</f>
        <v>Беседин Игорь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>
        <f>VLOOKUP($A23,Сотрудники!$A$3:$L$1201,11,0)</f>
        <v>310000</v>
      </c>
      <c r="F23" s="9">
        <f t="shared" si="2"/>
        <v>22</v>
      </c>
      <c r="G23" s="10"/>
      <c r="H23" s="10">
        <v>176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ht="31.2" x14ac:dyDescent="0.3">
      <c r="A24" s="60">
        <v>26</v>
      </c>
      <c r="B24" s="50" t="str">
        <f>VLOOKUP($A24,Сотрудники!$A$3:$L$1201,2,0)</f>
        <v>Молчанов Роман</v>
      </c>
      <c r="C24" s="50" t="str">
        <f>VLOOKUP($A24,Сотрудники!$A$3:$L$1201,9,0)</f>
        <v xml:space="preserve">Кредиты наличными </v>
      </c>
      <c r="D24" s="50">
        <f>VLOOKUP($A24,Сотрудники!$A$3:$L$1201,10,0)</f>
        <v>0</v>
      </c>
      <c r="E24" s="50">
        <f>VLOOKUP($A24,Сотрудники!$A$3:$L$1201,11,0)</f>
        <v>300000</v>
      </c>
      <c r="F24" s="9">
        <f t="shared" si="2"/>
        <v>22</v>
      </c>
      <c r="G24" s="10"/>
      <c r="H24" s="10">
        <v>176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x14ac:dyDescent="0.3">
      <c r="A25" s="60">
        <v>27</v>
      </c>
      <c r="B25" s="50" t="str">
        <f>VLOOKUP($A25,Сотрудники!$A$3:$L$1201,2,0)</f>
        <v>Пузанов Андрей</v>
      </c>
      <c r="C25" s="50">
        <f>VLOOKUP($A25,Сотрудники!$A$3:$L$1201,9,0)</f>
        <v>0</v>
      </c>
      <c r="D25" s="50">
        <f>VLOOKUP($A25,Сотрудники!$A$3:$L$1201,10,0)</f>
        <v>0</v>
      </c>
      <c r="E25" s="50">
        <f>VLOOKUP($A25,Сотрудники!$A$3:$L$1201,11,0)</f>
        <v>0</v>
      </c>
      <c r="F25" s="9">
        <f t="shared" si="2"/>
        <v>22</v>
      </c>
      <c r="G25" s="10"/>
      <c r="H25" s="10">
        <v>176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ht="62.4" x14ac:dyDescent="0.3">
      <c r="A26" s="60">
        <v>28</v>
      </c>
      <c r="B26" s="50" t="str">
        <f>VLOOKUP($A26,Сотрудники!$A$3:$L$1201,2,0)</f>
        <v>Хотулев Дмитрий</v>
      </c>
      <c r="C26" s="50" t="str">
        <f>VLOOKUP($A26,Сотрудники!$A$3:$L$1201,9,0)</f>
        <v>Платежи юридических лиц (Малый и средний бизнес)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22</v>
      </c>
      <c r="G26" s="10"/>
      <c r="H26" s="10">
        <v>176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x14ac:dyDescent="0.3">
      <c r="A27" s="60">
        <v>30</v>
      </c>
      <c r="B27" s="50" t="str">
        <f>VLOOKUP($A27,Сотрудники!$A$3:$L$1201,2,0)</f>
        <v>Тарасов Алексей</v>
      </c>
      <c r="C27" s="50">
        <f>VLOOKUP($A27,Сотрудники!$A$3:$L$1201,9,0)</f>
        <v>0</v>
      </c>
      <c r="D27" s="50">
        <f>VLOOKUP($A27,Сотрудники!$A$3:$L$1201,10,0)</f>
        <v>0</v>
      </c>
      <c r="E27" s="50">
        <f>VLOOKUP($A27,Сотрудники!$A$3:$L$1201,11,0)</f>
        <v>248000</v>
      </c>
      <c r="F27" s="9">
        <f t="shared" si="2"/>
        <v>22</v>
      </c>
      <c r="G27" s="10"/>
      <c r="H27" s="10">
        <v>176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31</v>
      </c>
      <c r="B28" s="50" t="str">
        <f>VLOOKUP($A28,Сотрудники!$A$3:$L$1201,2,0)</f>
        <v>Саринков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22</v>
      </c>
      <c r="G28" s="10"/>
      <c r="H28" s="10">
        <v>176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33</v>
      </c>
      <c r="B29" s="50" t="str">
        <f>VLOOKUP($A29,Сотрудники!$A$3:$L$1201,2,0)</f>
        <v>Киевский Сергей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22</v>
      </c>
      <c r="G29" s="10"/>
      <c r="H29" s="10">
        <v>176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35</v>
      </c>
      <c r="B30" s="50" t="str">
        <f>VLOOKUP($A30,Сотрудники!$A$3:$L$1201,2,0)</f>
        <v>Дмитриев Николай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22</v>
      </c>
      <c r="G30" s="10"/>
      <c r="H30" s="10">
        <v>176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36</v>
      </c>
      <c r="B31" s="50" t="str">
        <f>VLOOKUP($A31,Сотрудники!$A$3:$L$1201,2,0)</f>
        <v>Юркин Николай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22</v>
      </c>
      <c r="G31" s="10"/>
      <c r="H31" s="10">
        <v>176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37</v>
      </c>
      <c r="B32" s="50" t="str">
        <f>VLOOKUP($A32,Сотрудники!$A$3:$L$1201,2,0)</f>
        <v>Ионов Евгений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13</v>
      </c>
      <c r="G32" s="10">
        <v>13</v>
      </c>
      <c r="H32" s="10">
        <v>104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80">
        <v>38</v>
      </c>
      <c r="B33" s="50" t="str">
        <f>VLOOKUP($A33,Сотрудники!$A$3:$L$1201,2,0)</f>
        <v>Передков Константин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253000</v>
      </c>
      <c r="F33" s="9">
        <f t="shared" si="2"/>
        <v>14</v>
      </c>
      <c r="G33" s="10">
        <v>10</v>
      </c>
      <c r="H33" s="10">
        <v>112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80">
        <v>40</v>
      </c>
      <c r="B34" s="50" t="str">
        <f>VLOOKUP($A34,Сотрудники!$A$3:$L$1201,2,0)</f>
        <v>Томских Виталий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22</v>
      </c>
      <c r="G34" s="10"/>
      <c r="H34" s="10">
        <v>176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41</v>
      </c>
      <c r="B35" s="50" t="str">
        <f>VLOOKUP($A35,Сотрудники!$A$3:$L$1201,2,0)</f>
        <v>Новиков Роман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22</v>
      </c>
      <c r="G35" s="10"/>
      <c r="H35" s="10">
        <v>176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70">
        <v>42</v>
      </c>
      <c r="B36" s="50" t="str">
        <f>VLOOKUP($A36,Сотрудники!$A$3:$L$1201,2,0)</f>
        <v>Газизова Вероника</v>
      </c>
      <c r="C36" s="50" t="str">
        <f>VLOOKUP($A36,Сотрудники!$A$3:$L$1201,9,0)</f>
        <v>приземление</v>
      </c>
      <c r="D36" s="50">
        <f>VLOOKUP($A36,Сотрудники!$A$3:$L$1201,10,0)</f>
        <v>0.15</v>
      </c>
      <c r="E36" s="50">
        <f>VLOOKUP($A36,Сотрудники!$A$3:$L$1201,11,0)</f>
        <v>285000</v>
      </c>
      <c r="F36" s="9">
        <f t="shared" si="2"/>
        <v>22</v>
      </c>
      <c r="G36" s="10"/>
      <c r="H36" s="10">
        <v>176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70">
        <v>43</v>
      </c>
      <c r="B37" s="50" t="str">
        <f>VLOOKUP($A37,Сотрудники!$A$3:$L$1201,2,0)</f>
        <v>Титова Наталия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22</v>
      </c>
      <c r="G37" s="10"/>
      <c r="H37" s="10">
        <v>176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70">
        <v>44</v>
      </c>
      <c r="B38" s="50" t="str">
        <f>VLOOKUP($A38,Сотрудники!$A$3:$L$1201,2,0)</f>
        <v>Роман Иван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287400</v>
      </c>
      <c r="F38" s="9">
        <f t="shared" si="2"/>
        <v>22</v>
      </c>
      <c r="G38" s="10"/>
      <c r="H38" s="10">
        <v>176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45</v>
      </c>
      <c r="B39" s="50" t="str">
        <f>VLOOKUP($A39,Сотрудники!$A$3:$L$1201,2,0)</f>
        <v>Волошина Виктория</v>
      </c>
      <c r="C39" s="50">
        <f>VLOOKUP($A39,Сотрудники!$A$3:$L$1201,9,0)</f>
        <v>0</v>
      </c>
      <c r="D39" s="50">
        <f>VLOOKUP($A39,Сотрудники!$A$3:$L$1201,10,0)</f>
        <v>0</v>
      </c>
      <c r="E39" s="50">
        <f>VLOOKUP($A39,Сотрудники!$A$3:$L$1201,11,0)</f>
        <v>0</v>
      </c>
      <c r="F39" s="9">
        <f t="shared" si="2"/>
        <v>22</v>
      </c>
      <c r="G39" s="10"/>
      <c r="H39" s="10">
        <v>176</v>
      </c>
      <c r="I39" s="41" t="e">
        <f>VLOOKUP($A39,Сотрудники!$A$3:$L$1201,14,0)</f>
        <v>#REF!</v>
      </c>
      <c r="J39" s="43" t="e">
        <f t="shared" si="0"/>
        <v>#REF!</v>
      </c>
      <c r="K39" s="51" t="e">
        <f t="shared" si="1"/>
        <v>#REF!</v>
      </c>
    </row>
    <row r="40" spans="1:11" s="13" customFormat="1" x14ac:dyDescent="0.3">
      <c r="A40" s="70">
        <v>46</v>
      </c>
      <c r="B40" s="50" t="str">
        <f>VLOOKUP($A40,Сотрудники!$A$3:$L$1201,2,0)</f>
        <v>Мельников Александр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269000</v>
      </c>
      <c r="F40" s="9">
        <f t="shared" si="2"/>
        <v>22</v>
      </c>
      <c r="G40" s="10"/>
      <c r="H40" s="10">
        <v>176</v>
      </c>
      <c r="I40" s="41" t="e">
        <f>VLOOKUP($A40,Сотрудники!$A$3:$L$1201,14,0)</f>
        <v>#REF!</v>
      </c>
      <c r="J40" s="43" t="e">
        <f t="shared" si="0"/>
        <v>#REF!</v>
      </c>
      <c r="K40" s="51" t="e">
        <f t="shared" si="1"/>
        <v>#REF!</v>
      </c>
    </row>
    <row r="41" spans="1:11" s="13" customFormat="1" x14ac:dyDescent="0.3">
      <c r="A41" s="70">
        <v>47</v>
      </c>
      <c r="B41" s="50" t="str">
        <f>VLOOKUP($A41,Сотрудники!$A$3:$L$1201,2,0)</f>
        <v>Некрасов Антон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0</v>
      </c>
      <c r="F41" s="9">
        <f t="shared" si="2"/>
        <v>22</v>
      </c>
      <c r="G41" s="10"/>
      <c r="H41" s="10">
        <v>176</v>
      </c>
      <c r="I41" s="41" t="e">
        <f>VLOOKUP($A41,Сотрудники!$A$3:$L$1201,14,0)</f>
        <v>#REF!</v>
      </c>
      <c r="J41" s="43" t="e">
        <f t="shared" si="0"/>
        <v>#REF!</v>
      </c>
      <c r="K41" s="51" t="e">
        <f t="shared" si="1"/>
        <v>#REF!</v>
      </c>
    </row>
    <row r="42" spans="1:11" s="13" customFormat="1" x14ac:dyDescent="0.3">
      <c r="A42" s="70">
        <v>48</v>
      </c>
      <c r="B42" s="50" t="str">
        <f>VLOOKUP($A42,Сотрудники!$A$3:$L$1201,2,0)</f>
        <v>Ромашкин Никита</v>
      </c>
      <c r="C42" s="50" t="str">
        <f>VLOOKUP($A42,Сотрудники!$A$3:$L$1201,9,0)</f>
        <v>приземление</v>
      </c>
      <c r="D42" s="50">
        <f>VLOOKUP($A42,Сотрудники!$A$3:$L$1201,10,0)</f>
        <v>0.15</v>
      </c>
      <c r="E42" s="50">
        <f>VLOOKUP($A42,Сотрудники!$A$3:$L$1201,11,0)</f>
        <v>241500</v>
      </c>
      <c r="F42" s="9">
        <f t="shared" si="2"/>
        <v>22</v>
      </c>
      <c r="G42" s="10"/>
      <c r="H42" s="10">
        <v>176</v>
      </c>
      <c r="I42" s="41" t="e">
        <f>VLOOKUP($A42,Сотрудники!$A$3:$L$1201,14,0)</f>
        <v>#REF!</v>
      </c>
      <c r="J42" s="43" t="e">
        <f t="shared" si="0"/>
        <v>#REF!</v>
      </c>
      <c r="K42" s="51" t="e">
        <f t="shared" si="1"/>
        <v>#REF!</v>
      </c>
    </row>
    <row r="43" spans="1:11" s="13" customFormat="1" x14ac:dyDescent="0.3">
      <c r="A43" s="70">
        <v>49</v>
      </c>
      <c r="B43" s="50" t="str">
        <f>VLOOKUP($A43,Сотрудники!$A$3:$L$1201,2,0)</f>
        <v>Лагутин Иван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0</v>
      </c>
      <c r="F43" s="9">
        <f t="shared" si="2"/>
        <v>22</v>
      </c>
      <c r="G43" s="10"/>
      <c r="H43" s="10">
        <v>176</v>
      </c>
      <c r="I43" s="41" t="e">
        <f>VLOOKUP($A43,Сотрудники!$A$3:$L$1201,14,0)</f>
        <v>#REF!</v>
      </c>
      <c r="J43" s="43" t="e">
        <f t="shared" si="0"/>
        <v>#REF!</v>
      </c>
      <c r="K43" s="51" t="e">
        <f t="shared" si="1"/>
        <v>#REF!</v>
      </c>
    </row>
    <row r="44" spans="1:11" s="13" customFormat="1" x14ac:dyDescent="0.3">
      <c r="A44" s="70">
        <v>50</v>
      </c>
      <c r="B44" s="50" t="str">
        <f>VLOOKUP($A44,Сотрудники!$A$3:$L$1201,2,0)</f>
        <v>Жарницкий Давид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2"/>
        <v>22</v>
      </c>
      <c r="G44" s="10"/>
      <c r="H44" s="10">
        <v>176</v>
      </c>
      <c r="I44" s="41" t="e">
        <f>VLOOKUP($A44,Сотрудники!$A$3:$L$1201,14,0)</f>
        <v>#REF!</v>
      </c>
      <c r="J44" s="43" t="e">
        <f t="shared" si="0"/>
        <v>#REF!</v>
      </c>
      <c r="K44" s="51" t="e">
        <f t="shared" si="1"/>
        <v>#REF!</v>
      </c>
    </row>
    <row r="45" spans="1:11" s="13" customFormat="1" x14ac:dyDescent="0.3">
      <c r="A45" s="70">
        <v>51</v>
      </c>
      <c r="B45" s="50" t="str">
        <f>VLOOKUP($A45,Сотрудники!$A$3:$L$1201,2,0)</f>
        <v>Колмогорова Анна</v>
      </c>
      <c r="C45" s="50">
        <f>VLOOKUP($A45,Сотрудники!$A$3:$L$1201,9,0)</f>
        <v>0</v>
      </c>
      <c r="D45" s="50">
        <f>VLOOKUP($A45,Сотрудники!$A$3:$L$1201,10,0)</f>
        <v>0</v>
      </c>
      <c r="E45" s="50">
        <f>VLOOKUP($A45,Сотрудники!$A$3:$L$1201,11,0)</f>
        <v>0</v>
      </c>
      <c r="F45" s="9">
        <f t="shared" si="2"/>
        <v>22</v>
      </c>
      <c r="G45" s="10"/>
      <c r="H45" s="10">
        <v>176</v>
      </c>
      <c r="I45" s="41" t="e">
        <f>VLOOKUP($A45,Сотрудники!$A$3:$L$1201,14,0)</f>
        <v>#REF!</v>
      </c>
      <c r="J45" s="43" t="e">
        <f t="shared" si="0"/>
        <v>#REF!</v>
      </c>
      <c r="K45" s="51" t="e">
        <f t="shared" si="1"/>
        <v>#REF!</v>
      </c>
    </row>
    <row r="46" spans="1:11" s="13" customFormat="1" x14ac:dyDescent="0.3">
      <c r="A46" s="70">
        <v>52</v>
      </c>
      <c r="B46" s="50" t="str">
        <f>VLOOKUP($A46,Сотрудники!$A$3:$L$1201,2,0)</f>
        <v>Головин Евгений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2"/>
        <v>12</v>
      </c>
      <c r="G46" s="10">
        <v>14</v>
      </c>
      <c r="H46" s="10">
        <v>96</v>
      </c>
      <c r="I46" s="41" t="e">
        <f>VLOOKUP($A46,Сотрудники!$A$3:$L$1201,14,0)</f>
        <v>#REF!</v>
      </c>
      <c r="J46" s="43" t="e">
        <f t="shared" si="0"/>
        <v>#REF!</v>
      </c>
      <c r="K46" s="51" t="e">
        <f t="shared" si="1"/>
        <v>#REF!</v>
      </c>
    </row>
    <row r="47" spans="1:11" x14ac:dyDescent="0.3">
      <c r="A47" s="70">
        <v>53</v>
      </c>
      <c r="B47" s="50" t="str">
        <f>VLOOKUP($A47,Сотрудники!$A$3:$L$1201,2,0)</f>
        <v>Скаржинский Тимур</v>
      </c>
      <c r="C47" s="50">
        <f>VLOOKUP($A47,Сотрудники!$A$3:$L$1201,9,0)</f>
        <v>0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2"/>
        <v>22</v>
      </c>
      <c r="G47" s="10"/>
      <c r="H47" s="10">
        <v>176</v>
      </c>
      <c r="I47" s="41" t="e">
        <f>VLOOKUP($A47,Сотрудники!$A$3:$L$1201,14,0)</f>
        <v>#REF!</v>
      </c>
      <c r="J47" s="43" t="e">
        <f t="shared" si="0"/>
        <v>#REF!</v>
      </c>
      <c r="K47" s="51" t="e">
        <f t="shared" si="1"/>
        <v>#REF!</v>
      </c>
    </row>
    <row r="48" spans="1:11" x14ac:dyDescent="0.3">
      <c r="A48" s="70">
        <v>54</v>
      </c>
      <c r="B48" s="50" t="str">
        <f>VLOOKUP($A48,Сотрудники!$A$3:$L$1201,2,0)</f>
        <v>Закрацкий Станислав</v>
      </c>
      <c r="C48" s="50" t="str">
        <f>VLOOKUP($A48,Сотрудники!$A$3:$L$1201,9,0)</f>
        <v>приземление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2"/>
        <v>22</v>
      </c>
      <c r="G48" s="10"/>
      <c r="H48" s="10">
        <v>176</v>
      </c>
      <c r="I48" s="41" t="e">
        <f>VLOOKUP($A48,Сотрудники!$A$3:$L$1201,14,0)</f>
        <v>#REF!</v>
      </c>
      <c r="J48" s="43" t="e">
        <f t="shared" si="0"/>
        <v>#REF!</v>
      </c>
      <c r="K48" s="51" t="e">
        <f t="shared" si="1"/>
        <v>#REF!</v>
      </c>
    </row>
    <row r="49" spans="1:11" x14ac:dyDescent="0.3">
      <c r="A49" s="70">
        <v>55</v>
      </c>
      <c r="B49" s="50" t="str">
        <f>VLOOKUP($A49,Сотрудники!$A$3:$L$1201,2,0)</f>
        <v>Секисов Константин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0</v>
      </c>
      <c r="F49" s="9">
        <f t="shared" si="2"/>
        <v>22</v>
      </c>
      <c r="G49" s="10"/>
      <c r="H49" s="10">
        <v>176</v>
      </c>
      <c r="I49" s="41" t="e">
        <f>VLOOKUP($A49,Сотрудники!$A$3:$L$1201,14,0)</f>
        <v>#REF!</v>
      </c>
      <c r="J49" s="43" t="e">
        <f t="shared" si="0"/>
        <v>#REF!</v>
      </c>
      <c r="K49" s="51" t="e">
        <f t="shared" si="1"/>
        <v>#REF!</v>
      </c>
    </row>
    <row r="50" spans="1:11" x14ac:dyDescent="0.3">
      <c r="A50" s="70">
        <v>56</v>
      </c>
      <c r="B50" s="50" t="str">
        <f>VLOOKUP($A50,Сотрудники!$A$3:$L$1201,2,0)</f>
        <v>Русинов Михаил</v>
      </c>
      <c r="C50" s="50">
        <f>VLOOKUP($A50,Сотрудники!$A$3:$L$1201,9,0)</f>
        <v>0</v>
      </c>
      <c r="D50" s="50">
        <f>VLOOKUP($A50,Сотрудники!$A$3:$L$1201,10,0)</f>
        <v>0</v>
      </c>
      <c r="E50" s="50">
        <f>VLOOKUP($A50,Сотрудники!$A$3:$L$1201,11,0)</f>
        <v>0</v>
      </c>
      <c r="F50" s="9">
        <f t="shared" si="2"/>
        <v>22</v>
      </c>
      <c r="G50" s="10"/>
      <c r="H50" s="10">
        <v>176</v>
      </c>
      <c r="I50" s="41" t="e">
        <f>VLOOKUP($A50,Сотрудники!$A$3:$L$1201,14,0)</f>
        <v>#REF!</v>
      </c>
      <c r="J50" s="43" t="e">
        <f t="shared" si="0"/>
        <v>#REF!</v>
      </c>
      <c r="K50" s="51" t="e">
        <f t="shared" si="1"/>
        <v>#REF!</v>
      </c>
    </row>
    <row r="51" spans="1:11" x14ac:dyDescent="0.3">
      <c r="A51" s="70">
        <v>57</v>
      </c>
      <c r="B51" s="50" t="str">
        <f>VLOOKUP($A51,Сотрудники!$A$3:$L$1201,2,0)</f>
        <v>Кузякина Ирина</v>
      </c>
      <c r="C51" s="50" t="str">
        <f>VLOOKUP($A51,Сотрудники!$A$3:$L$1201,9,0)</f>
        <v>приземление</v>
      </c>
      <c r="D51" s="50">
        <f>VLOOKUP($A51,Сотрудники!$A$3:$L$1201,10,0)</f>
        <v>0</v>
      </c>
      <c r="E51" s="50">
        <f>VLOOKUP($A51,Сотрудники!$A$3:$L$1201,11,0)</f>
        <v>0</v>
      </c>
      <c r="F51" s="9">
        <f t="shared" si="2"/>
        <v>22</v>
      </c>
      <c r="G51" s="10"/>
      <c r="H51" s="10">
        <v>176</v>
      </c>
      <c r="I51" s="41" t="e">
        <f>VLOOKUP($A51,Сотрудники!$A$3:$L$1201,14,0)</f>
        <v>#REF!</v>
      </c>
      <c r="J51" s="43" t="e">
        <f t="shared" si="0"/>
        <v>#REF!</v>
      </c>
      <c r="K51" s="51" t="e">
        <f t="shared" si="1"/>
        <v>#REF!</v>
      </c>
    </row>
    <row r="52" spans="1:11" x14ac:dyDescent="0.3">
      <c r="A52" s="70">
        <v>58</v>
      </c>
      <c r="B52" s="50" t="str">
        <f>VLOOKUP($A52,Сотрудники!$A$3:$L$1201,2,0)</f>
        <v>Нгуен Дмитрий</v>
      </c>
      <c r="C52" s="50">
        <f>VLOOKUP($A52,Сотрудники!$A$3:$L$1201,9,0)</f>
        <v>0</v>
      </c>
      <c r="D52" s="50">
        <f>VLOOKUP($A52,Сотрудники!$A$3:$L$1201,10,0)</f>
        <v>0</v>
      </c>
      <c r="E52" s="50">
        <f>VLOOKUP($A52,Сотрудники!$A$3:$L$1201,11,0)</f>
        <v>252900</v>
      </c>
      <c r="F52" s="9">
        <f t="shared" si="2"/>
        <v>22</v>
      </c>
      <c r="G52" s="10"/>
      <c r="H52" s="10">
        <v>176</v>
      </c>
      <c r="I52" s="41" t="e">
        <f>VLOOKUP($A52,Сотрудники!$A$3:$L$1201,14,0)</f>
        <v>#REF!</v>
      </c>
      <c r="J52" s="43" t="e">
        <f t="shared" si="0"/>
        <v>#REF!</v>
      </c>
      <c r="K52" s="51" t="e">
        <f t="shared" si="1"/>
        <v>#REF!</v>
      </c>
    </row>
    <row r="53" spans="1:11" x14ac:dyDescent="0.3">
      <c r="A53" s="70">
        <v>59</v>
      </c>
      <c r="B53" s="50" t="str">
        <f>VLOOKUP($A53,Сотрудники!$A$3:$L$1201,2,0)</f>
        <v>Зырянов Николай</v>
      </c>
      <c r="C53" s="50" t="str">
        <f>VLOOKUP($A53,Сотрудники!$A$3:$L$1201,9,0)</f>
        <v xml:space="preserve">приземление </v>
      </c>
      <c r="D53" s="50">
        <f>VLOOKUP($A53,Сотрудники!$A$3:$L$1201,10,0)</f>
        <v>0.15</v>
      </c>
      <c r="E53" s="50">
        <f>VLOOKUP($A53,Сотрудники!$A$3:$L$1201,11,0)</f>
        <v>149500</v>
      </c>
      <c r="F53" s="9">
        <f t="shared" si="2"/>
        <v>22</v>
      </c>
      <c r="G53" s="10"/>
      <c r="H53" s="10">
        <v>176</v>
      </c>
      <c r="I53" s="41" t="e">
        <f>VLOOKUP($A53,Сотрудники!$A$3:$L$1201,14,0)</f>
        <v>#REF!</v>
      </c>
      <c r="J53" s="43" t="e">
        <f t="shared" si="0"/>
        <v>#REF!</v>
      </c>
      <c r="K53" s="51" t="e">
        <f t="shared" si="1"/>
        <v>#REF!</v>
      </c>
    </row>
    <row r="54" spans="1:11" x14ac:dyDescent="0.3">
      <c r="A54" s="70">
        <v>60</v>
      </c>
      <c r="B54" s="50" t="str">
        <f>VLOOKUP($A54,Сотрудники!$A$3:$L$1201,2,0)</f>
        <v>Гнусов Алексей</v>
      </c>
      <c r="C54" s="50">
        <f>VLOOKUP($A54,Сотрудники!$A$3:$L$1201,9,0)</f>
        <v>0</v>
      </c>
      <c r="D54" s="50">
        <f>VLOOKUP($A54,Сотрудники!$A$3:$L$1201,10,0)</f>
        <v>0</v>
      </c>
      <c r="E54" s="50">
        <f>VLOOKUP($A54,Сотрудники!$A$3:$L$1201,11,0)</f>
        <v>0</v>
      </c>
      <c r="F54" s="9">
        <f t="shared" si="2"/>
        <v>22</v>
      </c>
      <c r="G54" s="10"/>
      <c r="H54" s="10">
        <v>176</v>
      </c>
      <c r="I54" s="41" t="e">
        <f>VLOOKUP($A54,Сотрудники!$A$3:$L$1201,14,0)</f>
        <v>#REF!</v>
      </c>
      <c r="J54" s="43" t="e">
        <f t="shared" si="0"/>
        <v>#REF!</v>
      </c>
      <c r="K54" s="51" t="e">
        <f t="shared" si="1"/>
        <v>#REF!</v>
      </c>
    </row>
    <row r="55" spans="1:11" x14ac:dyDescent="0.3">
      <c r="A55" s="70">
        <v>61</v>
      </c>
      <c r="B55" s="50" t="str">
        <f>VLOOKUP($A55,Сотрудники!$A$3:$L$1201,2,0)</f>
        <v>Ушаков Сергей</v>
      </c>
      <c r="C55" s="50" t="str">
        <f>VLOOKUP($A55,Сотрудники!$A$3:$L$1201,9,0)</f>
        <v xml:space="preserve">приземление </v>
      </c>
      <c r="D55" s="50">
        <f>VLOOKUP($A55,Сотрудники!$A$3:$L$1201,10,0)</f>
        <v>0.15</v>
      </c>
      <c r="E55" s="50">
        <f>VLOOKUP($A55,Сотрудники!$A$3:$L$1201,11,0)</f>
        <v>344900</v>
      </c>
      <c r="F55" s="9">
        <f t="shared" ref="F55:F63" si="3">H55/8</f>
        <v>21</v>
      </c>
      <c r="G55" s="10"/>
      <c r="H55" s="10">
        <v>168</v>
      </c>
      <c r="I55" s="41" t="e">
        <f>VLOOKUP($A55,Сотрудники!$A$3:$L$1201,14,0)</f>
        <v>#REF!</v>
      </c>
      <c r="J55" s="43" t="e">
        <f t="shared" si="0"/>
        <v>#REF!</v>
      </c>
      <c r="K55" s="51" t="e">
        <f t="shared" si="1"/>
        <v>#REF!</v>
      </c>
    </row>
    <row r="56" spans="1:11" x14ac:dyDescent="0.3">
      <c r="A56" s="70">
        <v>62</v>
      </c>
      <c r="B56" s="50" t="str">
        <f>VLOOKUP($A56,Сотрудники!$A$3:$L$1201,2,0)</f>
        <v>Горьков Алексей</v>
      </c>
      <c r="C56" s="50" t="str">
        <f>VLOOKUP($A56,Сотрудники!$A$3:$L$1201,9,0)</f>
        <v xml:space="preserve">приземление </v>
      </c>
      <c r="D56" s="50">
        <f>VLOOKUP($A56,Сотрудники!$A$3:$L$1201,10,0)</f>
        <v>0</v>
      </c>
      <c r="E56" s="50">
        <f>VLOOKUP($A56,Сотрудники!$A$3:$L$1201,11,0)</f>
        <v>252900</v>
      </c>
      <c r="F56" s="9">
        <f t="shared" si="3"/>
        <v>20</v>
      </c>
      <c r="G56" s="10"/>
      <c r="H56" s="10">
        <v>160</v>
      </c>
      <c r="I56" s="41" t="e">
        <f>VLOOKUP($A56,Сотрудники!$A$3:$L$1201,14,0)</f>
        <v>#REF!</v>
      </c>
      <c r="J56" s="43" t="e">
        <f t="shared" si="0"/>
        <v>#REF!</v>
      </c>
      <c r="K56" s="51" t="e">
        <f t="shared" si="1"/>
        <v>#REF!</v>
      </c>
    </row>
    <row r="57" spans="1:11" x14ac:dyDescent="0.3">
      <c r="A57" s="70">
        <v>63</v>
      </c>
      <c r="B57" s="50" t="str">
        <f>VLOOKUP($A57,Сотрудники!$A$3:$L$1201,2,0)</f>
        <v>Ненякина Анастасия</v>
      </c>
      <c r="C57" s="50">
        <f>VLOOKUP($A57,Сотрудники!$A$3:$L$1201,9,0)</f>
        <v>0</v>
      </c>
      <c r="D57" s="50">
        <f>VLOOKUP($A57,Сотрудники!$A$3:$L$1201,10,0)</f>
        <v>0</v>
      </c>
      <c r="E57" s="50">
        <f>VLOOKUP($A57,Сотрудники!$A$3:$L$1201,11,0)</f>
        <v>138000</v>
      </c>
      <c r="F57" s="9">
        <f t="shared" si="3"/>
        <v>18</v>
      </c>
      <c r="G57" s="10"/>
      <c r="H57" s="10">
        <v>144</v>
      </c>
      <c r="I57" s="41" t="e">
        <f>VLOOKUP($A57,Сотрудники!$A$3:$L$1201,14,0)</f>
        <v>#REF!</v>
      </c>
      <c r="J57" s="43" t="e">
        <f t="shared" si="0"/>
        <v>#REF!</v>
      </c>
      <c r="K57" s="51" t="e">
        <f t="shared" si="1"/>
        <v>#REF!</v>
      </c>
    </row>
    <row r="58" spans="1:11" x14ac:dyDescent="0.3">
      <c r="A58" s="70">
        <v>64</v>
      </c>
      <c r="B58" s="50" t="str">
        <f>VLOOKUP($A58,Сотрудники!$A$3:$L$1201,2,0)</f>
        <v>Павлов Роман</v>
      </c>
      <c r="C58" s="50" t="str">
        <f>VLOOKUP($A58,Сотрудники!$A$3:$L$1201,9,0)</f>
        <v>приземление</v>
      </c>
      <c r="D58" s="50">
        <f>VLOOKUP($A58,Сотрудники!$A$3:$L$1201,10,0)</f>
        <v>0</v>
      </c>
      <c r="E58" s="50">
        <f>VLOOKUP($A58,Сотрудники!$A$3:$L$1201,11,0)</f>
        <v>0</v>
      </c>
      <c r="F58" s="9">
        <f t="shared" si="3"/>
        <v>13</v>
      </c>
      <c r="G58" s="10"/>
      <c r="H58" s="10">
        <v>104</v>
      </c>
      <c r="I58" s="41" t="e">
        <f>VLOOKUP($A58,Сотрудники!$A$3:$L$1201,14,0)</f>
        <v>#REF!</v>
      </c>
      <c r="J58" s="43" t="e">
        <f t="shared" si="0"/>
        <v>#REF!</v>
      </c>
      <c r="K58" s="51" t="e">
        <f t="shared" si="1"/>
        <v>#REF!</v>
      </c>
    </row>
    <row r="59" spans="1:11" x14ac:dyDescent="0.3">
      <c r="A59" s="70">
        <v>65</v>
      </c>
      <c r="B59" s="50" t="str">
        <f>VLOOKUP($A59,Сотрудники!$A$3:$L$1201,2,0)</f>
        <v>Мукина Кристина</v>
      </c>
      <c r="C59" s="50">
        <f>VLOOKUP($A59,Сотрудники!$A$3:$L$1201,9,0)</f>
        <v>0</v>
      </c>
      <c r="D59" s="50">
        <f>VLOOKUP($A59,Сотрудники!$A$3:$L$1201,10,0)</f>
        <v>0</v>
      </c>
      <c r="E59" s="50">
        <f>VLOOKUP($A59,Сотрудники!$A$3:$L$1201,11,0)</f>
        <v>0</v>
      </c>
      <c r="F59" s="9">
        <f t="shared" si="3"/>
        <v>10</v>
      </c>
      <c r="G59" s="10"/>
      <c r="H59" s="10">
        <v>80</v>
      </c>
      <c r="I59" s="41" t="e">
        <f>VLOOKUP($A59,Сотрудники!$A$3:$L$1201,14,0)</f>
        <v>#REF!</v>
      </c>
      <c r="J59" s="43" t="e">
        <f t="shared" si="0"/>
        <v>#REF!</v>
      </c>
      <c r="K59" s="51" t="e">
        <f t="shared" si="1"/>
        <v>#REF!</v>
      </c>
    </row>
    <row r="60" spans="1:11" x14ac:dyDescent="0.3">
      <c r="A60" s="70">
        <v>66</v>
      </c>
      <c r="B60" s="50" t="str">
        <f>VLOOKUP($A60,Сотрудники!$A$3:$L$1201,2,0)</f>
        <v>Лукьянов Станислав</v>
      </c>
      <c r="C60" s="50">
        <f>VLOOKUP($A60,Сотрудники!$A$3:$L$1201,9,0)</f>
        <v>0</v>
      </c>
      <c r="D60" s="50">
        <f>VLOOKUP($A60,Сотрудники!$A$3:$L$1201,10,0)</f>
        <v>0</v>
      </c>
      <c r="E60" s="50">
        <f>VLOOKUP($A60,Сотрудники!$A$3:$L$1201,11,0)</f>
        <v>0</v>
      </c>
      <c r="F60" s="9">
        <f t="shared" si="3"/>
        <v>6</v>
      </c>
      <c r="G60" s="10"/>
      <c r="H60" s="10">
        <v>48</v>
      </c>
      <c r="I60" s="41" t="e">
        <f>VLOOKUP($A60,Сотрудники!$A$3:$L$1201,14,0)</f>
        <v>#REF!</v>
      </c>
      <c r="J60" s="43" t="e">
        <f t="shared" si="0"/>
        <v>#REF!</v>
      </c>
      <c r="K60" s="51" t="e">
        <f t="shared" si="1"/>
        <v>#REF!</v>
      </c>
    </row>
    <row r="61" spans="1:11" x14ac:dyDescent="0.3">
      <c r="A61" s="70">
        <v>67</v>
      </c>
      <c r="B61" s="50" t="str">
        <f>VLOOKUP($A61,Сотрудники!$A$3:$L$1201,2,0)</f>
        <v>Киле Егор</v>
      </c>
      <c r="C61" s="50">
        <f>VLOOKUP($A61,Сотрудники!$A$3:$L$1201,9,0)</f>
        <v>0</v>
      </c>
      <c r="D61" s="50">
        <f>VLOOKUP($A61,Сотрудники!$A$3:$L$1201,10,0)</f>
        <v>0</v>
      </c>
      <c r="E61" s="50">
        <f>VLOOKUP($A61,Сотрудники!$A$3:$L$1201,11,0)</f>
        <v>0</v>
      </c>
      <c r="F61" s="9">
        <f t="shared" si="3"/>
        <v>5</v>
      </c>
      <c r="G61" s="10"/>
      <c r="H61" s="10">
        <v>40</v>
      </c>
      <c r="I61" s="41" t="e">
        <f>VLOOKUP($A61,Сотрудники!$A$3:$L$1201,14,0)</f>
        <v>#REF!</v>
      </c>
      <c r="J61" s="43" t="e">
        <f t="shared" si="0"/>
        <v>#REF!</v>
      </c>
      <c r="K61" s="51" t="e">
        <f t="shared" si="1"/>
        <v>#REF!</v>
      </c>
    </row>
    <row r="62" spans="1:11" x14ac:dyDescent="0.3">
      <c r="A62" s="70">
        <v>68</v>
      </c>
      <c r="B62" s="50" t="str">
        <f>VLOOKUP($A62,Сотрудники!$A$3:$L$1201,2,0)</f>
        <v>Кучмиёв Иван</v>
      </c>
      <c r="C62" s="50" t="str">
        <f>VLOOKUP($A62,Сотрудники!$A$3:$L$1201,9,0)</f>
        <v>приземление</v>
      </c>
      <c r="D62" s="50">
        <f>VLOOKUP($A62,Сотрудники!$A$3:$L$1201,10,0)</f>
        <v>0</v>
      </c>
      <c r="E62" s="50">
        <f>VLOOKUP($A62,Сотрудники!$A$3:$L$1201,11,0)</f>
        <v>190000</v>
      </c>
      <c r="F62" s="9">
        <f t="shared" si="3"/>
        <v>3</v>
      </c>
      <c r="G62" s="10"/>
      <c r="H62" s="10">
        <v>24</v>
      </c>
      <c r="I62" s="41" t="e">
        <f>VLOOKUP($A62,Сотрудники!$A$3:$L$1201,14,0)</f>
        <v>#REF!</v>
      </c>
      <c r="J62" s="43" t="e">
        <f t="shared" si="0"/>
        <v>#REF!</v>
      </c>
      <c r="K62" s="51" t="e">
        <f t="shared" si="1"/>
        <v>#REF!</v>
      </c>
    </row>
    <row r="63" spans="1:11" x14ac:dyDescent="0.3">
      <c r="A63" s="70">
        <v>69</v>
      </c>
      <c r="B63" s="50" t="str">
        <f>VLOOKUP($A63,Сотрудники!$A$3:$L$1201,2,0)</f>
        <v>Егоров Валерий</v>
      </c>
      <c r="C63" s="50">
        <f>VLOOKUP($A63,Сотрудники!$A$3:$L$1201,9,0)</f>
        <v>0</v>
      </c>
      <c r="D63" s="50">
        <f>VLOOKUP($A63,Сотрудники!$A$3:$L$1201,10,0)</f>
        <v>0</v>
      </c>
      <c r="E63" s="50">
        <f>VLOOKUP($A63,Сотрудники!$A$3:$L$1201,11,0)</f>
        <v>149500</v>
      </c>
      <c r="F63" s="9">
        <f t="shared" si="3"/>
        <v>2</v>
      </c>
      <c r="G63" s="10"/>
      <c r="H63" s="10">
        <v>16</v>
      </c>
      <c r="I63" s="41" t="e">
        <f>VLOOKUP($A63,Сотрудники!$A$3:$L$1201,14,0)</f>
        <v>#REF!</v>
      </c>
      <c r="J63" s="43" t="e">
        <f t="shared" si="0"/>
        <v>#REF!</v>
      </c>
      <c r="K63" s="51" t="e">
        <f t="shared" si="1"/>
        <v>#REF!</v>
      </c>
    </row>
    <row r="64" spans="1:11" x14ac:dyDescent="0.3">
      <c r="K64" s="26" t="e">
        <f>SUM(K5:K63)</f>
        <v>#REF!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593-0848-449A-9853-C568DEE516A7}">
  <dimension ref="A1:AK147"/>
  <sheetViews>
    <sheetView zoomScale="69" zoomScaleNormal="69" workbookViewId="0">
      <pane xSplit="2" ySplit="2" topLeftCell="C30" activePane="bottomRight" state="frozen"/>
      <selection activeCell="G26" sqref="G26"/>
      <selection pane="topRight" activeCell="G26" sqref="G26"/>
      <selection pane="bottomLeft" activeCell="G26" sqref="G26"/>
      <selection pane="bottomRight" activeCell="D61" sqref="D61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9.19921875" style="32" customWidth="1"/>
    <col min="4" max="14" width="10.09765625" style="32" bestFit="1" customWidth="1"/>
    <col min="15" max="15" width="10.69921875" style="32" customWidth="1"/>
    <col min="16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44105</v>
      </c>
      <c r="E2" s="53">
        <f>D2+1</f>
        <v>44106</v>
      </c>
      <c r="F2" s="31">
        <f t="shared" ref="F2:G2" si="0">E2+1</f>
        <v>44107</v>
      </c>
      <c r="G2" s="31">
        <f t="shared" si="0"/>
        <v>44108</v>
      </c>
      <c r="H2" s="53">
        <f>G2+1</f>
        <v>44109</v>
      </c>
      <c r="I2" s="53">
        <f t="shared" ref="I2:AF2" si="1">H2+1</f>
        <v>44110</v>
      </c>
      <c r="J2" s="53">
        <f t="shared" si="1"/>
        <v>44111</v>
      </c>
      <c r="K2" s="53">
        <f t="shared" si="1"/>
        <v>44112</v>
      </c>
      <c r="L2" s="53">
        <f t="shared" si="1"/>
        <v>44113</v>
      </c>
      <c r="M2" s="31">
        <f t="shared" si="1"/>
        <v>44114</v>
      </c>
      <c r="N2" s="31">
        <f t="shared" si="1"/>
        <v>44115</v>
      </c>
      <c r="O2" s="53">
        <f t="shared" si="1"/>
        <v>44116</v>
      </c>
      <c r="P2" s="53">
        <f t="shared" si="1"/>
        <v>44117</v>
      </c>
      <c r="Q2" s="53">
        <f t="shared" si="1"/>
        <v>44118</v>
      </c>
      <c r="R2" s="53">
        <f t="shared" si="1"/>
        <v>44119</v>
      </c>
      <c r="S2" s="53">
        <f t="shared" si="1"/>
        <v>44120</v>
      </c>
      <c r="T2" s="31">
        <f t="shared" si="1"/>
        <v>44121</v>
      </c>
      <c r="U2" s="31">
        <f t="shared" si="1"/>
        <v>44122</v>
      </c>
      <c r="V2" s="53">
        <f t="shared" si="1"/>
        <v>44123</v>
      </c>
      <c r="W2" s="53">
        <f t="shared" si="1"/>
        <v>44124</v>
      </c>
      <c r="X2" s="53">
        <f t="shared" si="1"/>
        <v>44125</v>
      </c>
      <c r="Y2" s="53">
        <f t="shared" si="1"/>
        <v>44126</v>
      </c>
      <c r="Z2" s="53">
        <f t="shared" si="1"/>
        <v>44127</v>
      </c>
      <c r="AA2" s="31">
        <f t="shared" si="1"/>
        <v>44128</v>
      </c>
      <c r="AB2" s="31">
        <f t="shared" si="1"/>
        <v>44129</v>
      </c>
      <c r="AC2" s="53">
        <f t="shared" si="1"/>
        <v>44130</v>
      </c>
      <c r="AD2" s="53">
        <f t="shared" si="1"/>
        <v>44131</v>
      </c>
      <c r="AE2" s="53">
        <f t="shared" si="1"/>
        <v>44132</v>
      </c>
      <c r="AF2" s="53">
        <f t="shared" si="1"/>
        <v>44133</v>
      </c>
      <c r="AG2" s="53">
        <f>+AF2+1</f>
        <v>44134</v>
      </c>
      <c r="AH2" s="31">
        <f>+AG2+1</f>
        <v>44135</v>
      </c>
      <c r="AI2" s="53">
        <f>+AH2+1</f>
        <v>44136</v>
      </c>
      <c r="AJ2" s="53">
        <f>+AI2+1</f>
        <v>44137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0" si="2">IF(ISBLANK(D77),"",IF(D77=0,"Выходной",IF(D77&lt;&gt;0,"Работал","")))</f>
        <v>Работал</v>
      </c>
      <c r="E3" s="54" t="str">
        <f t="shared" si="2"/>
        <v>Работал</v>
      </c>
      <c r="F3" s="55" t="str">
        <f t="shared" si="2"/>
        <v/>
      </c>
      <c r="G3" s="35" t="str">
        <f t="shared" si="2"/>
        <v/>
      </c>
      <c r="H3" s="52" t="str">
        <f t="shared" si="2"/>
        <v>Работал</v>
      </c>
      <c r="I3" s="54" t="str">
        <f t="shared" si="2"/>
        <v>Работал</v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5" t="str">
        <f t="shared" si="2"/>
        <v/>
      </c>
      <c r="N3" s="55" t="str">
        <f t="shared" si="2"/>
        <v/>
      </c>
      <c r="O3" s="54" t="str">
        <f t="shared" si="2"/>
        <v>Работал</v>
      </c>
      <c r="P3" s="54" t="str">
        <f t="shared" si="2"/>
        <v>Работал</v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5" t="str">
        <f t="shared" si="2"/>
        <v/>
      </c>
      <c r="U3" s="55" t="str">
        <f t="shared" si="2"/>
        <v/>
      </c>
      <c r="V3" s="54" t="str">
        <f t="shared" si="2"/>
        <v>Работал</v>
      </c>
      <c r="W3" s="54" t="str">
        <f t="shared" si="2"/>
        <v>Работал</v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5" t="str">
        <f t="shared" si="2"/>
        <v/>
      </c>
      <c r="AB3" s="55" t="str">
        <f t="shared" si="2"/>
        <v/>
      </c>
      <c r="AC3" s="54" t="str">
        <f t="shared" si="2"/>
        <v>Работал</v>
      </c>
      <c r="AD3" s="54" t="str">
        <f t="shared" si="2"/>
        <v>Работал</v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5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>Работал</v>
      </c>
      <c r="E4" s="54" t="str">
        <f t="shared" si="2"/>
        <v>Работал</v>
      </c>
      <c r="F4" s="55" t="str">
        <f t="shared" si="2"/>
        <v/>
      </c>
      <c r="G4" s="55" t="str">
        <f t="shared" si="2"/>
        <v/>
      </c>
      <c r="H4" s="54" t="str">
        <f t="shared" si="2"/>
        <v>Работал</v>
      </c>
      <c r="I4" s="54" t="str">
        <f t="shared" si="2"/>
        <v>Работал</v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5" t="str">
        <f t="shared" si="2"/>
        <v/>
      </c>
      <c r="N4" s="55" t="str">
        <f t="shared" si="2"/>
        <v/>
      </c>
      <c r="O4" s="54" t="str">
        <f t="shared" si="2"/>
        <v>Выходной</v>
      </c>
      <c r="P4" s="54" t="str">
        <f t="shared" si="2"/>
        <v>Выходной</v>
      </c>
      <c r="Q4" s="54" t="str">
        <f t="shared" si="2"/>
        <v>Выходной</v>
      </c>
      <c r="R4" s="54" t="str">
        <f t="shared" si="2"/>
        <v>Выходной</v>
      </c>
      <c r="S4" s="54" t="str">
        <f t="shared" si="2"/>
        <v>Выходной</v>
      </c>
      <c r="T4" s="55" t="str">
        <f t="shared" si="2"/>
        <v>Выходной</v>
      </c>
      <c r="U4" s="55" t="str">
        <f t="shared" si="2"/>
        <v>Выходной</v>
      </c>
      <c r="V4" s="54" t="str">
        <f t="shared" si="2"/>
        <v>Работал</v>
      </c>
      <c r="W4" s="54" t="str">
        <f t="shared" si="2"/>
        <v>Работал</v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5" t="str">
        <f t="shared" si="2"/>
        <v/>
      </c>
      <c r="AB4" s="55" t="str">
        <f t="shared" si="2"/>
        <v/>
      </c>
      <c r="AC4" s="54" t="str">
        <f t="shared" si="2"/>
        <v>Работал</v>
      </c>
      <c r="AD4" s="54" t="str">
        <f t="shared" si="2"/>
        <v>Работал</v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5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si="2"/>
        <v>Работал</v>
      </c>
      <c r="E5" s="54" t="str">
        <f t="shared" si="2"/>
        <v>Работал</v>
      </c>
      <c r="F5" s="55" t="str">
        <f t="shared" si="2"/>
        <v/>
      </c>
      <c r="G5" s="55" t="str">
        <f t="shared" si="2"/>
        <v/>
      </c>
      <c r="H5" s="54" t="str">
        <f t="shared" si="2"/>
        <v>Работал</v>
      </c>
      <c r="I5" s="54" t="str">
        <f t="shared" si="2"/>
        <v>Работал</v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5" t="str">
        <f t="shared" si="2"/>
        <v/>
      </c>
      <c r="N5" s="55" t="str">
        <f t="shared" si="2"/>
        <v/>
      </c>
      <c r="O5" s="54" t="str">
        <f t="shared" si="2"/>
        <v>Работал</v>
      </c>
      <c r="P5" s="54" t="str">
        <f t="shared" si="2"/>
        <v>Работал</v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5" t="str">
        <f t="shared" si="2"/>
        <v/>
      </c>
      <c r="U5" s="55" t="str">
        <f t="shared" si="2"/>
        <v/>
      </c>
      <c r="V5" s="54" t="str">
        <f t="shared" si="2"/>
        <v>Работал</v>
      </c>
      <c r="W5" s="54" t="str">
        <f t="shared" si="2"/>
        <v>Работал</v>
      </c>
      <c r="X5" s="54" t="str">
        <f t="shared" si="2"/>
        <v>Работал</v>
      </c>
      <c r="Y5" s="54" t="str">
        <f t="shared" si="2"/>
        <v>Работал</v>
      </c>
      <c r="Z5" s="54" t="str">
        <f t="shared" si="2"/>
        <v>Работал</v>
      </c>
      <c r="AA5" s="55" t="str">
        <f t="shared" si="2"/>
        <v/>
      </c>
      <c r="AB5" s="55" t="str">
        <f t="shared" si="2"/>
        <v/>
      </c>
      <c r="AC5" s="54" t="str">
        <f t="shared" si="2"/>
        <v>Работал</v>
      </c>
      <c r="AD5" s="54" t="str">
        <f t="shared" si="2"/>
        <v>Работал</v>
      </c>
      <c r="AE5" s="54" t="str">
        <f t="shared" si="2"/>
        <v>Работал</v>
      </c>
      <c r="AF5" s="54" t="str">
        <f t="shared" si="2"/>
        <v>Работал</v>
      </c>
      <c r="AG5" s="54" t="str">
        <f t="shared" si="2"/>
        <v>Работал</v>
      </c>
      <c r="AH5" s="55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si="2"/>
        <v>Работал</v>
      </c>
      <c r="E6" s="54" t="str">
        <f t="shared" si="2"/>
        <v>Работал</v>
      </c>
      <c r="F6" s="55" t="str">
        <f t="shared" si="2"/>
        <v/>
      </c>
      <c r="G6" s="55" t="str">
        <f t="shared" si="2"/>
        <v/>
      </c>
      <c r="H6" s="54" t="str">
        <f t="shared" si="2"/>
        <v>Работал</v>
      </c>
      <c r="I6" s="54" t="str">
        <f t="shared" si="2"/>
        <v>Работал</v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5" t="str">
        <f t="shared" si="2"/>
        <v/>
      </c>
      <c r="N6" s="55" t="str">
        <f t="shared" si="2"/>
        <v/>
      </c>
      <c r="O6" s="54" t="str">
        <f t="shared" si="2"/>
        <v>Работал</v>
      </c>
      <c r="P6" s="54" t="str">
        <f t="shared" si="2"/>
        <v>Работал</v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5" t="str">
        <f t="shared" si="2"/>
        <v/>
      </c>
      <c r="U6" s="55" t="str">
        <f t="shared" si="2"/>
        <v/>
      </c>
      <c r="V6" s="54" t="str">
        <f t="shared" si="2"/>
        <v>Работал</v>
      </c>
      <c r="W6" s="54" t="str">
        <f t="shared" si="2"/>
        <v>Работал</v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5" t="str">
        <f t="shared" si="2"/>
        <v/>
      </c>
      <c r="AB6" s="55" t="str">
        <f t="shared" si="2"/>
        <v/>
      </c>
      <c r="AC6" s="54" t="str">
        <f t="shared" si="2"/>
        <v>Работал</v>
      </c>
      <c r="AD6" s="54" t="str">
        <f t="shared" si="2"/>
        <v>Работал</v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5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si="2"/>
        <v>Работал</v>
      </c>
      <c r="E7" s="54" t="str">
        <f t="shared" si="2"/>
        <v>Работал</v>
      </c>
      <c r="F7" s="55" t="str">
        <f t="shared" si="2"/>
        <v/>
      </c>
      <c r="G7" s="55" t="str">
        <f t="shared" si="2"/>
        <v/>
      </c>
      <c r="H7" s="54" t="str">
        <f t="shared" si="2"/>
        <v>Работал</v>
      </c>
      <c r="I7" s="54" t="str">
        <f t="shared" si="2"/>
        <v>Работал</v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5" t="str">
        <f t="shared" si="2"/>
        <v/>
      </c>
      <c r="N7" s="55" t="str">
        <f t="shared" si="2"/>
        <v/>
      </c>
      <c r="O7" s="54" t="str">
        <f t="shared" si="2"/>
        <v>Работал</v>
      </c>
      <c r="P7" s="54" t="str">
        <f t="shared" si="2"/>
        <v>Работал</v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5" t="str">
        <f t="shared" si="2"/>
        <v/>
      </c>
      <c r="U7" s="55" t="str">
        <f t="shared" si="2"/>
        <v/>
      </c>
      <c r="V7" s="54" t="str">
        <f t="shared" si="2"/>
        <v>Работал</v>
      </c>
      <c r="W7" s="54" t="str">
        <f t="shared" si="2"/>
        <v>Работал</v>
      </c>
      <c r="X7" s="54" t="str">
        <f t="shared" si="2"/>
        <v>Работал</v>
      </c>
      <c r="Y7" s="54" t="str">
        <f t="shared" si="2"/>
        <v>Работал</v>
      </c>
      <c r="Z7" s="54" t="str">
        <f t="shared" si="2"/>
        <v>Работал</v>
      </c>
      <c r="AA7" s="55" t="str">
        <f t="shared" si="2"/>
        <v/>
      </c>
      <c r="AB7" s="55" t="str">
        <f t="shared" si="2"/>
        <v/>
      </c>
      <c r="AC7" s="54" t="str">
        <f t="shared" si="2"/>
        <v>Работал</v>
      </c>
      <c r="AD7" s="54" t="str">
        <f t="shared" si="2"/>
        <v>Работал</v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5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si="2"/>
        <v>Работал</v>
      </c>
      <c r="E8" s="54" t="str">
        <f t="shared" si="2"/>
        <v>Работал</v>
      </c>
      <c r="F8" s="55" t="str">
        <f t="shared" si="2"/>
        <v/>
      </c>
      <c r="G8" s="55" t="str">
        <f t="shared" si="2"/>
        <v/>
      </c>
      <c r="H8" s="54" t="str">
        <f t="shared" si="2"/>
        <v>Работал</v>
      </c>
      <c r="I8" s="54" t="str">
        <f t="shared" si="2"/>
        <v>Работал</v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5" t="str">
        <f t="shared" si="2"/>
        <v/>
      </c>
      <c r="N8" s="55" t="str">
        <f t="shared" si="2"/>
        <v/>
      </c>
      <c r="O8" s="54" t="str">
        <f t="shared" si="2"/>
        <v>Работал</v>
      </c>
      <c r="P8" s="54" t="str">
        <f t="shared" si="2"/>
        <v>Работал</v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5" t="str">
        <f t="shared" si="2"/>
        <v/>
      </c>
      <c r="U8" s="55" t="str">
        <f t="shared" si="2"/>
        <v/>
      </c>
      <c r="V8" s="54" t="str">
        <f t="shared" si="2"/>
        <v>Работал</v>
      </c>
      <c r="W8" s="54" t="str">
        <f t="shared" si="2"/>
        <v>Работал</v>
      </c>
      <c r="X8" s="54" t="str">
        <f t="shared" si="2"/>
        <v>Работал</v>
      </c>
      <c r="Y8" s="54" t="str">
        <f t="shared" si="2"/>
        <v>Работал</v>
      </c>
      <c r="Z8" s="54" t="str">
        <f t="shared" si="2"/>
        <v>Работал</v>
      </c>
      <c r="AA8" s="55" t="str">
        <f t="shared" si="2"/>
        <v/>
      </c>
      <c r="AB8" s="55" t="str">
        <f t="shared" si="2"/>
        <v/>
      </c>
      <c r="AC8" s="54" t="str">
        <f t="shared" si="2"/>
        <v>Работал</v>
      </c>
      <c r="AD8" s="54" t="str">
        <f t="shared" si="2"/>
        <v>Работал</v>
      </c>
      <c r="AE8" s="54" t="str">
        <f t="shared" si="2"/>
        <v>Работал</v>
      </c>
      <c r="AF8" s="54" t="str">
        <f t="shared" si="2"/>
        <v>Работал</v>
      </c>
      <c r="AG8" s="54" t="str">
        <f t="shared" si="2"/>
        <v>Работал</v>
      </c>
      <c r="AH8" s="55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si="2"/>
        <v>Работал</v>
      </c>
      <c r="E9" s="54" t="str">
        <f t="shared" si="2"/>
        <v>Работал</v>
      </c>
      <c r="F9" s="55" t="str">
        <f t="shared" si="2"/>
        <v/>
      </c>
      <c r="G9" s="55" t="str">
        <f t="shared" si="2"/>
        <v/>
      </c>
      <c r="H9" s="54" t="str">
        <f t="shared" si="2"/>
        <v>Работал</v>
      </c>
      <c r="I9" s="54" t="str">
        <f t="shared" si="2"/>
        <v>Работал</v>
      </c>
      <c r="J9" s="54" t="str">
        <f t="shared" si="2"/>
        <v>Работал</v>
      </c>
      <c r="K9" s="54" t="str">
        <f t="shared" si="2"/>
        <v>Работал</v>
      </c>
      <c r="L9" s="54" t="str">
        <f t="shared" si="2"/>
        <v>Работал</v>
      </c>
      <c r="M9" s="55" t="str">
        <f t="shared" si="2"/>
        <v/>
      </c>
      <c r="N9" s="55" t="str">
        <f t="shared" si="2"/>
        <v/>
      </c>
      <c r="O9" s="54" t="str">
        <f t="shared" si="2"/>
        <v>Работал</v>
      </c>
      <c r="P9" s="54" t="str">
        <f t="shared" si="2"/>
        <v>Работал</v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5" t="str">
        <f t="shared" si="2"/>
        <v/>
      </c>
      <c r="U9" s="55" t="str">
        <f t="shared" si="2"/>
        <v/>
      </c>
      <c r="V9" s="54" t="str">
        <f t="shared" si="2"/>
        <v>Работал</v>
      </c>
      <c r="W9" s="54" t="str">
        <f t="shared" si="2"/>
        <v>Работал</v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5" t="str">
        <f t="shared" si="2"/>
        <v/>
      </c>
      <c r="AB9" s="55" t="str">
        <f t="shared" si="2"/>
        <v/>
      </c>
      <c r="AC9" s="54" t="str">
        <f t="shared" si="2"/>
        <v>Работал</v>
      </c>
      <c r="AD9" s="54" t="str">
        <f t="shared" si="2"/>
        <v>Работал</v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5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si="2"/>
        <v>Работал</v>
      </c>
      <c r="E10" s="54" t="str">
        <f t="shared" si="2"/>
        <v>Работал</v>
      </c>
      <c r="F10" s="55" t="str">
        <f t="shared" si="2"/>
        <v/>
      </c>
      <c r="G10" s="55" t="str">
        <f t="shared" si="2"/>
        <v/>
      </c>
      <c r="H10" s="54" t="str">
        <f t="shared" si="2"/>
        <v>Работал</v>
      </c>
      <c r="I10" s="54" t="str">
        <f t="shared" si="2"/>
        <v>Работал</v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5" t="str">
        <f t="shared" si="2"/>
        <v/>
      </c>
      <c r="N10" s="55" t="str">
        <f t="shared" si="2"/>
        <v/>
      </c>
      <c r="O10" s="54" t="str">
        <f t="shared" si="2"/>
        <v>Работал</v>
      </c>
      <c r="P10" s="54" t="str">
        <f t="shared" si="2"/>
        <v>Работал</v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5" t="str">
        <f t="shared" si="2"/>
        <v/>
      </c>
      <c r="U10" s="55" t="str">
        <f t="shared" si="2"/>
        <v/>
      </c>
      <c r="V10" s="54" t="str">
        <f t="shared" si="2"/>
        <v>Работал</v>
      </c>
      <c r="W10" s="54" t="str">
        <f t="shared" si="2"/>
        <v>Работал</v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5" t="str">
        <f t="shared" si="2"/>
        <v/>
      </c>
      <c r="AB10" s="55" t="str">
        <f t="shared" ref="AB10:AJ10" si="3">IF(ISBLANK(AB84),"",IF(AB84=0,"Выходной",IF(AB84&lt;&gt;0,"Работал","")))</f>
        <v/>
      </c>
      <c r="AC10" s="54" t="str">
        <f t="shared" si="3"/>
        <v>Работал</v>
      </c>
      <c r="AD10" s="54" t="str">
        <f t="shared" si="3"/>
        <v>Работал</v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5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4" t="str">
        <f t="shared" ref="D11:AJ18" si="4">IF(ISBLANK(D85),"",IF(D85=0,"Выходной",IF(D85&lt;&gt;0,"Работал","")))</f>
        <v>Работал</v>
      </c>
      <c r="E11" s="54" t="str">
        <f t="shared" si="4"/>
        <v>Работал</v>
      </c>
      <c r="F11" s="55" t="str">
        <f t="shared" si="4"/>
        <v/>
      </c>
      <c r="G11" s="55" t="str">
        <f t="shared" si="4"/>
        <v/>
      </c>
      <c r="H11" s="54" t="str">
        <f t="shared" si="4"/>
        <v>Работал</v>
      </c>
      <c r="I11" s="54" t="str">
        <f t="shared" si="4"/>
        <v>Работал</v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5" t="str">
        <f t="shared" si="4"/>
        <v/>
      </c>
      <c r="N11" s="55" t="str">
        <f t="shared" si="4"/>
        <v/>
      </c>
      <c r="O11" s="54" t="str">
        <f t="shared" si="4"/>
        <v>Работал</v>
      </c>
      <c r="P11" s="54" t="str">
        <f t="shared" si="4"/>
        <v>Работал</v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5" t="str">
        <f t="shared" si="4"/>
        <v/>
      </c>
      <c r="U11" s="55" t="str">
        <f t="shared" si="4"/>
        <v/>
      </c>
      <c r="V11" s="54" t="str">
        <f t="shared" si="4"/>
        <v>Работал</v>
      </c>
      <c r="W11" s="54" t="str">
        <f t="shared" si="4"/>
        <v>Работал</v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5" t="str">
        <f t="shared" si="4"/>
        <v/>
      </c>
      <c r="AB11" s="55" t="str">
        <f t="shared" si="4"/>
        <v/>
      </c>
      <c r="AC11" s="54" t="str">
        <f t="shared" si="4"/>
        <v>Работал</v>
      </c>
      <c r="AD11" s="54" t="str">
        <f t="shared" si="4"/>
        <v>Работал</v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5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4" t="str">
        <f t="shared" si="4"/>
        <v>Работал</v>
      </c>
      <c r="E12" s="54" t="str">
        <f t="shared" si="4"/>
        <v>Работал</v>
      </c>
      <c r="F12" s="55" t="str">
        <f t="shared" si="4"/>
        <v/>
      </c>
      <c r="G12" s="55" t="str">
        <f t="shared" si="4"/>
        <v/>
      </c>
      <c r="H12" s="54" t="str">
        <f t="shared" si="4"/>
        <v>Работал</v>
      </c>
      <c r="I12" s="54" t="str">
        <f t="shared" si="4"/>
        <v>Работал</v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5" t="str">
        <f t="shared" si="4"/>
        <v/>
      </c>
      <c r="N12" s="55" t="str">
        <f t="shared" si="4"/>
        <v/>
      </c>
      <c r="O12" s="54" t="str">
        <f t="shared" si="4"/>
        <v>Работал</v>
      </c>
      <c r="P12" s="54" t="str">
        <f t="shared" si="4"/>
        <v>Работал</v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5" t="str">
        <f t="shared" si="4"/>
        <v/>
      </c>
      <c r="U12" s="55" t="str">
        <f t="shared" si="4"/>
        <v/>
      </c>
      <c r="V12" s="54" t="str">
        <f t="shared" si="4"/>
        <v>Работал</v>
      </c>
      <c r="W12" s="54" t="str">
        <f t="shared" si="4"/>
        <v>Работал</v>
      </c>
      <c r="X12" s="54" t="str">
        <f t="shared" si="4"/>
        <v>Работал</v>
      </c>
      <c r="Y12" s="54" t="str">
        <f t="shared" si="4"/>
        <v>Работал</v>
      </c>
      <c r="Z12" s="54" t="str">
        <f t="shared" si="4"/>
        <v>Работал</v>
      </c>
      <c r="AA12" s="55" t="str">
        <f t="shared" si="4"/>
        <v/>
      </c>
      <c r="AB12" s="55" t="str">
        <f t="shared" si="4"/>
        <v/>
      </c>
      <c r="AC12" s="54" t="str">
        <f t="shared" si="4"/>
        <v>Работал</v>
      </c>
      <c r="AD12" s="54" t="str">
        <f t="shared" si="4"/>
        <v>Работал</v>
      </c>
      <c r="AE12" s="54" t="str">
        <f t="shared" si="4"/>
        <v>Работал</v>
      </c>
      <c r="AF12" s="54" t="str">
        <f t="shared" si="4"/>
        <v>Работал</v>
      </c>
      <c r="AG12" s="54" t="str">
        <f t="shared" si="4"/>
        <v>Выходной</v>
      </c>
      <c r="AH12" s="55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4" t="str">
        <f t="shared" si="4"/>
        <v>Работал</v>
      </c>
      <c r="E13" s="54" t="str">
        <f t="shared" si="4"/>
        <v>Работал</v>
      </c>
      <c r="F13" s="55" t="str">
        <f t="shared" si="4"/>
        <v/>
      </c>
      <c r="G13" s="55" t="str">
        <f t="shared" si="4"/>
        <v/>
      </c>
      <c r="H13" s="54" t="str">
        <f t="shared" si="4"/>
        <v>Работал</v>
      </c>
      <c r="I13" s="54" t="str">
        <f t="shared" si="4"/>
        <v>Работал</v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5" t="str">
        <f t="shared" si="4"/>
        <v/>
      </c>
      <c r="N13" s="55" t="str">
        <f t="shared" si="4"/>
        <v/>
      </c>
      <c r="O13" s="54" t="str">
        <f t="shared" si="4"/>
        <v>Работал</v>
      </c>
      <c r="P13" s="54" t="str">
        <f t="shared" si="4"/>
        <v>Работал</v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5" t="str">
        <f t="shared" si="4"/>
        <v/>
      </c>
      <c r="U13" s="55" t="str">
        <f t="shared" si="4"/>
        <v/>
      </c>
      <c r="V13" s="54" t="str">
        <f t="shared" si="4"/>
        <v>Выходной</v>
      </c>
      <c r="W13" s="54" t="str">
        <f t="shared" si="4"/>
        <v>Выходной</v>
      </c>
      <c r="X13" s="54" t="str">
        <f t="shared" si="4"/>
        <v>Выходной</v>
      </c>
      <c r="Y13" s="54" t="str">
        <f t="shared" si="4"/>
        <v>Выходной</v>
      </c>
      <c r="Z13" s="54" t="str">
        <f t="shared" si="4"/>
        <v>Выходной</v>
      </c>
      <c r="AA13" s="55" t="str">
        <f t="shared" si="4"/>
        <v>Выходной</v>
      </c>
      <c r="AB13" s="55" t="str">
        <f t="shared" si="4"/>
        <v>Выходной</v>
      </c>
      <c r="AC13" s="54" t="str">
        <f t="shared" si="4"/>
        <v>Выходной</v>
      </c>
      <c r="AD13" s="54" t="str">
        <f t="shared" si="4"/>
        <v>Выходной</v>
      </c>
      <c r="AE13" s="54" t="str">
        <f t="shared" si="4"/>
        <v>Выходной</v>
      </c>
      <c r="AF13" s="54" t="str">
        <f t="shared" si="4"/>
        <v>Выходной</v>
      </c>
      <c r="AG13" s="54" t="str">
        <f t="shared" si="4"/>
        <v>Выходной</v>
      </c>
      <c r="AH13" s="55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4" t="str">
        <f t="shared" si="4"/>
        <v>Работал</v>
      </c>
      <c r="E14" s="54" t="str">
        <f t="shared" si="4"/>
        <v>Работал</v>
      </c>
      <c r="F14" s="55" t="str">
        <f t="shared" si="4"/>
        <v/>
      </c>
      <c r="G14" s="55" t="str">
        <f t="shared" si="4"/>
        <v/>
      </c>
      <c r="H14" s="54" t="str">
        <f t="shared" si="4"/>
        <v>Выходной</v>
      </c>
      <c r="I14" s="54" t="str">
        <f t="shared" si="4"/>
        <v>Выходной</v>
      </c>
      <c r="J14" s="54" t="str">
        <f t="shared" si="4"/>
        <v>Выходной</v>
      </c>
      <c r="K14" s="54" t="str">
        <f t="shared" si="4"/>
        <v>Выходной</v>
      </c>
      <c r="L14" s="54" t="str">
        <f t="shared" si="4"/>
        <v>Выходной</v>
      </c>
      <c r="M14" s="55" t="str">
        <f t="shared" si="4"/>
        <v/>
      </c>
      <c r="N14" s="55" t="str">
        <f t="shared" si="4"/>
        <v/>
      </c>
      <c r="O14" s="54" t="str">
        <f t="shared" si="4"/>
        <v>Выходной</v>
      </c>
      <c r="P14" s="54" t="str">
        <f t="shared" si="4"/>
        <v>Работал</v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5" t="str">
        <f t="shared" si="4"/>
        <v/>
      </c>
      <c r="U14" s="55" t="str">
        <f t="shared" si="4"/>
        <v/>
      </c>
      <c r="V14" s="54" t="str">
        <f t="shared" si="4"/>
        <v>Работал</v>
      </c>
      <c r="W14" s="54" t="str">
        <f t="shared" si="4"/>
        <v>Работал</v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5" t="str">
        <f t="shared" si="4"/>
        <v/>
      </c>
      <c r="AB14" s="55" t="str">
        <f t="shared" si="4"/>
        <v/>
      </c>
      <c r="AC14" s="54" t="str">
        <f t="shared" si="4"/>
        <v>Работал</v>
      </c>
      <c r="AD14" s="54" t="str">
        <f t="shared" si="4"/>
        <v>Работал</v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5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4" t="str">
        <f t="shared" si="4"/>
        <v>Работал</v>
      </c>
      <c r="E15" s="54" t="str">
        <f t="shared" si="4"/>
        <v>Работал</v>
      </c>
      <c r="F15" s="55" t="str">
        <f t="shared" si="4"/>
        <v/>
      </c>
      <c r="G15" s="55" t="str">
        <f t="shared" si="4"/>
        <v/>
      </c>
      <c r="H15" s="54" t="str">
        <f t="shared" si="4"/>
        <v>Работал</v>
      </c>
      <c r="I15" s="54" t="str">
        <f t="shared" si="4"/>
        <v>Работал</v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5" t="str">
        <f t="shared" si="4"/>
        <v/>
      </c>
      <c r="N15" s="55" t="str">
        <f t="shared" si="4"/>
        <v/>
      </c>
      <c r="O15" s="54" t="str">
        <f t="shared" si="4"/>
        <v>Работал</v>
      </c>
      <c r="P15" s="54" t="str">
        <f t="shared" si="4"/>
        <v>Работал</v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5" t="str">
        <f t="shared" si="4"/>
        <v/>
      </c>
      <c r="U15" s="55" t="str">
        <f t="shared" si="4"/>
        <v/>
      </c>
      <c r="V15" s="54" t="str">
        <f t="shared" si="4"/>
        <v>Работал</v>
      </c>
      <c r="W15" s="54" t="str">
        <f t="shared" si="4"/>
        <v>Работал</v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5" t="str">
        <f t="shared" si="4"/>
        <v/>
      </c>
      <c r="AB15" s="55" t="str">
        <f t="shared" si="4"/>
        <v/>
      </c>
      <c r="AC15" s="54" t="str">
        <f t="shared" si="4"/>
        <v>Работал</v>
      </c>
      <c r="AD15" s="54" t="str">
        <f t="shared" si="4"/>
        <v>Работал</v>
      </c>
      <c r="AE15" s="54" t="str">
        <f t="shared" si="4"/>
        <v>Работал</v>
      </c>
      <c r="AF15" s="54" t="str">
        <f t="shared" si="4"/>
        <v>Работал</v>
      </c>
      <c r="AG15" s="54" t="str">
        <f t="shared" si="4"/>
        <v>Работал</v>
      </c>
      <c r="AH15" s="55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4" t="str">
        <f t="shared" si="4"/>
        <v>Работал</v>
      </c>
      <c r="E16" s="54" t="str">
        <f t="shared" si="4"/>
        <v>Работал</v>
      </c>
      <c r="F16" s="55" t="str">
        <f t="shared" si="4"/>
        <v/>
      </c>
      <c r="G16" s="55" t="str">
        <f t="shared" si="4"/>
        <v/>
      </c>
      <c r="H16" s="54" t="str">
        <f t="shared" si="4"/>
        <v>Работал</v>
      </c>
      <c r="I16" s="54" t="str">
        <f t="shared" si="4"/>
        <v>Работал</v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>Работал</v>
      </c>
      <c r="M16" s="55" t="str">
        <f t="shared" si="4"/>
        <v/>
      </c>
      <c r="N16" s="55" t="str">
        <f t="shared" si="4"/>
        <v/>
      </c>
      <c r="O16" s="54" t="str">
        <f t="shared" si="4"/>
        <v>Работал</v>
      </c>
      <c r="P16" s="54" t="str">
        <f t="shared" si="4"/>
        <v>Работал</v>
      </c>
      <c r="Q16" s="54" t="str">
        <f t="shared" si="4"/>
        <v>Работал</v>
      </c>
      <c r="R16" s="54" t="str">
        <f t="shared" si="4"/>
        <v>Работал</v>
      </c>
      <c r="S16" s="54" t="str">
        <f t="shared" si="4"/>
        <v>Работал</v>
      </c>
      <c r="T16" s="55" t="str">
        <f t="shared" si="4"/>
        <v/>
      </c>
      <c r="U16" s="55" t="str">
        <f t="shared" si="4"/>
        <v/>
      </c>
      <c r="V16" s="54" t="str">
        <f t="shared" si="4"/>
        <v>Работал</v>
      </c>
      <c r="W16" s="54" t="str">
        <f t="shared" si="4"/>
        <v>Работал</v>
      </c>
      <c r="X16" s="54" t="str">
        <f t="shared" si="4"/>
        <v>Работал</v>
      </c>
      <c r="Y16" s="54" t="str">
        <f t="shared" si="4"/>
        <v>Работал</v>
      </c>
      <c r="Z16" s="54" t="str">
        <f t="shared" si="4"/>
        <v>Работал</v>
      </c>
      <c r="AA16" s="55" t="str">
        <f t="shared" si="4"/>
        <v/>
      </c>
      <c r="AB16" s="55" t="str">
        <f t="shared" si="4"/>
        <v/>
      </c>
      <c r="AC16" s="54" t="str">
        <f t="shared" si="4"/>
        <v>Работал</v>
      </c>
      <c r="AD16" s="54" t="str">
        <f t="shared" si="4"/>
        <v>Работал</v>
      </c>
      <c r="AE16" s="54" t="str">
        <f t="shared" si="4"/>
        <v>Работал</v>
      </c>
      <c r="AF16" s="54" t="str">
        <f t="shared" si="4"/>
        <v>Работал</v>
      </c>
      <c r="AG16" s="54" t="str">
        <f t="shared" si="4"/>
        <v>Работал</v>
      </c>
      <c r="AH16" s="55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4" t="str">
        <f t="shared" si="4"/>
        <v>Работал</v>
      </c>
      <c r="E17" s="54" t="str">
        <f t="shared" si="4"/>
        <v>Работал</v>
      </c>
      <c r="F17" s="55" t="str">
        <f t="shared" si="4"/>
        <v/>
      </c>
      <c r="G17" s="55" t="str">
        <f t="shared" si="4"/>
        <v/>
      </c>
      <c r="H17" s="54" t="str">
        <f t="shared" si="4"/>
        <v>Работал</v>
      </c>
      <c r="I17" s="54" t="str">
        <f t="shared" si="4"/>
        <v>Работал</v>
      </c>
      <c r="J17" s="54" t="str">
        <f t="shared" si="4"/>
        <v>Работал</v>
      </c>
      <c r="K17" s="54" t="str">
        <f t="shared" si="4"/>
        <v>Выходной</v>
      </c>
      <c r="L17" s="54" t="str">
        <f t="shared" si="4"/>
        <v>Выходной</v>
      </c>
      <c r="M17" s="55" t="str">
        <f t="shared" si="4"/>
        <v/>
      </c>
      <c r="N17" s="55" t="str">
        <f t="shared" si="4"/>
        <v/>
      </c>
      <c r="O17" s="54" t="str">
        <f t="shared" si="4"/>
        <v>Работал</v>
      </c>
      <c r="P17" s="54" t="str">
        <f t="shared" si="4"/>
        <v>Работал</v>
      </c>
      <c r="Q17" s="54" t="str">
        <f t="shared" si="4"/>
        <v>Работал</v>
      </c>
      <c r="R17" s="54" t="str">
        <f t="shared" si="4"/>
        <v>Работал</v>
      </c>
      <c r="S17" s="54" t="str">
        <f t="shared" si="4"/>
        <v>Работал</v>
      </c>
      <c r="T17" s="55" t="str">
        <f t="shared" si="4"/>
        <v/>
      </c>
      <c r="U17" s="55" t="str">
        <f t="shared" si="4"/>
        <v/>
      </c>
      <c r="V17" s="54" t="str">
        <f t="shared" si="4"/>
        <v>Работал</v>
      </c>
      <c r="W17" s="54" t="str">
        <f t="shared" si="4"/>
        <v>Работал</v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5" t="str">
        <f t="shared" si="4"/>
        <v/>
      </c>
      <c r="AB17" s="55" t="str">
        <f t="shared" si="4"/>
        <v/>
      </c>
      <c r="AC17" s="54" t="str">
        <f t="shared" si="4"/>
        <v>Работал</v>
      </c>
      <c r="AD17" s="54" t="str">
        <f t="shared" si="4"/>
        <v>Работал</v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5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4" t="str">
        <f t="shared" si="4"/>
        <v>Работал</v>
      </c>
      <c r="E18" s="54" t="str">
        <f t="shared" si="4"/>
        <v>Работал</v>
      </c>
      <c r="F18" s="55" t="str">
        <f t="shared" si="4"/>
        <v/>
      </c>
      <c r="G18" s="55" t="str">
        <f t="shared" si="4"/>
        <v/>
      </c>
      <c r="H18" s="54" t="str">
        <f t="shared" si="4"/>
        <v>Работал</v>
      </c>
      <c r="I18" s="54" t="str">
        <f t="shared" si="4"/>
        <v>Работал</v>
      </c>
      <c r="J18" s="54" t="str">
        <f t="shared" si="4"/>
        <v>Работал</v>
      </c>
      <c r="K18" s="54" t="str">
        <f t="shared" si="4"/>
        <v>Работал</v>
      </c>
      <c r="L18" s="54" t="str">
        <f t="shared" si="4"/>
        <v>Работал</v>
      </c>
      <c r="M18" s="55" t="str">
        <f t="shared" si="4"/>
        <v/>
      </c>
      <c r="N18" s="55" t="str">
        <f t="shared" si="4"/>
        <v/>
      </c>
      <c r="O18" s="54" t="str">
        <f t="shared" si="4"/>
        <v>Работал</v>
      </c>
      <c r="P18" s="54" t="str">
        <f t="shared" si="4"/>
        <v>Работал</v>
      </c>
      <c r="Q18" s="54" t="str">
        <f t="shared" si="4"/>
        <v>Работал</v>
      </c>
      <c r="R18" s="54" t="str">
        <f t="shared" si="4"/>
        <v>Работал</v>
      </c>
      <c r="S18" s="54" t="str">
        <f t="shared" si="4"/>
        <v>Работал</v>
      </c>
      <c r="T18" s="55" t="str">
        <f t="shared" si="4"/>
        <v/>
      </c>
      <c r="U18" s="55" t="str">
        <f t="shared" si="4"/>
        <v/>
      </c>
      <c r="V18" s="54" t="str">
        <f t="shared" si="4"/>
        <v>Работал</v>
      </c>
      <c r="W18" s="54" t="str">
        <f t="shared" si="4"/>
        <v>Работал</v>
      </c>
      <c r="X18" s="54" t="str">
        <f t="shared" si="4"/>
        <v>Работал</v>
      </c>
      <c r="Y18" s="54" t="str">
        <f t="shared" si="4"/>
        <v>Работал</v>
      </c>
      <c r="Z18" s="54" t="str">
        <f t="shared" si="4"/>
        <v>Работал</v>
      </c>
      <c r="AA18" s="55" t="str">
        <f t="shared" si="4"/>
        <v/>
      </c>
      <c r="AB18" s="55" t="str">
        <f t="shared" ref="D18:AJ26" si="5">IF(ISBLANK(AB92),"",IF(AB92=0,"Выходной",IF(AB92&lt;&gt;0,"Работал","")))</f>
        <v/>
      </c>
      <c r="AC18" s="54" t="str">
        <f t="shared" si="5"/>
        <v>Работал</v>
      </c>
      <c r="AD18" s="54" t="str">
        <f t="shared" si="5"/>
        <v>Работал</v>
      </c>
      <c r="AE18" s="54" t="str">
        <f t="shared" si="5"/>
        <v>Работал</v>
      </c>
      <c r="AF18" s="54" t="str">
        <f t="shared" si="5"/>
        <v>Работал</v>
      </c>
      <c r="AG18" s="54" t="str">
        <f t="shared" si="5"/>
        <v>Работал</v>
      </c>
      <c r="AH18" s="55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4" t="str">
        <f t="shared" si="5"/>
        <v>Работал</v>
      </c>
      <c r="E19" s="54" t="str">
        <f t="shared" si="5"/>
        <v>Работал</v>
      </c>
      <c r="F19" s="55" t="str">
        <f t="shared" si="5"/>
        <v/>
      </c>
      <c r="G19" s="55" t="str">
        <f t="shared" si="5"/>
        <v/>
      </c>
      <c r="H19" s="54" t="str">
        <f t="shared" si="5"/>
        <v>Работал</v>
      </c>
      <c r="I19" s="54" t="str">
        <f t="shared" si="5"/>
        <v>Работал</v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5" t="str">
        <f t="shared" si="5"/>
        <v/>
      </c>
      <c r="N19" s="55" t="str">
        <f t="shared" si="5"/>
        <v/>
      </c>
      <c r="O19" s="54" t="str">
        <f t="shared" si="5"/>
        <v>Работал</v>
      </c>
      <c r="P19" s="54" t="str">
        <f t="shared" si="5"/>
        <v>Работал</v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5" t="str">
        <f t="shared" si="5"/>
        <v/>
      </c>
      <c r="U19" s="55" t="str">
        <f t="shared" si="5"/>
        <v/>
      </c>
      <c r="V19" s="54" t="str">
        <f t="shared" si="5"/>
        <v>Работал</v>
      </c>
      <c r="W19" s="54" t="str">
        <f t="shared" si="5"/>
        <v>Работал</v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5" t="str">
        <f t="shared" si="5"/>
        <v/>
      </c>
      <c r="AB19" s="55" t="str">
        <f t="shared" si="5"/>
        <v/>
      </c>
      <c r="AC19" s="54" t="str">
        <f t="shared" si="5"/>
        <v>Работал</v>
      </c>
      <c r="AD19" s="54" t="str">
        <f t="shared" si="5"/>
        <v>Работал</v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Работал</v>
      </c>
      <c r="AH19" s="55" t="str">
        <f t="shared" si="5"/>
        <v/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4" t="str">
        <f t="shared" si="5"/>
        <v>Работал</v>
      </c>
      <c r="E20" s="54" t="str">
        <f t="shared" si="5"/>
        <v>Работал</v>
      </c>
      <c r="F20" s="55" t="str">
        <f t="shared" si="5"/>
        <v/>
      </c>
      <c r="G20" s="55" t="str">
        <f t="shared" si="5"/>
        <v/>
      </c>
      <c r="H20" s="54" t="str">
        <f t="shared" si="5"/>
        <v>Работал</v>
      </c>
      <c r="I20" s="54" t="str">
        <f t="shared" si="5"/>
        <v>Работал</v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5" t="str">
        <f t="shared" si="5"/>
        <v/>
      </c>
      <c r="N20" s="55" t="str">
        <f t="shared" si="5"/>
        <v/>
      </c>
      <c r="O20" s="54" t="str">
        <f t="shared" si="5"/>
        <v>Работал</v>
      </c>
      <c r="P20" s="54" t="str">
        <f t="shared" si="5"/>
        <v>Работал</v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5" t="str">
        <f t="shared" si="5"/>
        <v/>
      </c>
      <c r="U20" s="55" t="str">
        <f t="shared" si="5"/>
        <v/>
      </c>
      <c r="V20" s="54" t="str">
        <f t="shared" si="5"/>
        <v>Работал</v>
      </c>
      <c r="W20" s="54" t="str">
        <f t="shared" si="5"/>
        <v>Работал</v>
      </c>
      <c r="X20" s="54" t="str">
        <f t="shared" si="5"/>
        <v>Работал</v>
      </c>
      <c r="Y20" s="54" t="str">
        <f t="shared" si="5"/>
        <v>Работал</v>
      </c>
      <c r="Z20" s="54" t="str">
        <f t="shared" si="5"/>
        <v>Работал</v>
      </c>
      <c r="AA20" s="55" t="str">
        <f t="shared" si="5"/>
        <v/>
      </c>
      <c r="AB20" s="55" t="str">
        <f t="shared" si="5"/>
        <v/>
      </c>
      <c r="AC20" s="54" t="str">
        <f t="shared" si="5"/>
        <v>Работал</v>
      </c>
      <c r="AD20" s="54" t="str">
        <f t="shared" si="5"/>
        <v>Работал</v>
      </c>
      <c r="AE20" s="54" t="str">
        <f t="shared" si="5"/>
        <v>Работал</v>
      </c>
      <c r="AF20" s="54" t="str">
        <f t="shared" si="5"/>
        <v>Работал</v>
      </c>
      <c r="AG20" s="54" t="str">
        <f t="shared" si="5"/>
        <v>Работал</v>
      </c>
      <c r="AH20" s="55" t="str">
        <f t="shared" si="5"/>
        <v/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4" t="str">
        <f t="shared" si="5"/>
        <v>Работал</v>
      </c>
      <c r="E21" s="54" t="str">
        <f t="shared" si="5"/>
        <v>Работал</v>
      </c>
      <c r="F21" s="55" t="str">
        <f t="shared" si="5"/>
        <v/>
      </c>
      <c r="G21" s="55" t="str">
        <f t="shared" si="5"/>
        <v/>
      </c>
      <c r="H21" s="54" t="str">
        <f t="shared" si="5"/>
        <v>Работал</v>
      </c>
      <c r="I21" s="54" t="str">
        <f t="shared" si="5"/>
        <v>Работал</v>
      </c>
      <c r="J21" s="54" t="str">
        <f t="shared" si="5"/>
        <v>Работал</v>
      </c>
      <c r="K21" s="54" t="str">
        <f t="shared" si="5"/>
        <v>Работал</v>
      </c>
      <c r="L21" s="54" t="str">
        <f t="shared" si="5"/>
        <v>Работал</v>
      </c>
      <c r="M21" s="55" t="str">
        <f t="shared" si="5"/>
        <v/>
      </c>
      <c r="N21" s="55" t="str">
        <f t="shared" si="5"/>
        <v/>
      </c>
      <c r="O21" s="54" t="str">
        <f t="shared" si="5"/>
        <v>Работал</v>
      </c>
      <c r="P21" s="54" t="str">
        <f t="shared" si="5"/>
        <v>Работал</v>
      </c>
      <c r="Q21" s="54" t="str">
        <f t="shared" si="5"/>
        <v>Работал</v>
      </c>
      <c r="R21" s="54" t="str">
        <f t="shared" si="5"/>
        <v>Работал</v>
      </c>
      <c r="S21" s="54" t="str">
        <f t="shared" si="5"/>
        <v>Работал</v>
      </c>
      <c r="T21" s="55" t="str">
        <f t="shared" si="5"/>
        <v/>
      </c>
      <c r="U21" s="55" t="str">
        <f t="shared" si="5"/>
        <v/>
      </c>
      <c r="V21" s="54" t="str">
        <f t="shared" si="5"/>
        <v>Работал</v>
      </c>
      <c r="W21" s="54" t="str">
        <f t="shared" si="5"/>
        <v>Работал</v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5" t="str">
        <f t="shared" si="5"/>
        <v/>
      </c>
      <c r="AB21" s="55" t="str">
        <f t="shared" si="5"/>
        <v/>
      </c>
      <c r="AC21" s="54" t="str">
        <f t="shared" si="5"/>
        <v>Работал</v>
      </c>
      <c r="AD21" s="54" t="str">
        <f t="shared" si="5"/>
        <v>Работал</v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5" t="str">
        <f t="shared" si="5"/>
        <v/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4" t="str">
        <f t="shared" si="5"/>
        <v>Работал</v>
      </c>
      <c r="E22" s="54" t="str">
        <f t="shared" si="5"/>
        <v>Работал</v>
      </c>
      <c r="F22" s="55" t="str">
        <f t="shared" si="5"/>
        <v/>
      </c>
      <c r="G22" s="55" t="str">
        <f t="shared" si="5"/>
        <v/>
      </c>
      <c r="H22" s="54" t="str">
        <f t="shared" si="5"/>
        <v>Работал</v>
      </c>
      <c r="I22" s="54" t="str">
        <f t="shared" si="5"/>
        <v>Работал</v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5" t="str">
        <f t="shared" si="5"/>
        <v/>
      </c>
      <c r="N22" s="55" t="str">
        <f t="shared" si="5"/>
        <v/>
      </c>
      <c r="O22" s="54" t="str">
        <f t="shared" si="5"/>
        <v>Работал</v>
      </c>
      <c r="P22" s="54" t="str">
        <f t="shared" si="5"/>
        <v>Работал</v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5" t="str">
        <f t="shared" si="5"/>
        <v/>
      </c>
      <c r="U22" s="55" t="str">
        <f t="shared" si="5"/>
        <v/>
      </c>
      <c r="V22" s="54" t="str">
        <f t="shared" si="5"/>
        <v>Работал</v>
      </c>
      <c r="W22" s="54" t="str">
        <f t="shared" si="5"/>
        <v>Работал</v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5" t="str">
        <f t="shared" si="5"/>
        <v/>
      </c>
      <c r="AB22" s="55" t="str">
        <f t="shared" si="5"/>
        <v/>
      </c>
      <c r="AC22" s="54" t="str">
        <f t="shared" si="5"/>
        <v>Работал</v>
      </c>
      <c r="AD22" s="54" t="str">
        <f t="shared" si="5"/>
        <v>Работал</v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5" t="str">
        <f t="shared" si="5"/>
        <v/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4" t="str">
        <f t="shared" si="5"/>
        <v>Работал</v>
      </c>
      <c r="E23" s="54" t="str">
        <f t="shared" si="5"/>
        <v>Работал</v>
      </c>
      <c r="F23" s="55" t="str">
        <f t="shared" si="5"/>
        <v/>
      </c>
      <c r="G23" s="55" t="str">
        <f t="shared" si="5"/>
        <v/>
      </c>
      <c r="H23" s="54" t="str">
        <f t="shared" si="5"/>
        <v>Работал</v>
      </c>
      <c r="I23" s="54" t="str">
        <f t="shared" si="5"/>
        <v>Работал</v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5" t="str">
        <f t="shared" si="5"/>
        <v/>
      </c>
      <c r="N23" s="55" t="str">
        <f t="shared" si="5"/>
        <v/>
      </c>
      <c r="O23" s="54" t="str">
        <f t="shared" si="5"/>
        <v>Работал</v>
      </c>
      <c r="P23" s="54" t="str">
        <f t="shared" si="5"/>
        <v>Работал</v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5" t="str">
        <f t="shared" si="5"/>
        <v/>
      </c>
      <c r="U23" s="55" t="str">
        <f t="shared" si="5"/>
        <v/>
      </c>
      <c r="V23" s="54" t="str">
        <f t="shared" si="5"/>
        <v>Работал</v>
      </c>
      <c r="W23" s="54" t="str">
        <f t="shared" si="5"/>
        <v>Работал</v>
      </c>
      <c r="X23" s="54" t="str">
        <f t="shared" si="5"/>
        <v>Работал</v>
      </c>
      <c r="Y23" s="54" t="str">
        <f t="shared" si="5"/>
        <v>Работал</v>
      </c>
      <c r="Z23" s="54" t="str">
        <f t="shared" si="5"/>
        <v>Работал</v>
      </c>
      <c r="AA23" s="55" t="str">
        <f t="shared" si="5"/>
        <v/>
      </c>
      <c r="AB23" s="55" t="str">
        <f t="shared" si="5"/>
        <v/>
      </c>
      <c r="AC23" s="54" t="str">
        <f t="shared" si="5"/>
        <v>Работал</v>
      </c>
      <c r="AD23" s="54" t="str">
        <f t="shared" si="5"/>
        <v>Работал</v>
      </c>
      <c r="AE23" s="54" t="str">
        <f t="shared" si="5"/>
        <v>Работал</v>
      </c>
      <c r="AF23" s="54" t="str">
        <f t="shared" si="5"/>
        <v>Работал</v>
      </c>
      <c r="AG23" s="54" t="str">
        <f t="shared" si="5"/>
        <v>Работал</v>
      </c>
      <c r="AH23" s="55" t="str">
        <f t="shared" si="5"/>
        <v/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4" t="str">
        <f t="shared" si="5"/>
        <v>Работал</v>
      </c>
      <c r="E24" s="54" t="str">
        <f t="shared" si="5"/>
        <v>Работал</v>
      </c>
      <c r="F24" s="55" t="str">
        <f t="shared" si="5"/>
        <v/>
      </c>
      <c r="G24" s="55" t="str">
        <f t="shared" si="5"/>
        <v/>
      </c>
      <c r="H24" s="54" t="str">
        <f t="shared" si="5"/>
        <v>Работал</v>
      </c>
      <c r="I24" s="54" t="str">
        <f t="shared" si="5"/>
        <v>Работал</v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5" t="str">
        <f t="shared" si="5"/>
        <v/>
      </c>
      <c r="N24" s="55" t="str">
        <f t="shared" si="5"/>
        <v/>
      </c>
      <c r="O24" s="54" t="str">
        <f t="shared" si="5"/>
        <v>Работал</v>
      </c>
      <c r="P24" s="54" t="str">
        <f t="shared" si="5"/>
        <v>Работал</v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5" t="str">
        <f t="shared" si="5"/>
        <v/>
      </c>
      <c r="U24" s="55" t="str">
        <f t="shared" si="5"/>
        <v/>
      </c>
      <c r="V24" s="54" t="str">
        <f t="shared" si="5"/>
        <v>Работал</v>
      </c>
      <c r="W24" s="54" t="str">
        <f t="shared" si="5"/>
        <v>Работал</v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5" t="str">
        <f t="shared" si="5"/>
        <v/>
      </c>
      <c r="AB24" s="55" t="str">
        <f t="shared" si="5"/>
        <v/>
      </c>
      <c r="AC24" s="54" t="str">
        <f t="shared" si="5"/>
        <v>Работал</v>
      </c>
      <c r="AD24" s="54" t="str">
        <f t="shared" si="5"/>
        <v>Работал</v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5" t="str">
        <f t="shared" si="5"/>
        <v/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4" t="str">
        <f t="shared" si="5"/>
        <v>Работал</v>
      </c>
      <c r="E25" s="54" t="str">
        <f t="shared" si="5"/>
        <v>Работал</v>
      </c>
      <c r="F25" s="55" t="str">
        <f t="shared" si="5"/>
        <v/>
      </c>
      <c r="G25" s="55" t="str">
        <f t="shared" si="5"/>
        <v/>
      </c>
      <c r="H25" s="54" t="str">
        <f t="shared" si="5"/>
        <v>Работал</v>
      </c>
      <c r="I25" s="54" t="str">
        <f t="shared" si="5"/>
        <v>Работал</v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5" t="str">
        <f t="shared" si="5"/>
        <v/>
      </c>
      <c r="N25" s="55" t="str">
        <f t="shared" si="5"/>
        <v/>
      </c>
      <c r="O25" s="54" t="str">
        <f t="shared" si="5"/>
        <v>Работал</v>
      </c>
      <c r="P25" s="54" t="str">
        <f t="shared" si="5"/>
        <v>Работал</v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5" t="str">
        <f t="shared" si="5"/>
        <v/>
      </c>
      <c r="U25" s="55" t="str">
        <f t="shared" si="5"/>
        <v/>
      </c>
      <c r="V25" s="54" t="str">
        <f t="shared" si="5"/>
        <v>Работал</v>
      </c>
      <c r="W25" s="54" t="str">
        <f t="shared" si="5"/>
        <v>Работал</v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5" t="str">
        <f t="shared" si="5"/>
        <v/>
      </c>
      <c r="AB25" s="55" t="str">
        <f t="shared" si="5"/>
        <v/>
      </c>
      <c r="AC25" s="54" t="str">
        <f t="shared" si="5"/>
        <v>Работал</v>
      </c>
      <c r="AD25" s="54" t="str">
        <f t="shared" si="5"/>
        <v>Работал</v>
      </c>
      <c r="AE25" s="54" t="str">
        <f t="shared" si="5"/>
        <v>Работал</v>
      </c>
      <c r="AF25" s="54" t="str">
        <f t="shared" si="5"/>
        <v>Работал</v>
      </c>
      <c r="AG25" s="54" t="str">
        <f t="shared" si="5"/>
        <v>Работал</v>
      </c>
      <c r="AH25" s="55" t="str">
        <f t="shared" si="5"/>
        <v/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4" t="str">
        <f t="shared" si="5"/>
        <v>Работал</v>
      </c>
      <c r="E26" s="54" t="str">
        <f t="shared" si="5"/>
        <v>Работал</v>
      </c>
      <c r="F26" s="55" t="str">
        <f t="shared" si="5"/>
        <v/>
      </c>
      <c r="G26" s="55" t="str">
        <f t="shared" si="5"/>
        <v/>
      </c>
      <c r="H26" s="54" t="str">
        <f t="shared" si="5"/>
        <v>Работал</v>
      </c>
      <c r="I26" s="54" t="str">
        <f t="shared" si="5"/>
        <v>Работал</v>
      </c>
      <c r="J26" s="54" t="str">
        <f t="shared" si="5"/>
        <v>Работал</v>
      </c>
      <c r="K26" s="54" t="str">
        <f t="shared" si="5"/>
        <v>Работал</v>
      </c>
      <c r="L26" s="54" t="str">
        <f t="shared" si="5"/>
        <v>Работал</v>
      </c>
      <c r="M26" s="55" t="str">
        <f t="shared" si="5"/>
        <v/>
      </c>
      <c r="N26" s="55" t="str">
        <f t="shared" si="5"/>
        <v/>
      </c>
      <c r="O26" s="54" t="str">
        <f t="shared" si="5"/>
        <v>Работал</v>
      </c>
      <c r="P26" s="54" t="str">
        <f t="shared" si="5"/>
        <v>Работал</v>
      </c>
      <c r="Q26" s="54" t="str">
        <f t="shared" si="5"/>
        <v>Работал</v>
      </c>
      <c r="R26" s="54" t="str">
        <f t="shared" si="5"/>
        <v>Работал</v>
      </c>
      <c r="S26" s="54" t="str">
        <f t="shared" ref="S26:AJ26" si="6">IF(ISBLANK(S100),"",IF(S100=0,"Выходной",IF(S100&lt;&gt;0,"Работал","")))</f>
        <v>Работал</v>
      </c>
      <c r="T26" s="55" t="str">
        <f t="shared" si="6"/>
        <v/>
      </c>
      <c r="U26" s="55" t="str">
        <f t="shared" si="6"/>
        <v/>
      </c>
      <c r="V26" s="54" t="str">
        <f t="shared" si="6"/>
        <v>Работал</v>
      </c>
      <c r="W26" s="54" t="str">
        <f t="shared" si="6"/>
        <v>Работал</v>
      </c>
      <c r="X26" s="54" t="str">
        <f t="shared" si="6"/>
        <v>Работал</v>
      </c>
      <c r="Y26" s="54" t="str">
        <f t="shared" si="6"/>
        <v>Работал</v>
      </c>
      <c r="Z26" s="54" t="str">
        <f t="shared" si="6"/>
        <v>Работал</v>
      </c>
      <c r="AA26" s="55" t="str">
        <f t="shared" si="6"/>
        <v/>
      </c>
      <c r="AB26" s="55" t="str">
        <f t="shared" si="6"/>
        <v/>
      </c>
      <c r="AC26" s="54" t="str">
        <f t="shared" si="6"/>
        <v>Работал</v>
      </c>
      <c r="AD26" s="54" t="str">
        <f t="shared" si="6"/>
        <v>Работал</v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5" t="str">
        <f t="shared" si="6"/>
        <v/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4" t="str">
        <f t="shared" ref="D27:AJ34" si="7">IF(ISBLANK(D101),"",IF(D101=0,"Выходной",IF(D101&lt;&gt;0,"Работал","")))</f>
        <v>Работал</v>
      </c>
      <c r="E27" s="54" t="str">
        <f t="shared" si="7"/>
        <v>Работал</v>
      </c>
      <c r="F27" s="55" t="str">
        <f t="shared" si="7"/>
        <v/>
      </c>
      <c r="G27" s="55" t="str">
        <f t="shared" si="7"/>
        <v/>
      </c>
      <c r="H27" s="54" t="str">
        <f t="shared" si="7"/>
        <v>Работал</v>
      </c>
      <c r="I27" s="54" t="str">
        <f t="shared" si="7"/>
        <v>Работал</v>
      </c>
      <c r="J27" s="54" t="str">
        <f t="shared" si="7"/>
        <v>Работал</v>
      </c>
      <c r="K27" s="54" t="str">
        <f t="shared" si="7"/>
        <v/>
      </c>
      <c r="L27" s="54" t="str">
        <f t="shared" si="7"/>
        <v/>
      </c>
      <c r="M27" s="55" t="str">
        <f t="shared" si="7"/>
        <v>Работал</v>
      </c>
      <c r="N27" s="55" t="str">
        <f t="shared" si="7"/>
        <v/>
      </c>
      <c r="O27" s="54" t="str">
        <f t="shared" si="7"/>
        <v>Выходной</v>
      </c>
      <c r="P27" s="54" t="str">
        <f t="shared" si="7"/>
        <v>Выходной</v>
      </c>
      <c r="Q27" s="54" t="str">
        <f t="shared" si="7"/>
        <v>Выходной</v>
      </c>
      <c r="R27" s="54" t="str">
        <f t="shared" si="7"/>
        <v>Выходной</v>
      </c>
      <c r="S27" s="54" t="str">
        <f t="shared" si="7"/>
        <v>Выходной</v>
      </c>
      <c r="T27" s="55" t="str">
        <f t="shared" si="7"/>
        <v>Выходной</v>
      </c>
      <c r="U27" s="55" t="str">
        <f t="shared" si="7"/>
        <v>Выходной</v>
      </c>
      <c r="V27" s="54" t="str">
        <f t="shared" si="7"/>
        <v>Выходной</v>
      </c>
      <c r="W27" s="54" t="str">
        <f t="shared" si="7"/>
        <v>Выходной</v>
      </c>
      <c r="X27" s="54" t="str">
        <f t="shared" si="7"/>
        <v>Выходной</v>
      </c>
      <c r="Y27" s="54" t="str">
        <f t="shared" si="7"/>
        <v>Выходной</v>
      </c>
      <c r="Z27" s="54" t="str">
        <f t="shared" si="7"/>
        <v>Выходной</v>
      </c>
      <c r="AA27" s="55" t="str">
        <f t="shared" si="7"/>
        <v>Выходной</v>
      </c>
      <c r="AB27" s="55" t="str">
        <f t="shared" si="7"/>
        <v>Выходной</v>
      </c>
      <c r="AC27" s="54" t="str">
        <f t="shared" si="7"/>
        <v>Работал</v>
      </c>
      <c r="AD27" s="54" t="str">
        <f t="shared" si="7"/>
        <v>Работал</v>
      </c>
      <c r="AE27" s="54" t="str">
        <f t="shared" si="7"/>
        <v>Работал</v>
      </c>
      <c r="AF27" s="54" t="str">
        <f t="shared" si="7"/>
        <v>Работал</v>
      </c>
      <c r="AG27" s="54" t="str">
        <f t="shared" si="7"/>
        <v>Работал</v>
      </c>
      <c r="AH27" s="55" t="str">
        <f t="shared" si="7"/>
        <v/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4" t="str">
        <f t="shared" si="7"/>
        <v>Работал</v>
      </c>
      <c r="E28" s="54" t="str">
        <f t="shared" si="7"/>
        <v>Работал</v>
      </c>
      <c r="F28" s="55" t="str">
        <f t="shared" si="7"/>
        <v/>
      </c>
      <c r="G28" s="55" t="str">
        <f t="shared" si="7"/>
        <v/>
      </c>
      <c r="H28" s="54" t="str">
        <f t="shared" si="7"/>
        <v>Работал</v>
      </c>
      <c r="I28" s="54" t="str">
        <f t="shared" si="7"/>
        <v>Выходной</v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5" t="str">
        <f t="shared" si="7"/>
        <v/>
      </c>
      <c r="N28" s="55" t="str">
        <f t="shared" si="7"/>
        <v/>
      </c>
      <c r="O28" s="54" t="str">
        <f t="shared" si="7"/>
        <v>Работал</v>
      </c>
      <c r="P28" s="54" t="str">
        <f t="shared" si="7"/>
        <v>Работал</v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5" t="str">
        <f t="shared" si="7"/>
        <v/>
      </c>
      <c r="U28" s="55" t="str">
        <f t="shared" si="7"/>
        <v/>
      </c>
      <c r="V28" s="54" t="str">
        <f t="shared" si="7"/>
        <v>Работал</v>
      </c>
      <c r="W28" s="54" t="str">
        <f t="shared" si="7"/>
        <v>Работал</v>
      </c>
      <c r="X28" s="54" t="str">
        <f t="shared" si="7"/>
        <v>Работал</v>
      </c>
      <c r="Y28" s="54" t="str">
        <f t="shared" si="7"/>
        <v>Работал</v>
      </c>
      <c r="Z28" s="54" t="str">
        <f t="shared" si="7"/>
        <v>Работал</v>
      </c>
      <c r="AA28" s="55" t="str">
        <f t="shared" si="7"/>
        <v/>
      </c>
      <c r="AB28" s="55" t="str">
        <f t="shared" si="7"/>
        <v/>
      </c>
      <c r="AC28" s="54" t="str">
        <f t="shared" si="7"/>
        <v>Работал</v>
      </c>
      <c r="AD28" s="54" t="str">
        <f t="shared" si="7"/>
        <v>Работал</v>
      </c>
      <c r="AE28" s="54" t="str">
        <f t="shared" si="7"/>
        <v>Работал</v>
      </c>
      <c r="AF28" s="54" t="str">
        <f t="shared" si="7"/>
        <v>Работал</v>
      </c>
      <c r="AG28" s="54" t="str">
        <f t="shared" si="7"/>
        <v>Работал</v>
      </c>
      <c r="AH28" s="55" t="str">
        <f t="shared" si="7"/>
        <v/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4" t="str">
        <f t="shared" si="7"/>
        <v>Работал</v>
      </c>
      <c r="E29" s="54" t="str">
        <f t="shared" si="7"/>
        <v>Работал</v>
      </c>
      <c r="F29" s="55" t="str">
        <f t="shared" si="7"/>
        <v/>
      </c>
      <c r="G29" s="55" t="str">
        <f t="shared" si="7"/>
        <v/>
      </c>
      <c r="H29" s="54" t="str">
        <f t="shared" si="7"/>
        <v>Работал</v>
      </c>
      <c r="I29" s="54" t="str">
        <f t="shared" si="7"/>
        <v>Работал</v>
      </c>
      <c r="J29" s="54" t="str">
        <f t="shared" si="7"/>
        <v>Работал</v>
      </c>
      <c r="K29" s="54" t="str">
        <f t="shared" si="7"/>
        <v>Работал</v>
      </c>
      <c r="L29" s="54" t="str">
        <f t="shared" si="7"/>
        <v>Работал</v>
      </c>
      <c r="M29" s="55" t="str">
        <f t="shared" si="7"/>
        <v/>
      </c>
      <c r="N29" s="55" t="str">
        <f t="shared" si="7"/>
        <v/>
      </c>
      <c r="O29" s="54" t="str">
        <f t="shared" si="7"/>
        <v>Работал</v>
      </c>
      <c r="P29" s="54" t="str">
        <f t="shared" si="7"/>
        <v>Работал</v>
      </c>
      <c r="Q29" s="54" t="str">
        <f t="shared" si="7"/>
        <v>Работал</v>
      </c>
      <c r="R29" s="54" t="str">
        <f t="shared" si="7"/>
        <v>Работал</v>
      </c>
      <c r="S29" s="54" t="str">
        <f t="shared" si="7"/>
        <v>Работал</v>
      </c>
      <c r="T29" s="55" t="str">
        <f t="shared" si="7"/>
        <v/>
      </c>
      <c r="U29" s="55" t="str">
        <f t="shared" si="7"/>
        <v/>
      </c>
      <c r="V29" s="54" t="str">
        <f t="shared" si="7"/>
        <v>Работал</v>
      </c>
      <c r="W29" s="54" t="str">
        <f t="shared" si="7"/>
        <v>Работал</v>
      </c>
      <c r="X29" s="54" t="str">
        <f t="shared" si="7"/>
        <v>Работал</v>
      </c>
      <c r="Y29" s="54" t="str">
        <f t="shared" si="7"/>
        <v>Работал</v>
      </c>
      <c r="Z29" s="54" t="str">
        <f t="shared" si="7"/>
        <v>Работал</v>
      </c>
      <c r="AA29" s="55" t="str">
        <f t="shared" si="7"/>
        <v/>
      </c>
      <c r="AB29" s="55" t="str">
        <f t="shared" si="7"/>
        <v/>
      </c>
      <c r="AC29" s="54" t="str">
        <f t="shared" si="7"/>
        <v>Работал</v>
      </c>
      <c r="AD29" s="54" t="str">
        <f t="shared" si="7"/>
        <v>Работал</v>
      </c>
      <c r="AE29" s="54" t="str">
        <f t="shared" si="7"/>
        <v>Работал</v>
      </c>
      <c r="AF29" s="54" t="str">
        <f t="shared" si="7"/>
        <v>Работал</v>
      </c>
      <c r="AG29" s="54" t="str">
        <f t="shared" si="7"/>
        <v>Работал</v>
      </c>
      <c r="AH29" s="55" t="str">
        <f t="shared" si="7"/>
        <v/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4" t="str">
        <f t="shared" si="7"/>
        <v>Работал</v>
      </c>
      <c r="E30" s="54" t="str">
        <f t="shared" si="7"/>
        <v>Работал</v>
      </c>
      <c r="F30" s="55" t="str">
        <f t="shared" si="7"/>
        <v/>
      </c>
      <c r="G30" s="55" t="str">
        <f t="shared" si="7"/>
        <v/>
      </c>
      <c r="H30" s="54" t="str">
        <f t="shared" si="7"/>
        <v>Работал</v>
      </c>
      <c r="I30" s="54" t="str">
        <f t="shared" si="7"/>
        <v>Работал</v>
      </c>
      <c r="J30" s="54" t="str">
        <f t="shared" si="7"/>
        <v>Работал</v>
      </c>
      <c r="K30" s="54" t="str">
        <f t="shared" si="7"/>
        <v>Работал</v>
      </c>
      <c r="L30" s="54" t="str">
        <f t="shared" si="7"/>
        <v>Работал</v>
      </c>
      <c r="M30" s="55" t="str">
        <f t="shared" si="7"/>
        <v/>
      </c>
      <c r="N30" s="55" t="str">
        <f t="shared" si="7"/>
        <v/>
      </c>
      <c r="O30" s="54" t="str">
        <f t="shared" si="7"/>
        <v>Работал</v>
      </c>
      <c r="P30" s="54" t="str">
        <f t="shared" si="7"/>
        <v>Работал</v>
      </c>
      <c r="Q30" s="54" t="str">
        <f t="shared" si="7"/>
        <v>Работал</v>
      </c>
      <c r="R30" s="54" t="str">
        <f t="shared" si="7"/>
        <v>Работал</v>
      </c>
      <c r="S30" s="54" t="str">
        <f t="shared" si="7"/>
        <v>Работал</v>
      </c>
      <c r="T30" s="55" t="str">
        <f t="shared" si="7"/>
        <v/>
      </c>
      <c r="U30" s="55" t="str">
        <f t="shared" si="7"/>
        <v/>
      </c>
      <c r="V30" s="54" t="str">
        <f t="shared" si="7"/>
        <v>Работал</v>
      </c>
      <c r="W30" s="54" t="str">
        <f t="shared" si="7"/>
        <v>Работал</v>
      </c>
      <c r="X30" s="54" t="str">
        <f t="shared" si="7"/>
        <v>Работал</v>
      </c>
      <c r="Y30" s="54" t="str">
        <f t="shared" si="7"/>
        <v>Работал</v>
      </c>
      <c r="Z30" s="54" t="str">
        <f t="shared" si="7"/>
        <v>Работал</v>
      </c>
      <c r="AA30" s="55" t="str">
        <f t="shared" si="7"/>
        <v/>
      </c>
      <c r="AB30" s="55" t="str">
        <f t="shared" si="7"/>
        <v/>
      </c>
      <c r="AC30" s="54" t="str">
        <f t="shared" si="7"/>
        <v>Работал</v>
      </c>
      <c r="AD30" s="54" t="str">
        <f t="shared" si="7"/>
        <v>Работал</v>
      </c>
      <c r="AE30" s="54" t="str">
        <f t="shared" si="7"/>
        <v>Работал</v>
      </c>
      <c r="AF30" s="54" t="str">
        <f t="shared" si="7"/>
        <v>Работал</v>
      </c>
      <c r="AG30" s="54" t="str">
        <f t="shared" si="7"/>
        <v>Работал</v>
      </c>
      <c r="AH30" s="55" t="str">
        <f t="shared" si="7"/>
        <v/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tr">
        <f>VLOOKUP($A31,Сотрудники!$A$3:$L$1201,2,0)</f>
        <v>Передков Константин</v>
      </c>
      <c r="C31" s="33" t="str">
        <f>VLOOKUP($A31,Сотрудники!$A$3:$L$1201,8,0)</f>
        <v>Москва</v>
      </c>
      <c r="D31" s="54" t="str">
        <f t="shared" si="7"/>
        <v>Выходной</v>
      </c>
      <c r="E31" s="54" t="str">
        <f t="shared" si="7"/>
        <v>Выходной</v>
      </c>
      <c r="F31" s="55" t="str">
        <f t="shared" si="7"/>
        <v>Выходной</v>
      </c>
      <c r="G31" s="55" t="str">
        <f t="shared" si="7"/>
        <v>Выходной</v>
      </c>
      <c r="H31" s="54" t="str">
        <f t="shared" si="7"/>
        <v>Работал</v>
      </c>
      <c r="I31" s="54" t="str">
        <f t="shared" si="7"/>
        <v>Работал</v>
      </c>
      <c r="J31" s="54" t="str">
        <f t="shared" si="7"/>
        <v>Работал</v>
      </c>
      <c r="K31" s="54" t="str">
        <f t="shared" si="7"/>
        <v>Работал</v>
      </c>
      <c r="L31" s="54" t="str">
        <f t="shared" si="7"/>
        <v>Работал</v>
      </c>
      <c r="M31" s="55" t="str">
        <f t="shared" si="7"/>
        <v/>
      </c>
      <c r="N31" s="55" t="str">
        <f t="shared" si="7"/>
        <v/>
      </c>
      <c r="O31" s="54" t="str">
        <f t="shared" si="7"/>
        <v>Работал</v>
      </c>
      <c r="P31" s="54" t="str">
        <f t="shared" si="7"/>
        <v>Работал</v>
      </c>
      <c r="Q31" s="54" t="str">
        <f t="shared" si="7"/>
        <v>Работал</v>
      </c>
      <c r="R31" s="54" t="str">
        <f t="shared" si="7"/>
        <v>Работал</v>
      </c>
      <c r="S31" s="54" t="str">
        <f t="shared" si="7"/>
        <v>Работал</v>
      </c>
      <c r="T31" s="55" t="str">
        <f t="shared" si="7"/>
        <v/>
      </c>
      <c r="U31" s="55" t="str">
        <f t="shared" si="7"/>
        <v/>
      </c>
      <c r="V31" s="54" t="str">
        <f t="shared" si="7"/>
        <v>Работал</v>
      </c>
      <c r="W31" s="54" t="str">
        <f t="shared" si="7"/>
        <v>Работал</v>
      </c>
      <c r="X31" s="54" t="str">
        <f t="shared" si="7"/>
        <v>Работал</v>
      </c>
      <c r="Y31" s="54" t="str">
        <f t="shared" si="7"/>
        <v>Работал</v>
      </c>
      <c r="Z31" s="54" t="str">
        <f t="shared" si="7"/>
        <v>Работал</v>
      </c>
      <c r="AA31" s="55" t="str">
        <f t="shared" si="7"/>
        <v/>
      </c>
      <c r="AB31" s="55" t="str">
        <f t="shared" si="7"/>
        <v/>
      </c>
      <c r="AC31" s="54" t="str">
        <f t="shared" si="7"/>
        <v>Работал</v>
      </c>
      <c r="AD31" s="54" t="str">
        <f t="shared" si="7"/>
        <v>Работал</v>
      </c>
      <c r="AE31" s="54" t="str">
        <f t="shared" si="7"/>
        <v>Работал</v>
      </c>
      <c r="AF31" s="54" t="str">
        <f t="shared" si="7"/>
        <v>Работал</v>
      </c>
      <c r="AG31" s="54" t="str">
        <f t="shared" si="7"/>
        <v>Работал</v>
      </c>
      <c r="AH31" s="55" t="str">
        <f t="shared" si="7"/>
        <v/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tr">
        <f>VLOOKUP($A32,Сотрудники!$A$3:$L$1201,2,0)</f>
        <v>Томских Виталий</v>
      </c>
      <c r="C32" s="33" t="str">
        <f>VLOOKUP($A32,Сотрудники!$A$3:$L$1201,8,0)</f>
        <v>Москва</v>
      </c>
      <c r="D32" s="54" t="str">
        <f t="shared" si="7"/>
        <v>Работал</v>
      </c>
      <c r="E32" s="54" t="str">
        <f t="shared" si="7"/>
        <v>Работал</v>
      </c>
      <c r="F32" s="55" t="str">
        <f t="shared" si="7"/>
        <v/>
      </c>
      <c r="G32" s="55" t="str">
        <f t="shared" si="7"/>
        <v/>
      </c>
      <c r="H32" s="54" t="str">
        <f t="shared" si="7"/>
        <v>Работал</v>
      </c>
      <c r="I32" s="54" t="str">
        <f t="shared" si="7"/>
        <v>Работал</v>
      </c>
      <c r="J32" s="54" t="str">
        <f t="shared" si="7"/>
        <v>Работал</v>
      </c>
      <c r="K32" s="54" t="str">
        <f t="shared" si="7"/>
        <v>Работал</v>
      </c>
      <c r="L32" s="54" t="str">
        <f t="shared" si="7"/>
        <v>Работал</v>
      </c>
      <c r="M32" s="55" t="str">
        <f t="shared" si="7"/>
        <v/>
      </c>
      <c r="N32" s="55" t="str">
        <f t="shared" si="7"/>
        <v/>
      </c>
      <c r="O32" s="54" t="str">
        <f t="shared" si="7"/>
        <v>Работал</v>
      </c>
      <c r="P32" s="54" t="str">
        <f t="shared" si="7"/>
        <v>Работал</v>
      </c>
      <c r="Q32" s="54" t="str">
        <f t="shared" si="7"/>
        <v>Работал</v>
      </c>
      <c r="R32" s="54" t="str">
        <f t="shared" si="7"/>
        <v>Работал</v>
      </c>
      <c r="S32" s="54" t="str">
        <f t="shared" si="7"/>
        <v>Работал</v>
      </c>
      <c r="T32" s="55" t="str">
        <f t="shared" si="7"/>
        <v/>
      </c>
      <c r="U32" s="55" t="str">
        <f t="shared" si="7"/>
        <v/>
      </c>
      <c r="V32" s="54" t="str">
        <f t="shared" si="7"/>
        <v>Работал</v>
      </c>
      <c r="W32" s="54" t="str">
        <f t="shared" si="7"/>
        <v>Работал</v>
      </c>
      <c r="X32" s="54" t="str">
        <f t="shared" si="7"/>
        <v>Работал</v>
      </c>
      <c r="Y32" s="54" t="str">
        <f t="shared" si="7"/>
        <v>Работал</v>
      </c>
      <c r="Z32" s="54" t="str">
        <f t="shared" si="7"/>
        <v>Работал</v>
      </c>
      <c r="AA32" s="55" t="str">
        <f t="shared" si="7"/>
        <v/>
      </c>
      <c r="AB32" s="55" t="str">
        <f t="shared" si="7"/>
        <v/>
      </c>
      <c r="AC32" s="54" t="str">
        <f t="shared" si="7"/>
        <v>Работал</v>
      </c>
      <c r="AD32" s="54" t="str">
        <f t="shared" si="7"/>
        <v>Работал</v>
      </c>
      <c r="AE32" s="54" t="str">
        <f t="shared" si="7"/>
        <v>Работал</v>
      </c>
      <c r="AF32" s="54" t="str">
        <f t="shared" si="7"/>
        <v>Работал</v>
      </c>
      <c r="AG32" s="54" t="str">
        <f t="shared" si="7"/>
        <v>Работал</v>
      </c>
      <c r="AH32" s="55" t="str">
        <f t="shared" si="7"/>
        <v/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tr">
        <f>VLOOKUP($A33,Сотрудники!$A$3:$L$1201,2,0)</f>
        <v>Новиков Роман</v>
      </c>
      <c r="C33" s="33" t="str">
        <f>VLOOKUP($A33,Сотрудники!$A$3:$L$1201,8,0)</f>
        <v>Москва</v>
      </c>
      <c r="D33" s="54" t="str">
        <f t="shared" si="7"/>
        <v>Работал</v>
      </c>
      <c r="E33" s="54" t="str">
        <f t="shared" si="7"/>
        <v>Работал</v>
      </c>
      <c r="F33" s="55" t="str">
        <f t="shared" si="7"/>
        <v/>
      </c>
      <c r="G33" s="55" t="str">
        <f t="shared" si="7"/>
        <v/>
      </c>
      <c r="H33" s="54" t="str">
        <f t="shared" si="7"/>
        <v>Работал</v>
      </c>
      <c r="I33" s="54" t="str">
        <f t="shared" si="7"/>
        <v>Работал</v>
      </c>
      <c r="J33" s="54" t="str">
        <f t="shared" si="7"/>
        <v>Работал</v>
      </c>
      <c r="K33" s="54" t="str">
        <f t="shared" si="7"/>
        <v>Работал</v>
      </c>
      <c r="L33" s="54" t="str">
        <f t="shared" si="7"/>
        <v>Работал</v>
      </c>
      <c r="M33" s="55" t="str">
        <f t="shared" si="7"/>
        <v/>
      </c>
      <c r="N33" s="55" t="str">
        <f t="shared" si="7"/>
        <v/>
      </c>
      <c r="O33" s="54" t="str">
        <f t="shared" si="7"/>
        <v>Работал</v>
      </c>
      <c r="P33" s="54" t="str">
        <f t="shared" si="7"/>
        <v>Работал</v>
      </c>
      <c r="Q33" s="54" t="str">
        <f t="shared" si="7"/>
        <v>Работал</v>
      </c>
      <c r="R33" s="54" t="str">
        <f t="shared" si="7"/>
        <v>Работал</v>
      </c>
      <c r="S33" s="54" t="str">
        <f t="shared" si="7"/>
        <v>Работал</v>
      </c>
      <c r="T33" s="55" t="str">
        <f t="shared" si="7"/>
        <v/>
      </c>
      <c r="U33" s="55" t="str">
        <f t="shared" si="7"/>
        <v/>
      </c>
      <c r="V33" s="54" t="str">
        <f t="shared" si="7"/>
        <v>Работал</v>
      </c>
      <c r="W33" s="54" t="str">
        <f t="shared" si="7"/>
        <v>Работал</v>
      </c>
      <c r="X33" s="54" t="str">
        <f t="shared" si="7"/>
        <v>Работал</v>
      </c>
      <c r="Y33" s="54" t="str">
        <f t="shared" si="7"/>
        <v>Работал</v>
      </c>
      <c r="Z33" s="54" t="str">
        <f t="shared" si="7"/>
        <v>Работал</v>
      </c>
      <c r="AA33" s="55" t="str">
        <f t="shared" si="7"/>
        <v/>
      </c>
      <c r="AB33" s="55" t="str">
        <f t="shared" si="7"/>
        <v/>
      </c>
      <c r="AC33" s="54" t="str">
        <f t="shared" si="7"/>
        <v>Работал</v>
      </c>
      <c r="AD33" s="54" t="str">
        <f t="shared" si="7"/>
        <v>Работал</v>
      </c>
      <c r="AE33" s="54" t="str">
        <f t="shared" si="7"/>
        <v>Работал</v>
      </c>
      <c r="AF33" s="54" t="str">
        <f t="shared" si="7"/>
        <v>Работал</v>
      </c>
      <c r="AG33" s="54" t="str">
        <f t="shared" si="7"/>
        <v>Работал</v>
      </c>
      <c r="AH33" s="55" t="str">
        <f t="shared" si="7"/>
        <v/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tr">
        <f>VLOOKUP($A34,Сотрудники!$A$3:$L$1201,2,0)</f>
        <v>Газизова Вероника</v>
      </c>
      <c r="C34" s="33" t="str">
        <f>VLOOKUP($A34,Сотрудники!$A$3:$L$1201,8,0)</f>
        <v>Москва</v>
      </c>
      <c r="D34" s="54" t="str">
        <f t="shared" si="7"/>
        <v>Работал</v>
      </c>
      <c r="E34" s="54" t="str">
        <f t="shared" si="7"/>
        <v>Работал</v>
      </c>
      <c r="F34" s="55" t="str">
        <f t="shared" si="7"/>
        <v/>
      </c>
      <c r="G34" s="55" t="str">
        <f t="shared" si="7"/>
        <v/>
      </c>
      <c r="H34" s="54" t="str">
        <f t="shared" si="7"/>
        <v>Работал</v>
      </c>
      <c r="I34" s="54" t="str">
        <f t="shared" si="7"/>
        <v>Работал</v>
      </c>
      <c r="J34" s="54" t="str">
        <f t="shared" si="7"/>
        <v>Работал</v>
      </c>
      <c r="K34" s="54" t="str">
        <f t="shared" si="7"/>
        <v>Работал</v>
      </c>
      <c r="L34" s="54" t="str">
        <f t="shared" si="7"/>
        <v>Работал</v>
      </c>
      <c r="M34" s="55" t="str">
        <f t="shared" si="7"/>
        <v/>
      </c>
      <c r="N34" s="55" t="str">
        <f t="shared" si="7"/>
        <v/>
      </c>
      <c r="O34" s="54" t="str">
        <f t="shared" si="7"/>
        <v>Работал</v>
      </c>
      <c r="P34" s="54" t="str">
        <f t="shared" si="7"/>
        <v>Работал</v>
      </c>
      <c r="Q34" s="54" t="str">
        <f t="shared" si="7"/>
        <v>Работал</v>
      </c>
      <c r="R34" s="54" t="str">
        <f t="shared" si="7"/>
        <v>Работал</v>
      </c>
      <c r="S34" s="54" t="str">
        <f t="shared" si="7"/>
        <v>Работал</v>
      </c>
      <c r="T34" s="55" t="str">
        <f t="shared" si="7"/>
        <v/>
      </c>
      <c r="U34" s="55" t="str">
        <f t="shared" si="7"/>
        <v/>
      </c>
      <c r="V34" s="54" t="str">
        <f t="shared" si="7"/>
        <v>Работал</v>
      </c>
      <c r="W34" s="54" t="str">
        <f t="shared" si="7"/>
        <v>Работал</v>
      </c>
      <c r="X34" s="54" t="str">
        <f t="shared" si="7"/>
        <v>Работал</v>
      </c>
      <c r="Y34" s="54" t="str">
        <f t="shared" si="7"/>
        <v>Работал</v>
      </c>
      <c r="Z34" s="54" t="str">
        <f t="shared" si="7"/>
        <v>Работал</v>
      </c>
      <c r="AA34" s="55" t="str">
        <f t="shared" si="7"/>
        <v/>
      </c>
      <c r="AB34" s="55" t="str">
        <f t="shared" ref="AB34:AJ34" si="8">IF(ISBLANK(AB108),"",IF(AB108=0,"Выходной",IF(AB108&lt;&gt;0,"Работал","")))</f>
        <v/>
      </c>
      <c r="AC34" s="54" t="str">
        <f t="shared" si="8"/>
        <v>Работал</v>
      </c>
      <c r="AD34" s="54" t="str">
        <f t="shared" si="8"/>
        <v>Работал</v>
      </c>
      <c r="AE34" s="54" t="str">
        <f t="shared" si="8"/>
        <v>Работал</v>
      </c>
      <c r="AF34" s="54" t="str">
        <f t="shared" si="8"/>
        <v>Работал</v>
      </c>
      <c r="AG34" s="54" t="str">
        <f t="shared" si="8"/>
        <v>Работал</v>
      </c>
      <c r="AH34" s="55" t="str">
        <f t="shared" si="8"/>
        <v/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tr">
        <f>VLOOKUP($A35,Сотрудники!$A$3:$L$1201,2,0)</f>
        <v>Титова Наталия</v>
      </c>
      <c r="C35" s="33" t="str">
        <f>VLOOKUP($A35,Сотрудники!$A$3:$L$1201,8,0)</f>
        <v>Москва</v>
      </c>
      <c r="D35" s="54" t="str">
        <f t="shared" ref="D35:AJ40" si="9">IF(ISBLANK(D109),"",IF(D109=0,"Выходной",IF(D109&lt;&gt;0,"Работал","")))</f>
        <v>Работал</v>
      </c>
      <c r="E35" s="54" t="str">
        <f t="shared" si="9"/>
        <v>Работал</v>
      </c>
      <c r="F35" s="55" t="str">
        <f t="shared" si="9"/>
        <v/>
      </c>
      <c r="G35" s="55" t="str">
        <f t="shared" si="9"/>
        <v/>
      </c>
      <c r="H35" s="54" t="str">
        <f t="shared" si="9"/>
        <v>Работал</v>
      </c>
      <c r="I35" s="54" t="str">
        <f t="shared" si="9"/>
        <v>Работал</v>
      </c>
      <c r="J35" s="54" t="str">
        <f t="shared" si="9"/>
        <v>Работал</v>
      </c>
      <c r="K35" s="54" t="str">
        <f t="shared" si="9"/>
        <v>Работал</v>
      </c>
      <c r="L35" s="54" t="str">
        <f t="shared" si="9"/>
        <v>Работал</v>
      </c>
      <c r="M35" s="55" t="str">
        <f t="shared" si="9"/>
        <v/>
      </c>
      <c r="N35" s="55" t="str">
        <f t="shared" si="9"/>
        <v/>
      </c>
      <c r="O35" s="54" t="str">
        <f t="shared" si="9"/>
        <v>Работал</v>
      </c>
      <c r="P35" s="54" t="str">
        <f t="shared" si="9"/>
        <v>Работал</v>
      </c>
      <c r="Q35" s="54" t="str">
        <f t="shared" si="9"/>
        <v>Работал</v>
      </c>
      <c r="R35" s="54" t="str">
        <f t="shared" si="9"/>
        <v>Работал</v>
      </c>
      <c r="S35" s="54" t="str">
        <f t="shared" si="9"/>
        <v>Работал</v>
      </c>
      <c r="T35" s="55" t="str">
        <f t="shared" si="9"/>
        <v/>
      </c>
      <c r="U35" s="55" t="str">
        <f t="shared" si="9"/>
        <v/>
      </c>
      <c r="V35" s="54" t="str">
        <f t="shared" si="9"/>
        <v>Работал</v>
      </c>
      <c r="W35" s="54" t="str">
        <f t="shared" si="9"/>
        <v>Работал</v>
      </c>
      <c r="X35" s="54" t="str">
        <f t="shared" si="9"/>
        <v>Работал</v>
      </c>
      <c r="Y35" s="54" t="str">
        <f t="shared" si="9"/>
        <v>Работал</v>
      </c>
      <c r="Z35" s="54" t="str">
        <f t="shared" si="9"/>
        <v>Работал</v>
      </c>
      <c r="AA35" s="55" t="str">
        <f t="shared" si="9"/>
        <v/>
      </c>
      <c r="AB35" s="55" t="str">
        <f t="shared" si="9"/>
        <v/>
      </c>
      <c r="AC35" s="54" t="str">
        <f t="shared" si="9"/>
        <v>Работал</v>
      </c>
      <c r="AD35" s="54" t="str">
        <f t="shared" si="9"/>
        <v>Работал</v>
      </c>
      <c r="AE35" s="54" t="str">
        <f t="shared" si="9"/>
        <v>Работал</v>
      </c>
      <c r="AF35" s="54" t="str">
        <f t="shared" si="9"/>
        <v>Работал</v>
      </c>
      <c r="AG35" s="54" t="str">
        <f t="shared" si="9"/>
        <v>Работал</v>
      </c>
      <c r="AH35" s="55" t="str">
        <f t="shared" si="9"/>
        <v/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tr">
        <f>VLOOKUP($A36,Сотрудники!$A$3:$L$1201,2,0)</f>
        <v>Роман Иван</v>
      </c>
      <c r="C36" s="33" t="str">
        <f>VLOOKUP($A36,Сотрудники!$A$3:$L$1201,8,0)</f>
        <v>Москва</v>
      </c>
      <c r="D36" s="54" t="str">
        <f t="shared" si="9"/>
        <v>Работал</v>
      </c>
      <c r="E36" s="54" t="str">
        <f t="shared" si="9"/>
        <v>Работал</v>
      </c>
      <c r="F36" s="55" t="str">
        <f t="shared" si="9"/>
        <v/>
      </c>
      <c r="G36" s="55" t="str">
        <f t="shared" si="9"/>
        <v/>
      </c>
      <c r="H36" s="54" t="str">
        <f t="shared" si="9"/>
        <v>Работал</v>
      </c>
      <c r="I36" s="54" t="str">
        <f t="shared" si="9"/>
        <v>Работал</v>
      </c>
      <c r="J36" s="54" t="str">
        <f t="shared" si="9"/>
        <v>Работал</v>
      </c>
      <c r="K36" s="54" t="str">
        <f t="shared" si="9"/>
        <v>Работал</v>
      </c>
      <c r="L36" s="54" t="str">
        <f t="shared" si="9"/>
        <v>Работал</v>
      </c>
      <c r="M36" s="55" t="str">
        <f t="shared" si="9"/>
        <v/>
      </c>
      <c r="N36" s="55" t="str">
        <f t="shared" si="9"/>
        <v/>
      </c>
      <c r="O36" s="54" t="str">
        <f t="shared" si="9"/>
        <v>Работал</v>
      </c>
      <c r="P36" s="54" t="str">
        <f t="shared" si="9"/>
        <v>Работал</v>
      </c>
      <c r="Q36" s="54" t="str">
        <f t="shared" si="9"/>
        <v>Работал</v>
      </c>
      <c r="R36" s="54" t="str">
        <f t="shared" si="9"/>
        <v>Работал</v>
      </c>
      <c r="S36" s="54" t="str">
        <f t="shared" si="9"/>
        <v>Работал</v>
      </c>
      <c r="T36" s="55" t="str">
        <f t="shared" si="9"/>
        <v/>
      </c>
      <c r="U36" s="55" t="str">
        <f t="shared" si="9"/>
        <v/>
      </c>
      <c r="V36" s="54" t="str">
        <f t="shared" si="9"/>
        <v>Работал</v>
      </c>
      <c r="W36" s="54" t="str">
        <f t="shared" si="9"/>
        <v>Работал</v>
      </c>
      <c r="X36" s="54" t="str">
        <f t="shared" si="9"/>
        <v>Работал</v>
      </c>
      <c r="Y36" s="54" t="str">
        <f t="shared" si="9"/>
        <v>Работал</v>
      </c>
      <c r="Z36" s="54" t="str">
        <f t="shared" si="9"/>
        <v>Работал</v>
      </c>
      <c r="AA36" s="55" t="str">
        <f t="shared" si="9"/>
        <v/>
      </c>
      <c r="AB36" s="55" t="str">
        <f t="shared" si="9"/>
        <v/>
      </c>
      <c r="AC36" s="54" t="str">
        <f t="shared" si="9"/>
        <v>Работал</v>
      </c>
      <c r="AD36" s="54" t="str">
        <f t="shared" si="9"/>
        <v>Работал</v>
      </c>
      <c r="AE36" s="54" t="str">
        <f t="shared" si="9"/>
        <v>Работал</v>
      </c>
      <c r="AF36" s="54" t="str">
        <f t="shared" si="9"/>
        <v>Работал</v>
      </c>
      <c r="AG36" s="54" t="str">
        <f t="shared" si="9"/>
        <v>Работал</v>
      </c>
      <c r="AH36" s="55" t="str">
        <f t="shared" si="9"/>
        <v/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tr">
        <f>VLOOKUP($A37,Сотрудники!$A$3:$L$1201,2,0)</f>
        <v>Волошина Виктория</v>
      </c>
      <c r="C37" s="33" t="str">
        <f>VLOOKUP($A37,Сотрудники!$A$3:$L$1201,8,0)</f>
        <v>Москва</v>
      </c>
      <c r="D37" s="54" t="str">
        <f t="shared" si="9"/>
        <v>Работал</v>
      </c>
      <c r="E37" s="54" t="str">
        <f t="shared" si="9"/>
        <v>Работал</v>
      </c>
      <c r="F37" s="55" t="str">
        <f t="shared" si="9"/>
        <v/>
      </c>
      <c r="G37" s="55" t="str">
        <f t="shared" si="9"/>
        <v/>
      </c>
      <c r="H37" s="54" t="str">
        <f t="shared" si="9"/>
        <v>Работал</v>
      </c>
      <c r="I37" s="54" t="str">
        <f t="shared" si="9"/>
        <v>Работал</v>
      </c>
      <c r="J37" s="54" t="str">
        <f t="shared" si="9"/>
        <v>Работал</v>
      </c>
      <c r="K37" s="54" t="str">
        <f t="shared" si="9"/>
        <v>Работал</v>
      </c>
      <c r="L37" s="54" t="str">
        <f t="shared" si="9"/>
        <v>Работал</v>
      </c>
      <c r="M37" s="55" t="str">
        <f t="shared" si="9"/>
        <v/>
      </c>
      <c r="N37" s="55" t="str">
        <f t="shared" si="9"/>
        <v/>
      </c>
      <c r="O37" s="54" t="str">
        <f t="shared" si="9"/>
        <v>Работал</v>
      </c>
      <c r="P37" s="54" t="str">
        <f t="shared" si="9"/>
        <v>Работал</v>
      </c>
      <c r="Q37" s="54" t="str">
        <f t="shared" si="9"/>
        <v>Работал</v>
      </c>
      <c r="R37" s="54" t="str">
        <f t="shared" si="9"/>
        <v>Работал</v>
      </c>
      <c r="S37" s="54" t="str">
        <f t="shared" si="9"/>
        <v>Работал</v>
      </c>
      <c r="T37" s="55" t="str">
        <f t="shared" si="9"/>
        <v/>
      </c>
      <c r="U37" s="55" t="str">
        <f t="shared" si="9"/>
        <v/>
      </c>
      <c r="V37" s="54" t="str">
        <f t="shared" si="9"/>
        <v>Работал</v>
      </c>
      <c r="W37" s="54" t="str">
        <f t="shared" si="9"/>
        <v>Работал</v>
      </c>
      <c r="X37" s="54" t="str">
        <f t="shared" si="9"/>
        <v>Работал</v>
      </c>
      <c r="Y37" s="54" t="str">
        <f t="shared" si="9"/>
        <v>Работал</v>
      </c>
      <c r="Z37" s="54" t="str">
        <f t="shared" si="9"/>
        <v>Работал</v>
      </c>
      <c r="AA37" s="55" t="str">
        <f t="shared" si="9"/>
        <v/>
      </c>
      <c r="AB37" s="55" t="str">
        <f t="shared" si="9"/>
        <v/>
      </c>
      <c r="AC37" s="54" t="str">
        <f t="shared" si="9"/>
        <v>Работал</v>
      </c>
      <c r="AD37" s="54" t="str">
        <f t="shared" si="9"/>
        <v>Работал</v>
      </c>
      <c r="AE37" s="54" t="str">
        <f t="shared" si="9"/>
        <v>Работал</v>
      </c>
      <c r="AF37" s="54" t="str">
        <f t="shared" si="9"/>
        <v>Работал</v>
      </c>
      <c r="AG37" s="54" t="str">
        <f t="shared" si="9"/>
        <v>Работал</v>
      </c>
      <c r="AH37" s="55" t="str">
        <f t="shared" si="9"/>
        <v/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tr">
        <f>VLOOKUP($A38,Сотрудники!$A$3:$L$1201,2,0)</f>
        <v>Мельников Александр</v>
      </c>
      <c r="C38" s="33" t="str">
        <f>VLOOKUP($A38,Сотрудники!$A$3:$L$1201,8,0)</f>
        <v>Екатеринбург</v>
      </c>
      <c r="D38" s="54" t="str">
        <f t="shared" si="9"/>
        <v>Работал</v>
      </c>
      <c r="E38" s="54" t="str">
        <f t="shared" si="9"/>
        <v>Работал</v>
      </c>
      <c r="F38" s="55" t="str">
        <f t="shared" si="9"/>
        <v/>
      </c>
      <c r="G38" s="55" t="str">
        <f t="shared" si="9"/>
        <v/>
      </c>
      <c r="H38" s="54" t="str">
        <f t="shared" si="9"/>
        <v>Работал</v>
      </c>
      <c r="I38" s="54" t="str">
        <f t="shared" si="9"/>
        <v>Работал</v>
      </c>
      <c r="J38" s="54" t="str">
        <f t="shared" si="9"/>
        <v>Работал</v>
      </c>
      <c r="K38" s="54" t="str">
        <f t="shared" si="9"/>
        <v/>
      </c>
      <c r="L38" s="54" t="str">
        <f t="shared" si="9"/>
        <v/>
      </c>
      <c r="M38" s="55" t="str">
        <f t="shared" si="9"/>
        <v/>
      </c>
      <c r="N38" s="55" t="str">
        <f t="shared" si="9"/>
        <v>Работал</v>
      </c>
      <c r="O38" s="54" t="str">
        <f t="shared" si="9"/>
        <v>Работал</v>
      </c>
      <c r="P38" s="54" t="str">
        <f t="shared" si="9"/>
        <v>Работал</v>
      </c>
      <c r="Q38" s="54" t="str">
        <f t="shared" si="9"/>
        <v>Работал</v>
      </c>
      <c r="R38" s="54" t="str">
        <f t="shared" si="9"/>
        <v>Работал</v>
      </c>
      <c r="S38" s="54" t="str">
        <f t="shared" si="9"/>
        <v>Работал</v>
      </c>
      <c r="T38" s="55" t="str">
        <f t="shared" si="9"/>
        <v/>
      </c>
      <c r="U38" s="55" t="str">
        <f t="shared" si="9"/>
        <v/>
      </c>
      <c r="V38" s="54" t="str">
        <f t="shared" si="9"/>
        <v>Работал</v>
      </c>
      <c r="W38" s="54" t="str">
        <f t="shared" si="9"/>
        <v>Работал</v>
      </c>
      <c r="X38" s="54" t="str">
        <f t="shared" si="9"/>
        <v>Работал</v>
      </c>
      <c r="Y38" s="54" t="str">
        <f t="shared" si="9"/>
        <v>Работал</v>
      </c>
      <c r="Z38" s="54" t="str">
        <f t="shared" si="9"/>
        <v>Работал</v>
      </c>
      <c r="AA38" s="55" t="str">
        <f t="shared" si="9"/>
        <v/>
      </c>
      <c r="AB38" s="55" t="str">
        <f t="shared" si="9"/>
        <v/>
      </c>
      <c r="AC38" s="54" t="str">
        <f t="shared" si="9"/>
        <v>Работал</v>
      </c>
      <c r="AD38" s="54" t="str">
        <f t="shared" si="9"/>
        <v>Работал</v>
      </c>
      <c r="AE38" s="54" t="str">
        <f t="shared" si="9"/>
        <v>Работал</v>
      </c>
      <c r="AF38" s="54" t="str">
        <f t="shared" si="9"/>
        <v>Работал</v>
      </c>
      <c r="AG38" s="54" t="str">
        <f t="shared" si="9"/>
        <v>Работал</v>
      </c>
      <c r="AH38" s="55" t="str">
        <f t="shared" si="9"/>
        <v/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47</v>
      </c>
      <c r="B39" s="33" t="str">
        <f>VLOOKUP($A39,Сотрудники!$A$3:$L$1201,2,0)</f>
        <v>Некрасов Антон</v>
      </c>
      <c r="C39" s="33" t="str">
        <f>VLOOKUP($A39,Сотрудники!$A$3:$L$1201,8,0)</f>
        <v>Москва</v>
      </c>
      <c r="D39" s="54" t="str">
        <f t="shared" si="9"/>
        <v>Работал</v>
      </c>
      <c r="E39" s="54" t="str">
        <f t="shared" si="9"/>
        <v>Работал</v>
      </c>
      <c r="F39" s="55" t="str">
        <f t="shared" si="9"/>
        <v/>
      </c>
      <c r="G39" s="55" t="str">
        <f t="shared" si="9"/>
        <v/>
      </c>
      <c r="H39" s="54" t="str">
        <f t="shared" si="9"/>
        <v>Работал</v>
      </c>
      <c r="I39" s="54" t="str">
        <f t="shared" si="9"/>
        <v>Работал</v>
      </c>
      <c r="J39" s="54" t="str">
        <f t="shared" si="9"/>
        <v>Работал</v>
      </c>
      <c r="K39" s="54" t="str">
        <f t="shared" si="9"/>
        <v>Работал</v>
      </c>
      <c r="L39" s="54" t="str">
        <f t="shared" si="9"/>
        <v>Работал</v>
      </c>
      <c r="M39" s="55" t="str">
        <f t="shared" si="9"/>
        <v/>
      </c>
      <c r="N39" s="55" t="str">
        <f t="shared" si="9"/>
        <v/>
      </c>
      <c r="O39" s="54" t="str">
        <f t="shared" si="9"/>
        <v>Работал</v>
      </c>
      <c r="P39" s="54" t="str">
        <f t="shared" si="9"/>
        <v>Работал</v>
      </c>
      <c r="Q39" s="54" t="str">
        <f t="shared" si="9"/>
        <v>Работал</v>
      </c>
      <c r="R39" s="54" t="str">
        <f t="shared" si="9"/>
        <v>Работал</v>
      </c>
      <c r="S39" s="54" t="str">
        <f t="shared" si="9"/>
        <v>Выходной</v>
      </c>
      <c r="T39" s="55" t="str">
        <f t="shared" si="9"/>
        <v/>
      </c>
      <c r="U39" s="55" t="str">
        <f t="shared" si="9"/>
        <v/>
      </c>
      <c r="V39" s="54" t="str">
        <f t="shared" si="9"/>
        <v>Работал</v>
      </c>
      <c r="W39" s="54" t="str">
        <f t="shared" si="9"/>
        <v>Работал</v>
      </c>
      <c r="X39" s="54" t="str">
        <f t="shared" si="9"/>
        <v>Работал</v>
      </c>
      <c r="Y39" s="54" t="str">
        <f t="shared" si="9"/>
        <v>Работал</v>
      </c>
      <c r="Z39" s="54" t="str">
        <f t="shared" si="9"/>
        <v>Работал</v>
      </c>
      <c r="AA39" s="55" t="str">
        <f t="shared" si="9"/>
        <v/>
      </c>
      <c r="AB39" s="55" t="str">
        <f t="shared" si="9"/>
        <v/>
      </c>
      <c r="AC39" s="54" t="str">
        <f t="shared" si="9"/>
        <v>Работал</v>
      </c>
      <c r="AD39" s="54" t="str">
        <f t="shared" si="9"/>
        <v>Работал</v>
      </c>
      <c r="AE39" s="54" t="str">
        <f t="shared" si="9"/>
        <v>Работал</v>
      </c>
      <c r="AF39" s="54" t="str">
        <f t="shared" si="9"/>
        <v>Работал</v>
      </c>
      <c r="AG39" s="54" t="str">
        <f t="shared" si="9"/>
        <v>Работал</v>
      </c>
      <c r="AH39" s="55" t="str">
        <f t="shared" si="9"/>
        <v/>
      </c>
      <c r="AI39" s="54" t="str">
        <f t="shared" si="9"/>
        <v/>
      </c>
      <c r="AJ39" s="54" t="str">
        <f t="shared" si="9"/>
        <v/>
      </c>
    </row>
    <row r="40" spans="1:36" x14ac:dyDescent="0.3">
      <c r="A40" s="49">
        <v>48</v>
      </c>
      <c r="B40" s="33" t="str">
        <f>VLOOKUP($A40,Сотрудники!$A$3:$L$1201,2,0)</f>
        <v>Ромашкин Никита</v>
      </c>
      <c r="C40" s="33" t="str">
        <f>VLOOKUP($A40,Сотрудники!$A$3:$L$1201,8,0)</f>
        <v>Барнаул</v>
      </c>
      <c r="D40" s="54" t="str">
        <f t="shared" si="9"/>
        <v>Работал</v>
      </c>
      <c r="E40" s="54" t="str">
        <f t="shared" si="9"/>
        <v>Работал</v>
      </c>
      <c r="F40" s="55" t="str">
        <f t="shared" si="9"/>
        <v/>
      </c>
      <c r="G40" s="55" t="str">
        <f t="shared" si="9"/>
        <v/>
      </c>
      <c r="H40" s="54" t="str">
        <f t="shared" si="9"/>
        <v>Работал</v>
      </c>
      <c r="I40" s="54" t="str">
        <f t="shared" si="9"/>
        <v>Работал</v>
      </c>
      <c r="J40" s="54" t="str">
        <f t="shared" si="9"/>
        <v>Работал</v>
      </c>
      <c r="K40" s="54" t="str">
        <f t="shared" si="9"/>
        <v>Работал</v>
      </c>
      <c r="L40" s="54" t="str">
        <f t="shared" si="9"/>
        <v>Работал</v>
      </c>
      <c r="M40" s="55" t="str">
        <f t="shared" si="9"/>
        <v/>
      </c>
      <c r="N40" s="55" t="str">
        <f t="shared" si="9"/>
        <v/>
      </c>
      <c r="O40" s="54" t="str">
        <f t="shared" si="9"/>
        <v>Работал</v>
      </c>
      <c r="P40" s="54" t="str">
        <f t="shared" si="9"/>
        <v>Работал</v>
      </c>
      <c r="Q40" s="54" t="str">
        <f t="shared" si="9"/>
        <v>Работал</v>
      </c>
      <c r="R40" s="54" t="str">
        <f t="shared" si="9"/>
        <v>Работал</v>
      </c>
      <c r="S40" s="54" t="str">
        <f t="shared" si="9"/>
        <v>Работал</v>
      </c>
      <c r="T40" s="55" t="str">
        <f t="shared" si="9"/>
        <v/>
      </c>
      <c r="U40" s="55" t="str">
        <f t="shared" si="9"/>
        <v/>
      </c>
      <c r="V40" s="54" t="str">
        <f t="shared" si="9"/>
        <v>Работал</v>
      </c>
      <c r="W40" s="54" t="str">
        <f t="shared" si="9"/>
        <v>Работал</v>
      </c>
      <c r="X40" s="54" t="str">
        <f t="shared" si="9"/>
        <v>Работал</v>
      </c>
      <c r="Y40" s="54" t="str">
        <f t="shared" si="9"/>
        <v>Работал</v>
      </c>
      <c r="Z40" s="54" t="str">
        <f t="shared" si="9"/>
        <v>Работал</v>
      </c>
      <c r="AA40" s="55" t="str">
        <f t="shared" si="9"/>
        <v/>
      </c>
      <c r="AB40" s="55" t="str">
        <f t="shared" si="9"/>
        <v/>
      </c>
      <c r="AC40" s="54" t="str">
        <f t="shared" si="9"/>
        <v>Работал</v>
      </c>
      <c r="AD40" s="54" t="str">
        <f t="shared" si="9"/>
        <v>Работал</v>
      </c>
      <c r="AE40" s="54" t="str">
        <f t="shared" si="9"/>
        <v>Работал</v>
      </c>
      <c r="AF40" s="54" t="str">
        <f t="shared" si="9"/>
        <v>Работал</v>
      </c>
      <c r="AG40" s="54" t="str">
        <f t="shared" si="9"/>
        <v>Работал</v>
      </c>
      <c r="AH40" s="55" t="str">
        <f t="shared" si="9"/>
        <v/>
      </c>
      <c r="AI40" s="54" t="str">
        <f t="shared" si="9"/>
        <v/>
      </c>
      <c r="AJ40" s="54" t="str">
        <f t="shared" si="9"/>
        <v/>
      </c>
    </row>
    <row r="41" spans="1:36" x14ac:dyDescent="0.3">
      <c r="A41" s="49">
        <v>50</v>
      </c>
      <c r="B41" s="33" t="str">
        <f>VLOOKUP($A41,Сотрудники!$A$3:$L$1201,2,0)</f>
        <v>Жарницкий Давид</v>
      </c>
      <c r="C41" s="33" t="str">
        <f>VLOOKUP($A41,Сотрудники!$A$3:$L$1201,8,0)</f>
        <v>СПБ</v>
      </c>
      <c r="D41" s="54" t="str">
        <f t="shared" ref="D41:AA41" si="10">IF(ISBLANK(D115),"",IF(D115=0,"Выходной",IF(D115&lt;&gt;0,"Работал","")))</f>
        <v>Работал</v>
      </c>
      <c r="E41" s="54" t="str">
        <f t="shared" si="10"/>
        <v>Работал</v>
      </c>
      <c r="F41" s="55" t="str">
        <f t="shared" si="10"/>
        <v/>
      </c>
      <c r="G41" s="55" t="str">
        <f t="shared" si="10"/>
        <v/>
      </c>
      <c r="H41" s="54" t="str">
        <f t="shared" si="10"/>
        <v>Работал</v>
      </c>
      <c r="I41" s="54" t="str">
        <f t="shared" si="10"/>
        <v>Работал</v>
      </c>
      <c r="J41" s="54" t="str">
        <f t="shared" si="10"/>
        <v>Работал</v>
      </c>
      <c r="K41" s="54" t="str">
        <f t="shared" si="10"/>
        <v>Работал</v>
      </c>
      <c r="L41" s="54" t="str">
        <f t="shared" si="10"/>
        <v>Работал</v>
      </c>
      <c r="M41" s="55" t="str">
        <f t="shared" si="10"/>
        <v/>
      </c>
      <c r="N41" s="55" t="str">
        <f t="shared" si="10"/>
        <v/>
      </c>
      <c r="O41" s="54" t="str">
        <f t="shared" si="10"/>
        <v>Работал</v>
      </c>
      <c r="P41" s="54" t="str">
        <f t="shared" si="10"/>
        <v>Работал</v>
      </c>
      <c r="Q41" s="54" t="str">
        <f t="shared" si="10"/>
        <v>Работал</v>
      </c>
      <c r="R41" s="54" t="str">
        <f t="shared" si="10"/>
        <v>Работал</v>
      </c>
      <c r="S41" s="54" t="str">
        <f t="shared" si="10"/>
        <v>Работал</v>
      </c>
      <c r="T41" s="55" t="str">
        <f t="shared" si="10"/>
        <v/>
      </c>
      <c r="U41" s="55" t="str">
        <f t="shared" si="10"/>
        <v/>
      </c>
      <c r="V41" s="54" t="str">
        <f t="shared" si="10"/>
        <v>Работал</v>
      </c>
      <c r="W41" s="54" t="str">
        <f t="shared" si="10"/>
        <v>Работал</v>
      </c>
      <c r="X41" s="54" t="str">
        <f t="shared" si="10"/>
        <v>Работал</v>
      </c>
      <c r="Y41" s="54" t="str">
        <f t="shared" si="10"/>
        <v>Работал</v>
      </c>
      <c r="Z41" s="54" t="str">
        <f t="shared" si="10"/>
        <v>Работал</v>
      </c>
      <c r="AA41" s="55" t="str">
        <f t="shared" si="10"/>
        <v/>
      </c>
      <c r="AB41" s="55" t="str">
        <f t="shared" ref="AB41:AJ41" si="11">IF(ISBLANK(AB115),"",IF(AB115=0,"Выходной",IF(AB115&lt;&gt;0,"Работал","")))</f>
        <v/>
      </c>
      <c r="AC41" s="54" t="str">
        <f t="shared" si="11"/>
        <v>Работал</v>
      </c>
      <c r="AD41" s="54" t="str">
        <f t="shared" si="11"/>
        <v>Работал</v>
      </c>
      <c r="AE41" s="54" t="str">
        <f t="shared" si="11"/>
        <v>Работал</v>
      </c>
      <c r="AF41" s="54" t="str">
        <f t="shared" si="11"/>
        <v>Работал</v>
      </c>
      <c r="AG41" s="54" t="str">
        <f t="shared" si="11"/>
        <v>Работал</v>
      </c>
      <c r="AH41" s="55" t="str">
        <f t="shared" si="11"/>
        <v/>
      </c>
      <c r="AI41" s="54" t="str">
        <f t="shared" si="11"/>
        <v/>
      </c>
      <c r="AJ41" s="54" t="str">
        <f t="shared" si="11"/>
        <v/>
      </c>
    </row>
    <row r="42" spans="1:36" x14ac:dyDescent="0.3">
      <c r="A42" s="49">
        <v>51</v>
      </c>
      <c r="B42" s="33" t="str">
        <f>VLOOKUP($A42,Сотрудники!$A$3:$L$1201,2,0)</f>
        <v>Колмогорова Анна</v>
      </c>
      <c r="C42" s="33" t="str">
        <f>VLOOKUP($A42,Сотрудники!$A$3:$L$1201,8,0)</f>
        <v>Краснодар</v>
      </c>
      <c r="D42" s="54" t="str">
        <f t="shared" ref="D42:E42" si="12">IF(ISBLANK(D116),"",IF(D116=0,"Выходной",IF(D116&lt;&gt;0,"Работал","")))</f>
        <v>Работал</v>
      </c>
      <c r="E42" s="54" t="str">
        <f t="shared" si="12"/>
        <v>Работал</v>
      </c>
      <c r="F42" s="55" t="str">
        <f t="shared" ref="F42:AH42" si="13">IF(ISBLANK(F116),"",IF(F116=0,"Выходной",IF(F116&lt;&gt;0,"Работал","")))</f>
        <v/>
      </c>
      <c r="G42" s="55" t="str">
        <f t="shared" si="13"/>
        <v/>
      </c>
      <c r="H42" s="54" t="str">
        <f t="shared" si="13"/>
        <v>Работал</v>
      </c>
      <c r="I42" s="54" t="str">
        <f t="shared" si="13"/>
        <v>Работал</v>
      </c>
      <c r="J42" s="54" t="str">
        <f t="shared" si="13"/>
        <v>Работал</v>
      </c>
      <c r="K42" s="54" t="str">
        <f t="shared" si="13"/>
        <v>Работал</v>
      </c>
      <c r="L42" s="54" t="str">
        <f t="shared" si="13"/>
        <v>Работал</v>
      </c>
      <c r="M42" s="55" t="str">
        <f t="shared" si="13"/>
        <v/>
      </c>
      <c r="N42" s="55" t="str">
        <f t="shared" si="13"/>
        <v/>
      </c>
      <c r="O42" s="54" t="str">
        <f t="shared" si="13"/>
        <v>Работал</v>
      </c>
      <c r="P42" s="54" t="str">
        <f t="shared" si="13"/>
        <v>Работал</v>
      </c>
      <c r="Q42" s="54" t="str">
        <f t="shared" si="13"/>
        <v>Работал</v>
      </c>
      <c r="R42" s="54" t="str">
        <f t="shared" si="13"/>
        <v>Работал</v>
      </c>
      <c r="S42" s="54" t="str">
        <f t="shared" si="13"/>
        <v>Работал</v>
      </c>
      <c r="T42" s="55" t="str">
        <f t="shared" si="13"/>
        <v/>
      </c>
      <c r="U42" s="55" t="str">
        <f t="shared" si="13"/>
        <v/>
      </c>
      <c r="V42" s="54" t="str">
        <f t="shared" si="13"/>
        <v>Работал</v>
      </c>
      <c r="W42" s="54" t="str">
        <f t="shared" si="13"/>
        <v>Работал</v>
      </c>
      <c r="X42" s="54" t="str">
        <f t="shared" si="13"/>
        <v>Работал</v>
      </c>
      <c r="Y42" s="54" t="str">
        <f t="shared" si="13"/>
        <v>Работал</v>
      </c>
      <c r="Z42" s="54" t="str">
        <f t="shared" si="13"/>
        <v>Работал</v>
      </c>
      <c r="AA42" s="55" t="str">
        <f t="shared" si="13"/>
        <v/>
      </c>
      <c r="AB42" s="55" t="str">
        <f t="shared" si="13"/>
        <v/>
      </c>
      <c r="AC42" s="54" t="str">
        <f t="shared" si="13"/>
        <v>Работал</v>
      </c>
      <c r="AD42" s="54" t="str">
        <f t="shared" si="13"/>
        <v>Работал</v>
      </c>
      <c r="AE42" s="54" t="str">
        <f t="shared" si="13"/>
        <v>Работал</v>
      </c>
      <c r="AF42" s="54" t="str">
        <f t="shared" si="13"/>
        <v>Работал</v>
      </c>
      <c r="AG42" s="54" t="str">
        <f t="shared" si="13"/>
        <v>Работал</v>
      </c>
      <c r="AH42" s="55" t="str">
        <f t="shared" si="13"/>
        <v/>
      </c>
      <c r="AI42" s="54"/>
      <c r="AJ42" s="54"/>
    </row>
    <row r="43" spans="1:36" x14ac:dyDescent="0.3">
      <c r="A43" s="49">
        <v>52</v>
      </c>
      <c r="B43" s="33" t="str">
        <f>VLOOKUP($A43,Сотрудники!$A$3:$L$1201,2,0)</f>
        <v>Головин Евгений</v>
      </c>
      <c r="C43" s="33" t="str">
        <f>VLOOKUP($A43,Сотрудники!$A$3:$L$1201,8,0)</f>
        <v>Екатеринбург</v>
      </c>
      <c r="D43" s="54" t="str">
        <f t="shared" ref="D43:E43" si="14">IF(ISBLANK(D117),"",IF(D117=0,"Выходной",IF(D117&lt;&gt;0,"Работал","")))</f>
        <v>Работал</v>
      </c>
      <c r="E43" s="54" t="str">
        <f t="shared" si="14"/>
        <v>Работал</v>
      </c>
      <c r="F43" s="55" t="str">
        <f t="shared" ref="F43:AJ50" si="15">IF(ISBLANK(F117),"",IF(F117=0,"Выходной",IF(F117&lt;&gt;0,"Работал","")))</f>
        <v/>
      </c>
      <c r="G43" s="55" t="str">
        <f t="shared" si="15"/>
        <v/>
      </c>
      <c r="H43" s="54" t="str">
        <f t="shared" si="15"/>
        <v>Работал</v>
      </c>
      <c r="I43" s="54" t="str">
        <f t="shared" si="15"/>
        <v>Работал</v>
      </c>
      <c r="J43" s="54" t="str">
        <f t="shared" si="15"/>
        <v>Работал</v>
      </c>
      <c r="K43" s="54" t="str">
        <f t="shared" si="15"/>
        <v>Работал</v>
      </c>
      <c r="L43" s="54" t="str">
        <f t="shared" si="15"/>
        <v>Работал</v>
      </c>
      <c r="M43" s="55" t="str">
        <f t="shared" si="15"/>
        <v/>
      </c>
      <c r="N43" s="55" t="str">
        <f t="shared" si="15"/>
        <v/>
      </c>
      <c r="O43" s="54" t="str">
        <f t="shared" si="15"/>
        <v>Работал</v>
      </c>
      <c r="P43" s="54" t="str">
        <f t="shared" si="15"/>
        <v>Работал</v>
      </c>
      <c r="Q43" s="54" t="str">
        <f t="shared" si="15"/>
        <v>Работал</v>
      </c>
      <c r="R43" s="54" t="str">
        <f t="shared" si="15"/>
        <v>Работал</v>
      </c>
      <c r="S43" s="54" t="str">
        <f t="shared" si="15"/>
        <v>Работал</v>
      </c>
      <c r="T43" s="55" t="str">
        <f t="shared" si="15"/>
        <v/>
      </c>
      <c r="U43" s="55" t="str">
        <f t="shared" si="15"/>
        <v/>
      </c>
      <c r="V43" s="54" t="str">
        <f t="shared" si="15"/>
        <v>Работал</v>
      </c>
      <c r="W43" s="54" t="str">
        <f t="shared" si="15"/>
        <v>Работал</v>
      </c>
      <c r="X43" s="54" t="str">
        <f t="shared" si="15"/>
        <v>Работал</v>
      </c>
      <c r="Y43" s="54" t="str">
        <f t="shared" si="15"/>
        <v>Работал</v>
      </c>
      <c r="Z43" s="54" t="str">
        <f t="shared" si="15"/>
        <v>Работал</v>
      </c>
      <c r="AA43" s="55" t="str">
        <f t="shared" si="15"/>
        <v/>
      </c>
      <c r="AB43" s="55" t="str">
        <f t="shared" si="15"/>
        <v/>
      </c>
      <c r="AC43" s="54" t="str">
        <f t="shared" si="15"/>
        <v>Работал</v>
      </c>
      <c r="AD43" s="54" t="str">
        <f t="shared" si="15"/>
        <v>Работал</v>
      </c>
      <c r="AE43" s="54" t="str">
        <f t="shared" si="15"/>
        <v>Работал</v>
      </c>
      <c r="AF43" s="54" t="str">
        <f t="shared" si="15"/>
        <v>Работал</v>
      </c>
      <c r="AG43" s="54" t="str">
        <f t="shared" si="15"/>
        <v>Работал</v>
      </c>
      <c r="AH43" s="55" t="str">
        <f t="shared" si="15"/>
        <v/>
      </c>
      <c r="AI43" s="54" t="str">
        <f t="shared" si="15"/>
        <v/>
      </c>
      <c r="AJ43" s="54" t="str">
        <f t="shared" si="15"/>
        <v/>
      </c>
    </row>
    <row r="44" spans="1:36" x14ac:dyDescent="0.3">
      <c r="A44" s="49">
        <v>53</v>
      </c>
      <c r="B44" s="33" t="str">
        <f>VLOOKUP($A44,Сотрудники!$A$3:$L$1201,2,0)</f>
        <v>Скаржинский Тимур</v>
      </c>
      <c r="C44" s="33" t="str">
        <f>VLOOKUP($A44,Сотрудники!$A$3:$L$1201,8,0)</f>
        <v>Москва</v>
      </c>
      <c r="D44" s="54" t="str">
        <f t="shared" ref="D44:E44" si="16">IF(ISBLANK(D118),"",IF(D118=0,"Выходной",IF(D118&lt;&gt;0,"Работал","")))</f>
        <v>Работал</v>
      </c>
      <c r="E44" s="54" t="str">
        <f t="shared" si="16"/>
        <v>Работал</v>
      </c>
      <c r="F44" s="55" t="str">
        <f t="shared" si="15"/>
        <v/>
      </c>
      <c r="G44" s="55" t="str">
        <f t="shared" si="15"/>
        <v/>
      </c>
      <c r="H44" s="54" t="str">
        <f t="shared" si="15"/>
        <v>Работал</v>
      </c>
      <c r="I44" s="54" t="str">
        <f t="shared" si="15"/>
        <v>Работал</v>
      </c>
      <c r="J44" s="54" t="str">
        <f t="shared" si="15"/>
        <v>Работал</v>
      </c>
      <c r="K44" s="54" t="str">
        <f t="shared" si="15"/>
        <v>Работал</v>
      </c>
      <c r="L44" s="54" t="str">
        <f t="shared" si="15"/>
        <v>Работал</v>
      </c>
      <c r="M44" s="55" t="str">
        <f t="shared" si="15"/>
        <v/>
      </c>
      <c r="N44" s="55" t="str">
        <f t="shared" si="15"/>
        <v/>
      </c>
      <c r="O44" s="54" t="str">
        <f t="shared" si="15"/>
        <v>Работал</v>
      </c>
      <c r="P44" s="54" t="str">
        <f t="shared" si="15"/>
        <v>Работал</v>
      </c>
      <c r="Q44" s="54" t="str">
        <f t="shared" si="15"/>
        <v>Работал</v>
      </c>
      <c r="R44" s="54" t="str">
        <f t="shared" si="15"/>
        <v>Работал</v>
      </c>
      <c r="S44" s="54" t="str">
        <f t="shared" si="15"/>
        <v>Работал</v>
      </c>
      <c r="T44" s="55" t="str">
        <f t="shared" si="15"/>
        <v/>
      </c>
      <c r="U44" s="55" t="str">
        <f t="shared" si="15"/>
        <v/>
      </c>
      <c r="V44" s="54" t="str">
        <f t="shared" si="15"/>
        <v>Работал</v>
      </c>
      <c r="W44" s="54" t="str">
        <f t="shared" si="15"/>
        <v>Работал</v>
      </c>
      <c r="X44" s="54" t="str">
        <f t="shared" si="15"/>
        <v>Работал</v>
      </c>
      <c r="Y44" s="54" t="str">
        <f t="shared" si="15"/>
        <v>Работал</v>
      </c>
      <c r="Z44" s="54" t="str">
        <f t="shared" si="15"/>
        <v>Работал</v>
      </c>
      <c r="AA44" s="55" t="str">
        <f t="shared" si="15"/>
        <v/>
      </c>
      <c r="AB44" s="55" t="str">
        <f t="shared" si="15"/>
        <v/>
      </c>
      <c r="AC44" s="54" t="str">
        <f t="shared" si="15"/>
        <v>Работал</v>
      </c>
      <c r="AD44" s="54" t="str">
        <f t="shared" si="15"/>
        <v>Работал</v>
      </c>
      <c r="AE44" s="54" t="str">
        <f t="shared" si="15"/>
        <v>Работал</v>
      </c>
      <c r="AF44" s="54" t="str">
        <f t="shared" si="15"/>
        <v>Работал</v>
      </c>
      <c r="AG44" s="54" t="str">
        <f t="shared" si="15"/>
        <v>Работал</v>
      </c>
      <c r="AH44" s="55" t="str">
        <f t="shared" si="15"/>
        <v/>
      </c>
      <c r="AI44" s="54" t="str">
        <f t="shared" si="15"/>
        <v/>
      </c>
      <c r="AJ44" s="54" t="str">
        <f t="shared" si="15"/>
        <v/>
      </c>
    </row>
    <row r="45" spans="1:36" x14ac:dyDescent="0.3">
      <c r="A45" s="49">
        <v>54</v>
      </c>
      <c r="B45" s="33" t="str">
        <f>VLOOKUP($A45,Сотрудники!$A$3:$L$1201,2,0)</f>
        <v>Закрацкий Станислав</v>
      </c>
      <c r="C45" s="33" t="str">
        <f>VLOOKUP($A45,Сотрудники!$A$3:$L$1201,8,0)</f>
        <v>Москва</v>
      </c>
      <c r="D45" s="54" t="str">
        <f t="shared" ref="D45:E45" si="17">IF(ISBLANK(D119),"",IF(D119=0,"Выходной",IF(D119&lt;&gt;0,"Работал","")))</f>
        <v>Работал</v>
      </c>
      <c r="E45" s="54" t="str">
        <f t="shared" si="17"/>
        <v>Работал</v>
      </c>
      <c r="F45" s="55" t="str">
        <f t="shared" si="15"/>
        <v/>
      </c>
      <c r="G45" s="55" t="str">
        <f t="shared" si="15"/>
        <v/>
      </c>
      <c r="H45" s="54" t="str">
        <f t="shared" si="15"/>
        <v>Работал</v>
      </c>
      <c r="I45" s="54" t="str">
        <f t="shared" si="15"/>
        <v>Работал</v>
      </c>
      <c r="J45" s="54" t="str">
        <f t="shared" si="15"/>
        <v>Работал</v>
      </c>
      <c r="K45" s="54" t="str">
        <f t="shared" si="15"/>
        <v>Работал</v>
      </c>
      <c r="L45" s="54" t="str">
        <f t="shared" si="15"/>
        <v>Работал</v>
      </c>
      <c r="M45" s="55" t="str">
        <f t="shared" si="15"/>
        <v/>
      </c>
      <c r="N45" s="55" t="str">
        <f t="shared" si="15"/>
        <v/>
      </c>
      <c r="O45" s="54" t="str">
        <f t="shared" si="15"/>
        <v>Работал</v>
      </c>
      <c r="P45" s="54" t="str">
        <f t="shared" si="15"/>
        <v>Работал</v>
      </c>
      <c r="Q45" s="54" t="str">
        <f t="shared" si="15"/>
        <v>Работал</v>
      </c>
      <c r="R45" s="54" t="str">
        <f t="shared" si="15"/>
        <v>Работал</v>
      </c>
      <c r="S45" s="54" t="str">
        <f t="shared" si="15"/>
        <v>Работал</v>
      </c>
      <c r="T45" s="55" t="str">
        <f t="shared" si="15"/>
        <v/>
      </c>
      <c r="U45" s="55" t="str">
        <f t="shared" si="15"/>
        <v/>
      </c>
      <c r="V45" s="54" t="str">
        <f t="shared" si="15"/>
        <v>Работал</v>
      </c>
      <c r="W45" s="54" t="str">
        <f t="shared" si="15"/>
        <v>Работал</v>
      </c>
      <c r="X45" s="54" t="str">
        <f t="shared" si="15"/>
        <v>Работал</v>
      </c>
      <c r="Y45" s="54" t="str">
        <f t="shared" si="15"/>
        <v>Работал</v>
      </c>
      <c r="Z45" s="54" t="str">
        <f t="shared" si="15"/>
        <v>Работал</v>
      </c>
      <c r="AA45" s="55" t="str">
        <f t="shared" si="15"/>
        <v/>
      </c>
      <c r="AB45" s="55" t="str">
        <f t="shared" si="15"/>
        <v/>
      </c>
      <c r="AC45" s="54" t="str">
        <f t="shared" si="15"/>
        <v>Работал</v>
      </c>
      <c r="AD45" s="54" t="str">
        <f t="shared" si="15"/>
        <v>Работал</v>
      </c>
      <c r="AE45" s="54" t="str">
        <f t="shared" si="15"/>
        <v>Работал</v>
      </c>
      <c r="AF45" s="54" t="str">
        <f t="shared" si="15"/>
        <v>Работал</v>
      </c>
      <c r="AG45" s="54" t="str">
        <f t="shared" si="15"/>
        <v>Работал</v>
      </c>
      <c r="AH45" s="55" t="str">
        <f t="shared" si="15"/>
        <v/>
      </c>
      <c r="AI45" s="54" t="str">
        <f t="shared" si="15"/>
        <v/>
      </c>
      <c r="AJ45" s="54" t="str">
        <f t="shared" si="15"/>
        <v/>
      </c>
    </row>
    <row r="46" spans="1:36" x14ac:dyDescent="0.3">
      <c r="A46" s="49">
        <v>55</v>
      </c>
      <c r="B46" s="33" t="str">
        <f>VLOOKUP($A46,Сотрудники!$A$3:$L$1201,2,0)</f>
        <v>Секисов Константин</v>
      </c>
      <c r="C46" s="33" t="str">
        <f>VLOOKUP($A46,Сотрудники!$A$3:$L$1201,8,0)</f>
        <v>Курган</v>
      </c>
      <c r="D46" s="54" t="str">
        <f t="shared" ref="D46:E46" si="18">IF(ISBLANK(D120),"",IF(D120=0,"Выходной",IF(D120&lt;&gt;0,"Работал","")))</f>
        <v>Работал</v>
      </c>
      <c r="E46" s="54" t="str">
        <f t="shared" si="18"/>
        <v>Работал</v>
      </c>
      <c r="F46" s="55" t="str">
        <f t="shared" si="15"/>
        <v/>
      </c>
      <c r="G46" s="55" t="str">
        <f t="shared" si="15"/>
        <v/>
      </c>
      <c r="H46" s="54" t="str">
        <f t="shared" si="15"/>
        <v>Работал</v>
      </c>
      <c r="I46" s="54" t="str">
        <f t="shared" si="15"/>
        <v>Работал</v>
      </c>
      <c r="J46" s="54" t="str">
        <f t="shared" si="15"/>
        <v>Работал</v>
      </c>
      <c r="K46" s="54" t="str">
        <f t="shared" si="15"/>
        <v>Работал</v>
      </c>
      <c r="L46" s="54" t="str">
        <f t="shared" si="15"/>
        <v>Работал</v>
      </c>
      <c r="M46" s="55" t="str">
        <f t="shared" si="15"/>
        <v/>
      </c>
      <c r="N46" s="55" t="str">
        <f t="shared" si="15"/>
        <v/>
      </c>
      <c r="O46" s="54" t="str">
        <f t="shared" si="15"/>
        <v>Работал</v>
      </c>
      <c r="P46" s="54" t="str">
        <f t="shared" si="15"/>
        <v>Работал</v>
      </c>
      <c r="Q46" s="54" t="str">
        <f t="shared" si="15"/>
        <v>Работал</v>
      </c>
      <c r="R46" s="54" t="str">
        <f t="shared" si="15"/>
        <v>Работал</v>
      </c>
      <c r="S46" s="54" t="str">
        <f t="shared" si="15"/>
        <v>Работал</v>
      </c>
      <c r="T46" s="55" t="str">
        <f t="shared" si="15"/>
        <v/>
      </c>
      <c r="U46" s="55" t="str">
        <f t="shared" si="15"/>
        <v/>
      </c>
      <c r="V46" s="54" t="str">
        <f t="shared" si="15"/>
        <v>Работал</v>
      </c>
      <c r="W46" s="54" t="str">
        <f t="shared" si="15"/>
        <v>Работал</v>
      </c>
      <c r="X46" s="54" t="str">
        <f t="shared" si="15"/>
        <v>Работал</v>
      </c>
      <c r="Y46" s="54" t="str">
        <f t="shared" si="15"/>
        <v>Работал</v>
      </c>
      <c r="Z46" s="54" t="str">
        <f t="shared" si="15"/>
        <v>Работал</v>
      </c>
      <c r="AA46" s="55" t="str">
        <f t="shared" si="15"/>
        <v/>
      </c>
      <c r="AB46" s="55" t="str">
        <f t="shared" si="15"/>
        <v/>
      </c>
      <c r="AC46" s="54" t="str">
        <f t="shared" si="15"/>
        <v>Работал</v>
      </c>
      <c r="AD46" s="54" t="str">
        <f t="shared" si="15"/>
        <v>Работал</v>
      </c>
      <c r="AE46" s="54" t="str">
        <f t="shared" si="15"/>
        <v>Работал</v>
      </c>
      <c r="AF46" s="54" t="str">
        <f t="shared" si="15"/>
        <v>Работал</v>
      </c>
      <c r="AG46" s="54" t="str">
        <f t="shared" si="15"/>
        <v>Работал</v>
      </c>
      <c r="AH46" s="55" t="str">
        <f t="shared" si="15"/>
        <v/>
      </c>
      <c r="AI46" s="54" t="str">
        <f t="shared" si="15"/>
        <v/>
      </c>
      <c r="AJ46" s="54" t="str">
        <f t="shared" si="15"/>
        <v/>
      </c>
    </row>
    <row r="47" spans="1:36" x14ac:dyDescent="0.3">
      <c r="A47" s="49">
        <v>56</v>
      </c>
      <c r="B47" s="33" t="str">
        <f>VLOOKUP($A47,Сотрудники!$A$3:$L$1201,2,0)</f>
        <v>Русинов Михаил</v>
      </c>
      <c r="C47" s="33" t="str">
        <f>VLOOKUP($A47,Сотрудники!$A$3:$L$1201,8,0)</f>
        <v>Москва</v>
      </c>
      <c r="D47" s="54" t="str">
        <f t="shared" ref="D47:E47" si="19">IF(ISBLANK(D121),"",IF(D121=0,"Выходной",IF(D121&lt;&gt;0,"Работал","")))</f>
        <v>Работал</v>
      </c>
      <c r="E47" s="54" t="str">
        <f t="shared" si="19"/>
        <v>Работал</v>
      </c>
      <c r="F47" s="55" t="str">
        <f t="shared" si="15"/>
        <v/>
      </c>
      <c r="G47" s="55" t="str">
        <f t="shared" si="15"/>
        <v/>
      </c>
      <c r="H47" s="54" t="str">
        <f t="shared" si="15"/>
        <v>Работал</v>
      </c>
      <c r="I47" s="54" t="str">
        <f t="shared" si="15"/>
        <v>Работал</v>
      </c>
      <c r="J47" s="54" t="str">
        <f t="shared" si="15"/>
        <v>Работал</v>
      </c>
      <c r="K47" s="54" t="str">
        <f t="shared" si="15"/>
        <v>Работал</v>
      </c>
      <c r="L47" s="54" t="str">
        <f t="shared" si="15"/>
        <v>Работал</v>
      </c>
      <c r="M47" s="55" t="str">
        <f t="shared" si="15"/>
        <v/>
      </c>
      <c r="N47" s="55" t="str">
        <f t="shared" si="15"/>
        <v/>
      </c>
      <c r="O47" s="54" t="str">
        <f t="shared" si="15"/>
        <v>Работал</v>
      </c>
      <c r="P47" s="54" t="str">
        <f t="shared" si="15"/>
        <v>Работал</v>
      </c>
      <c r="Q47" s="54" t="str">
        <f t="shared" si="15"/>
        <v>Работал</v>
      </c>
      <c r="R47" s="54" t="str">
        <f t="shared" si="15"/>
        <v>Работал</v>
      </c>
      <c r="S47" s="54" t="str">
        <f t="shared" si="15"/>
        <v>Работал</v>
      </c>
      <c r="T47" s="55" t="str">
        <f t="shared" si="15"/>
        <v/>
      </c>
      <c r="U47" s="55" t="str">
        <f t="shared" si="15"/>
        <v/>
      </c>
      <c r="V47" s="54" t="str">
        <f t="shared" si="15"/>
        <v>Работал</v>
      </c>
      <c r="W47" s="54" t="str">
        <f t="shared" si="15"/>
        <v>Работал</v>
      </c>
      <c r="X47" s="54" t="str">
        <f t="shared" si="15"/>
        <v>Работал</v>
      </c>
      <c r="Y47" s="54" t="str">
        <f t="shared" si="15"/>
        <v>Работал</v>
      </c>
      <c r="Z47" s="54" t="str">
        <f t="shared" si="15"/>
        <v>Работал</v>
      </c>
      <c r="AA47" s="55" t="str">
        <f t="shared" si="15"/>
        <v/>
      </c>
      <c r="AB47" s="55" t="str">
        <f t="shared" si="15"/>
        <v/>
      </c>
      <c r="AC47" s="54" t="str">
        <f t="shared" si="15"/>
        <v>Работал</v>
      </c>
      <c r="AD47" s="54" t="str">
        <f t="shared" si="15"/>
        <v>Работал</v>
      </c>
      <c r="AE47" s="54" t="str">
        <f t="shared" si="15"/>
        <v>Работал</v>
      </c>
      <c r="AF47" s="54" t="str">
        <f t="shared" si="15"/>
        <v>Работал</v>
      </c>
      <c r="AG47" s="54" t="str">
        <f t="shared" si="15"/>
        <v>Работал</v>
      </c>
      <c r="AH47" s="55" t="str">
        <f t="shared" si="15"/>
        <v/>
      </c>
      <c r="AI47" s="54" t="str">
        <f t="shared" si="15"/>
        <v/>
      </c>
      <c r="AJ47" s="54" t="str">
        <f t="shared" si="15"/>
        <v/>
      </c>
    </row>
    <row r="48" spans="1:36" x14ac:dyDescent="0.3">
      <c r="A48" s="49">
        <v>57</v>
      </c>
      <c r="B48" s="33" t="str">
        <f>VLOOKUP($A48,Сотрудники!$A$3:$L$1201,2,0)</f>
        <v>Кузякина Ирина</v>
      </c>
      <c r="C48" s="33" t="str">
        <f>VLOOKUP($A48,Сотрудники!$A$3:$L$1201,8,0)</f>
        <v>Москва</v>
      </c>
      <c r="D48" s="54" t="str">
        <f t="shared" ref="D48:E48" si="20">IF(ISBLANK(D122),"",IF(D122=0,"Выходной",IF(D122&lt;&gt;0,"Работал","")))</f>
        <v>Работал</v>
      </c>
      <c r="E48" s="54" t="str">
        <f t="shared" si="20"/>
        <v>Работал</v>
      </c>
      <c r="F48" s="55" t="str">
        <f t="shared" si="15"/>
        <v/>
      </c>
      <c r="G48" s="55" t="str">
        <f t="shared" si="15"/>
        <v/>
      </c>
      <c r="H48" s="54" t="str">
        <f t="shared" si="15"/>
        <v>Работал</v>
      </c>
      <c r="I48" s="54" t="str">
        <f t="shared" si="15"/>
        <v>Работал</v>
      </c>
      <c r="J48" s="54" t="str">
        <f t="shared" si="15"/>
        <v>Работал</v>
      </c>
      <c r="K48" s="54" t="str">
        <f t="shared" si="15"/>
        <v>Работал</v>
      </c>
      <c r="L48" s="54" t="str">
        <f t="shared" si="15"/>
        <v>Работал</v>
      </c>
      <c r="M48" s="55" t="str">
        <f t="shared" si="15"/>
        <v/>
      </c>
      <c r="N48" s="55" t="str">
        <f t="shared" si="15"/>
        <v/>
      </c>
      <c r="O48" s="54" t="str">
        <f t="shared" si="15"/>
        <v>Работал</v>
      </c>
      <c r="P48" s="54" t="str">
        <f t="shared" si="15"/>
        <v>Работал</v>
      </c>
      <c r="Q48" s="54" t="str">
        <f t="shared" si="15"/>
        <v>Работал</v>
      </c>
      <c r="R48" s="54" t="str">
        <f t="shared" si="15"/>
        <v>Работал</v>
      </c>
      <c r="S48" s="54" t="str">
        <f t="shared" si="15"/>
        <v>Работал</v>
      </c>
      <c r="T48" s="55" t="str">
        <f t="shared" si="15"/>
        <v/>
      </c>
      <c r="U48" s="55" t="str">
        <f t="shared" si="15"/>
        <v/>
      </c>
      <c r="V48" s="54" t="str">
        <f t="shared" si="15"/>
        <v>Работал</v>
      </c>
      <c r="W48" s="54" t="str">
        <f t="shared" si="15"/>
        <v>Работал</v>
      </c>
      <c r="X48" s="54" t="str">
        <f t="shared" si="15"/>
        <v>Работал</v>
      </c>
      <c r="Y48" s="54" t="str">
        <f t="shared" si="15"/>
        <v>Работал</v>
      </c>
      <c r="Z48" s="54" t="str">
        <f t="shared" si="15"/>
        <v>Работал</v>
      </c>
      <c r="AA48" s="55" t="str">
        <f t="shared" si="15"/>
        <v/>
      </c>
      <c r="AB48" s="55" t="str">
        <f t="shared" si="15"/>
        <v/>
      </c>
      <c r="AC48" s="54" t="str">
        <f t="shared" si="15"/>
        <v>Работал</v>
      </c>
      <c r="AD48" s="54" t="str">
        <f t="shared" si="15"/>
        <v>Работал</v>
      </c>
      <c r="AE48" s="54" t="str">
        <f t="shared" si="15"/>
        <v>Работал</v>
      </c>
      <c r="AF48" s="54" t="str">
        <f t="shared" si="15"/>
        <v>Работал</v>
      </c>
      <c r="AG48" s="54" t="str">
        <f t="shared" si="15"/>
        <v>Работал</v>
      </c>
      <c r="AH48" s="55" t="str">
        <f t="shared" si="15"/>
        <v/>
      </c>
      <c r="AI48" s="54" t="str">
        <f t="shared" si="15"/>
        <v/>
      </c>
      <c r="AJ48" s="54" t="str">
        <f t="shared" si="15"/>
        <v/>
      </c>
    </row>
    <row r="49" spans="1:36" x14ac:dyDescent="0.3">
      <c r="A49" s="49">
        <v>58</v>
      </c>
      <c r="B49" s="33" t="str">
        <f>VLOOKUP($A49,Сотрудники!$A$3:$L$1201,2,0)</f>
        <v>Нгуен Дмитрий</v>
      </c>
      <c r="C49" s="33" t="str">
        <f>VLOOKUP($A49,Сотрудники!$A$3:$L$1201,8,0)</f>
        <v>СПБ</v>
      </c>
      <c r="D49" s="54" t="str">
        <f t="shared" ref="D49:E49" si="21">IF(ISBLANK(D123),"",IF(D123=0,"Выходной",IF(D123&lt;&gt;0,"Работал","")))</f>
        <v>Работал</v>
      </c>
      <c r="E49" s="54" t="str">
        <f t="shared" si="21"/>
        <v>Работал</v>
      </c>
      <c r="F49" s="55" t="str">
        <f t="shared" si="15"/>
        <v/>
      </c>
      <c r="G49" s="55" t="str">
        <f t="shared" si="15"/>
        <v/>
      </c>
      <c r="H49" s="54" t="str">
        <f t="shared" si="15"/>
        <v>Работал</v>
      </c>
      <c r="I49" s="54" t="str">
        <f t="shared" si="15"/>
        <v>Работал</v>
      </c>
      <c r="J49" s="54" t="str">
        <f t="shared" si="15"/>
        <v>Работал</v>
      </c>
      <c r="K49" s="54" t="str">
        <f t="shared" si="15"/>
        <v>Работал</v>
      </c>
      <c r="L49" s="54" t="str">
        <f t="shared" si="15"/>
        <v>Работал</v>
      </c>
      <c r="M49" s="55" t="str">
        <f t="shared" si="15"/>
        <v/>
      </c>
      <c r="N49" s="55" t="str">
        <f t="shared" si="15"/>
        <v/>
      </c>
      <c r="O49" s="54" t="str">
        <f t="shared" si="15"/>
        <v>Работал</v>
      </c>
      <c r="P49" s="54" t="str">
        <f t="shared" si="15"/>
        <v>Работал</v>
      </c>
      <c r="Q49" s="54" t="str">
        <f t="shared" si="15"/>
        <v>Работал</v>
      </c>
      <c r="R49" s="54" t="str">
        <f t="shared" si="15"/>
        <v>Работал</v>
      </c>
      <c r="S49" s="54" t="str">
        <f t="shared" si="15"/>
        <v>Работал</v>
      </c>
      <c r="T49" s="55" t="str">
        <f t="shared" si="15"/>
        <v/>
      </c>
      <c r="U49" s="55" t="str">
        <f t="shared" si="15"/>
        <v/>
      </c>
      <c r="V49" s="54" t="str">
        <f t="shared" si="15"/>
        <v>Работал</v>
      </c>
      <c r="W49" s="54" t="str">
        <f t="shared" si="15"/>
        <v>Работал</v>
      </c>
      <c r="X49" s="54" t="str">
        <f t="shared" si="15"/>
        <v>Работал</v>
      </c>
      <c r="Y49" s="54" t="str">
        <f t="shared" si="15"/>
        <v>Работал</v>
      </c>
      <c r="Z49" s="54" t="str">
        <f t="shared" si="15"/>
        <v>Работал</v>
      </c>
      <c r="AA49" s="55" t="str">
        <f t="shared" si="15"/>
        <v/>
      </c>
      <c r="AB49" s="55" t="str">
        <f t="shared" si="15"/>
        <v/>
      </c>
      <c r="AC49" s="54" t="str">
        <f t="shared" si="15"/>
        <v>Работал</v>
      </c>
      <c r="AD49" s="54" t="str">
        <f t="shared" si="15"/>
        <v>Работал</v>
      </c>
      <c r="AE49" s="54" t="str">
        <f t="shared" si="15"/>
        <v>Работал</v>
      </c>
      <c r="AF49" s="54" t="str">
        <f t="shared" si="15"/>
        <v>Работал</v>
      </c>
      <c r="AG49" s="54" t="str">
        <f t="shared" si="15"/>
        <v>Работал</v>
      </c>
      <c r="AH49" s="55" t="str">
        <f t="shared" si="15"/>
        <v/>
      </c>
      <c r="AI49" s="54" t="str">
        <f t="shared" si="15"/>
        <v/>
      </c>
      <c r="AJ49" s="54" t="str">
        <f t="shared" si="15"/>
        <v/>
      </c>
    </row>
    <row r="50" spans="1:36" x14ac:dyDescent="0.3">
      <c r="A50" s="49">
        <v>59</v>
      </c>
      <c r="B50" s="33" t="str">
        <f>VLOOKUP($A50,Сотрудники!$A$3:$L$1201,2,0)</f>
        <v>Зырянов Николай</v>
      </c>
      <c r="C50" s="33" t="str">
        <f>VLOOKUP($A50,Сотрудники!$A$3:$L$1201,8,0)</f>
        <v>СПБ</v>
      </c>
      <c r="D50" s="54" t="str">
        <f t="shared" ref="D50:E50" si="22">IF(ISBLANK(D124),"",IF(D124=0,"Выходной",IF(D124&lt;&gt;0,"Работал","")))</f>
        <v>Работал</v>
      </c>
      <c r="E50" s="54" t="str">
        <f t="shared" si="22"/>
        <v>Работал</v>
      </c>
      <c r="F50" s="55" t="str">
        <f t="shared" si="15"/>
        <v/>
      </c>
      <c r="G50" s="55" t="str">
        <f t="shared" si="15"/>
        <v/>
      </c>
      <c r="H50" s="54" t="str">
        <f t="shared" si="15"/>
        <v>Работал</v>
      </c>
      <c r="I50" s="54" t="str">
        <f t="shared" si="15"/>
        <v>Работал</v>
      </c>
      <c r="J50" s="54" t="str">
        <f t="shared" si="15"/>
        <v>Работал</v>
      </c>
      <c r="K50" s="54" t="str">
        <f t="shared" si="15"/>
        <v>Работал</v>
      </c>
      <c r="L50" s="54" t="str">
        <f t="shared" si="15"/>
        <v>Работал</v>
      </c>
      <c r="M50" s="55" t="str">
        <f t="shared" si="15"/>
        <v/>
      </c>
      <c r="N50" s="55" t="str">
        <f t="shared" si="15"/>
        <v/>
      </c>
      <c r="O50" s="54" t="str">
        <f t="shared" si="15"/>
        <v>Работал</v>
      </c>
      <c r="P50" s="54" t="str">
        <f t="shared" si="15"/>
        <v>Работал</v>
      </c>
      <c r="Q50" s="54" t="str">
        <f t="shared" si="15"/>
        <v>Работал</v>
      </c>
      <c r="R50" s="54" t="str">
        <f t="shared" si="15"/>
        <v>Работал</v>
      </c>
      <c r="S50" s="54" t="str">
        <f t="shared" si="15"/>
        <v>Работал</v>
      </c>
      <c r="T50" s="55" t="str">
        <f t="shared" si="15"/>
        <v/>
      </c>
      <c r="U50" s="55" t="str">
        <f t="shared" si="15"/>
        <v/>
      </c>
      <c r="V50" s="54" t="str">
        <f t="shared" si="15"/>
        <v>Работал</v>
      </c>
      <c r="W50" s="54" t="str">
        <f t="shared" si="15"/>
        <v>Работал</v>
      </c>
      <c r="X50" s="54" t="str">
        <f t="shared" si="15"/>
        <v>Работал</v>
      </c>
      <c r="Y50" s="54" t="str">
        <f t="shared" si="15"/>
        <v>Работал</v>
      </c>
      <c r="Z50" s="54" t="str">
        <f t="shared" si="15"/>
        <v>Работал</v>
      </c>
      <c r="AA50" s="55" t="str">
        <f t="shared" si="15"/>
        <v/>
      </c>
      <c r="AB50" s="55" t="str">
        <f t="shared" ref="AB50:AJ50" si="23">IF(ISBLANK(AB124),"",IF(AB124=0,"Выходной",IF(AB124&lt;&gt;0,"Работал","")))</f>
        <v/>
      </c>
      <c r="AC50" s="54" t="str">
        <f t="shared" si="23"/>
        <v>Работал</v>
      </c>
      <c r="AD50" s="54" t="str">
        <f t="shared" si="23"/>
        <v>Работал</v>
      </c>
      <c r="AE50" s="54" t="str">
        <f t="shared" si="23"/>
        <v>Работал</v>
      </c>
      <c r="AF50" s="54" t="str">
        <f t="shared" si="23"/>
        <v>Работал</v>
      </c>
      <c r="AG50" s="54" t="str">
        <f t="shared" si="23"/>
        <v>Работал</v>
      </c>
      <c r="AH50" s="55" t="str">
        <f t="shared" si="23"/>
        <v/>
      </c>
      <c r="AI50" s="54" t="str">
        <f t="shared" si="23"/>
        <v/>
      </c>
      <c r="AJ50" s="54" t="str">
        <f t="shared" si="23"/>
        <v/>
      </c>
    </row>
    <row r="51" spans="1:36" x14ac:dyDescent="0.3">
      <c r="A51" s="49">
        <v>60</v>
      </c>
      <c r="B51" s="33" t="str">
        <f>VLOOKUP($A51,Сотрудники!$A$3:$L$1201,2,0)</f>
        <v>Гнусов Алексей</v>
      </c>
      <c r="C51" s="33" t="str">
        <f>VLOOKUP($A51,Сотрудники!$A$3:$L$1201,8,0)</f>
        <v>Москва</v>
      </c>
      <c r="D51" s="54" t="str">
        <f t="shared" ref="D51:E51" si="24">IF(ISBLANK(D125),"",IF(D125=0,"Выходной",IF(D125&lt;&gt;0,"Работал","")))</f>
        <v>Работал</v>
      </c>
      <c r="E51" s="54" t="str">
        <f t="shared" si="24"/>
        <v>Работал</v>
      </c>
      <c r="F51" s="55" t="str">
        <f t="shared" ref="F51:AJ55" si="25">IF(ISBLANK(F125),"",IF(F125=0,"Выходной",IF(F125&lt;&gt;0,"Работал","")))</f>
        <v/>
      </c>
      <c r="G51" s="55" t="str">
        <f t="shared" si="25"/>
        <v/>
      </c>
      <c r="H51" s="54" t="str">
        <f t="shared" si="25"/>
        <v>Работал</v>
      </c>
      <c r="I51" s="54" t="str">
        <f t="shared" si="25"/>
        <v>Работал</v>
      </c>
      <c r="J51" s="54" t="str">
        <f t="shared" si="25"/>
        <v>Работал</v>
      </c>
      <c r="K51" s="54" t="str">
        <f t="shared" si="25"/>
        <v>Работал</v>
      </c>
      <c r="L51" s="54" t="str">
        <f t="shared" si="25"/>
        <v>Работал</v>
      </c>
      <c r="M51" s="55" t="str">
        <f t="shared" si="25"/>
        <v/>
      </c>
      <c r="N51" s="55" t="str">
        <f t="shared" si="25"/>
        <v/>
      </c>
      <c r="O51" s="54" t="str">
        <f t="shared" si="25"/>
        <v>Работал</v>
      </c>
      <c r="P51" s="54" t="str">
        <f t="shared" si="25"/>
        <v>Работал</v>
      </c>
      <c r="Q51" s="54" t="str">
        <f t="shared" si="25"/>
        <v>Работал</v>
      </c>
      <c r="R51" s="54" t="str">
        <f t="shared" si="25"/>
        <v>Работал</v>
      </c>
      <c r="S51" s="54" t="str">
        <f t="shared" si="25"/>
        <v>Работал</v>
      </c>
      <c r="T51" s="55" t="str">
        <f t="shared" si="25"/>
        <v/>
      </c>
      <c r="U51" s="55" t="str">
        <f t="shared" si="25"/>
        <v/>
      </c>
      <c r="V51" s="54" t="str">
        <f t="shared" si="25"/>
        <v>Работал</v>
      </c>
      <c r="W51" s="54" t="str">
        <f t="shared" si="25"/>
        <v>Работал</v>
      </c>
      <c r="X51" s="54" t="str">
        <f t="shared" si="25"/>
        <v>Работал</v>
      </c>
      <c r="Y51" s="54" t="str">
        <f t="shared" si="25"/>
        <v>Работал</v>
      </c>
      <c r="Z51" s="54" t="str">
        <f t="shared" si="25"/>
        <v>Работал</v>
      </c>
      <c r="AA51" s="55" t="str">
        <f t="shared" si="25"/>
        <v/>
      </c>
      <c r="AB51" s="55" t="str">
        <f t="shared" si="25"/>
        <v/>
      </c>
      <c r="AC51" s="54" t="str">
        <f t="shared" si="25"/>
        <v>Работал</v>
      </c>
      <c r="AD51" s="54" t="str">
        <f t="shared" si="25"/>
        <v>Работал</v>
      </c>
      <c r="AE51" s="54" t="str">
        <f t="shared" si="25"/>
        <v>Работал</v>
      </c>
      <c r="AF51" s="54" t="str">
        <f t="shared" si="25"/>
        <v>Работал</v>
      </c>
      <c r="AG51" s="54" t="str">
        <f t="shared" si="25"/>
        <v>Работал</v>
      </c>
      <c r="AH51" s="55" t="str">
        <f t="shared" si="25"/>
        <v/>
      </c>
      <c r="AI51" s="54" t="str">
        <f t="shared" si="25"/>
        <v/>
      </c>
      <c r="AJ51" s="54" t="str">
        <f t="shared" si="25"/>
        <v/>
      </c>
    </row>
    <row r="52" spans="1:36" x14ac:dyDescent="0.3">
      <c r="A52" s="49">
        <v>61</v>
      </c>
      <c r="B52" s="33" t="str">
        <f>VLOOKUP($A52,Сотрудники!$A$3:$L$1201,2,0)</f>
        <v>Ушаков Сергей</v>
      </c>
      <c r="C52" s="33" t="str">
        <f>VLOOKUP($A52,Сотрудники!$A$3:$L$1201,8,0)</f>
        <v>Москва</v>
      </c>
      <c r="D52" s="54" t="str">
        <f t="shared" ref="D52:E52" si="26">IF(ISBLANK(D126),"",IF(D126=0,"Выходной",IF(D126&lt;&gt;0,"Работал","")))</f>
        <v>Работал</v>
      </c>
      <c r="E52" s="54" t="str">
        <f t="shared" si="26"/>
        <v>Работал</v>
      </c>
      <c r="F52" s="55" t="str">
        <f t="shared" si="25"/>
        <v/>
      </c>
      <c r="G52" s="55" t="str">
        <f t="shared" si="25"/>
        <v/>
      </c>
      <c r="H52" s="54" t="str">
        <f t="shared" si="25"/>
        <v>Работал</v>
      </c>
      <c r="I52" s="54" t="str">
        <f t="shared" si="25"/>
        <v>Работал</v>
      </c>
      <c r="J52" s="54" t="str">
        <f t="shared" si="25"/>
        <v>Работал</v>
      </c>
      <c r="K52" s="54" t="str">
        <f t="shared" si="25"/>
        <v>Работал</v>
      </c>
      <c r="L52" s="54" t="str">
        <f t="shared" si="25"/>
        <v>Работал</v>
      </c>
      <c r="M52" s="55" t="str">
        <f t="shared" si="25"/>
        <v/>
      </c>
      <c r="N52" s="55" t="str">
        <f t="shared" si="25"/>
        <v/>
      </c>
      <c r="O52" s="54" t="str">
        <f t="shared" si="25"/>
        <v>Работал</v>
      </c>
      <c r="P52" s="54" t="str">
        <f t="shared" si="25"/>
        <v>Работал</v>
      </c>
      <c r="Q52" s="54" t="str">
        <f t="shared" si="25"/>
        <v>Работал</v>
      </c>
      <c r="R52" s="54" t="str">
        <f t="shared" si="25"/>
        <v>Работал</v>
      </c>
      <c r="S52" s="54" t="str">
        <f t="shared" si="25"/>
        <v>Работал</v>
      </c>
      <c r="T52" s="55" t="str">
        <f t="shared" si="25"/>
        <v/>
      </c>
      <c r="U52" s="55" t="str">
        <f t="shared" si="25"/>
        <v/>
      </c>
      <c r="V52" s="54" t="str">
        <f t="shared" si="25"/>
        <v>Работал</v>
      </c>
      <c r="W52" s="54" t="str">
        <f t="shared" si="25"/>
        <v>Работал</v>
      </c>
      <c r="X52" s="54" t="str">
        <f t="shared" si="25"/>
        <v>Работал</v>
      </c>
      <c r="Y52" s="54" t="str">
        <f t="shared" si="25"/>
        <v>Работал</v>
      </c>
      <c r="Z52" s="54" t="str">
        <f t="shared" si="25"/>
        <v>Работал</v>
      </c>
      <c r="AA52" s="55" t="str">
        <f t="shared" si="25"/>
        <v/>
      </c>
      <c r="AB52" s="55" t="str">
        <f t="shared" si="25"/>
        <v/>
      </c>
      <c r="AC52" s="54" t="str">
        <f t="shared" si="25"/>
        <v>Работал</v>
      </c>
      <c r="AD52" s="54" t="str">
        <f t="shared" si="25"/>
        <v>Работал</v>
      </c>
      <c r="AE52" s="54" t="str">
        <f t="shared" si="25"/>
        <v>Работал</v>
      </c>
      <c r="AF52" s="54" t="str">
        <f t="shared" si="25"/>
        <v>Работал</v>
      </c>
      <c r="AG52" s="54" t="str">
        <f t="shared" si="25"/>
        <v>Работал</v>
      </c>
      <c r="AH52" s="55" t="str">
        <f t="shared" si="25"/>
        <v/>
      </c>
      <c r="AI52" s="54" t="str">
        <f t="shared" si="25"/>
        <v/>
      </c>
      <c r="AJ52" s="54" t="str">
        <f t="shared" si="25"/>
        <v/>
      </c>
    </row>
    <row r="53" spans="1:36" x14ac:dyDescent="0.3">
      <c r="A53" s="49">
        <v>62</v>
      </c>
      <c r="B53" s="33" t="str">
        <f>VLOOKUP($A53,Сотрудники!$A$3:$L$1201,2,0)</f>
        <v>Горьков Алексей</v>
      </c>
      <c r="C53" s="33" t="str">
        <f>VLOOKUP($A53,Сотрудники!$A$3:$L$1201,8,0)</f>
        <v>Москва</v>
      </c>
      <c r="D53" s="54" t="str">
        <f t="shared" ref="D53:E53" si="27">IF(ISBLANK(D127),"",IF(D127=0,"Выходной",IF(D127&lt;&gt;0,"Работал","")))</f>
        <v>Работал</v>
      </c>
      <c r="E53" s="54" t="str">
        <f t="shared" si="27"/>
        <v>Работал</v>
      </c>
      <c r="F53" s="55" t="str">
        <f t="shared" si="25"/>
        <v/>
      </c>
      <c r="G53" s="55" t="str">
        <f t="shared" si="25"/>
        <v/>
      </c>
      <c r="H53" s="54" t="str">
        <f t="shared" si="25"/>
        <v>Работал</v>
      </c>
      <c r="I53" s="54" t="str">
        <f t="shared" si="25"/>
        <v>Работал</v>
      </c>
      <c r="J53" s="54" t="str">
        <f t="shared" si="25"/>
        <v>Работал</v>
      </c>
      <c r="K53" s="54" t="str">
        <f t="shared" si="25"/>
        <v>Работал</v>
      </c>
      <c r="L53" s="54" t="str">
        <f t="shared" si="25"/>
        <v>Работал</v>
      </c>
      <c r="M53" s="55" t="str">
        <f t="shared" si="25"/>
        <v/>
      </c>
      <c r="N53" s="55" t="str">
        <f t="shared" si="25"/>
        <v/>
      </c>
      <c r="O53" s="54" t="str">
        <f t="shared" si="25"/>
        <v>Работал</v>
      </c>
      <c r="P53" s="54" t="str">
        <f t="shared" si="25"/>
        <v>Работал</v>
      </c>
      <c r="Q53" s="54" t="str">
        <f t="shared" si="25"/>
        <v>Работал</v>
      </c>
      <c r="R53" s="54" t="str">
        <f t="shared" si="25"/>
        <v>Работал</v>
      </c>
      <c r="S53" s="54" t="str">
        <f t="shared" si="25"/>
        <v>Работал</v>
      </c>
      <c r="T53" s="55" t="str">
        <f t="shared" si="25"/>
        <v/>
      </c>
      <c r="U53" s="55" t="str">
        <f t="shared" si="25"/>
        <v/>
      </c>
      <c r="V53" s="54" t="str">
        <f t="shared" si="25"/>
        <v>Работал</v>
      </c>
      <c r="W53" s="54" t="str">
        <f t="shared" si="25"/>
        <v>Работал</v>
      </c>
      <c r="X53" s="54" t="str">
        <f t="shared" si="25"/>
        <v>Работал</v>
      </c>
      <c r="Y53" s="54" t="str">
        <f t="shared" si="25"/>
        <v>Работал</v>
      </c>
      <c r="Z53" s="54" t="str">
        <f t="shared" si="25"/>
        <v>Работал</v>
      </c>
      <c r="AA53" s="55" t="str">
        <f t="shared" si="25"/>
        <v/>
      </c>
      <c r="AB53" s="55" t="str">
        <f t="shared" si="25"/>
        <v/>
      </c>
      <c r="AC53" s="54" t="str">
        <f t="shared" si="25"/>
        <v>Работал</v>
      </c>
      <c r="AD53" s="54" t="str">
        <f t="shared" si="25"/>
        <v>Работал</v>
      </c>
      <c r="AE53" s="54" t="str">
        <f t="shared" si="25"/>
        <v>Работал</v>
      </c>
      <c r="AF53" s="54" t="str">
        <f t="shared" si="25"/>
        <v>Работал</v>
      </c>
      <c r="AG53" s="54" t="str">
        <f t="shared" si="25"/>
        <v>Работал</v>
      </c>
      <c r="AH53" s="55" t="str">
        <f t="shared" si="25"/>
        <v/>
      </c>
      <c r="AI53" s="54" t="str">
        <f t="shared" si="25"/>
        <v/>
      </c>
      <c r="AJ53" s="54" t="str">
        <f t="shared" si="25"/>
        <v/>
      </c>
    </row>
    <row r="54" spans="1:36" x14ac:dyDescent="0.3">
      <c r="A54" s="49">
        <v>63</v>
      </c>
      <c r="B54" s="33" t="str">
        <f>VLOOKUP($A54,Сотрудники!$A$3:$L$1201,2,0)</f>
        <v>Ненякина Анастасия</v>
      </c>
      <c r="C54" s="33" t="str">
        <f>VLOOKUP($A54,Сотрудники!$A$3:$L$1201,8,0)</f>
        <v>Москва</v>
      </c>
      <c r="D54" s="54" t="str">
        <f t="shared" ref="D54:L54" si="28">IF(ISBLANK(D128),"",IF(D128=0,"Выходной",IF(D128&lt;&gt;0,"Работал","")))</f>
        <v>Работал</v>
      </c>
      <c r="E54" s="54" t="str">
        <f t="shared" si="28"/>
        <v>Работал</v>
      </c>
      <c r="F54" s="55" t="str">
        <f t="shared" si="28"/>
        <v/>
      </c>
      <c r="G54" s="55" t="str">
        <f t="shared" si="28"/>
        <v/>
      </c>
      <c r="H54" s="54" t="str">
        <f t="shared" si="28"/>
        <v>Работал</v>
      </c>
      <c r="I54" s="54" t="str">
        <f t="shared" si="28"/>
        <v>Работал</v>
      </c>
      <c r="J54" s="54" t="str">
        <f t="shared" si="28"/>
        <v>Работал</v>
      </c>
      <c r="K54" s="54" t="str">
        <f t="shared" si="28"/>
        <v>Работал</v>
      </c>
      <c r="L54" s="54" t="str">
        <f t="shared" si="28"/>
        <v>Работал</v>
      </c>
      <c r="M54" s="55" t="str">
        <f t="shared" si="25"/>
        <v/>
      </c>
      <c r="N54" s="55" t="str">
        <f t="shared" si="25"/>
        <v/>
      </c>
      <c r="O54" s="54" t="str">
        <f t="shared" si="25"/>
        <v>Работал</v>
      </c>
      <c r="P54" s="54" t="str">
        <f t="shared" si="25"/>
        <v>Работал</v>
      </c>
      <c r="Q54" s="54" t="str">
        <f t="shared" si="25"/>
        <v>Работал</v>
      </c>
      <c r="R54" s="54" t="str">
        <f t="shared" si="25"/>
        <v>Работал</v>
      </c>
      <c r="S54" s="54" t="str">
        <f t="shared" si="25"/>
        <v>Работал</v>
      </c>
      <c r="T54" s="55" t="str">
        <f t="shared" si="25"/>
        <v/>
      </c>
      <c r="U54" s="55" t="str">
        <f t="shared" si="25"/>
        <v/>
      </c>
      <c r="V54" s="54" t="str">
        <f t="shared" si="25"/>
        <v>Работал</v>
      </c>
      <c r="W54" s="54" t="str">
        <f t="shared" si="25"/>
        <v>Работал</v>
      </c>
      <c r="X54" s="54" t="str">
        <f t="shared" si="25"/>
        <v>Работал</v>
      </c>
      <c r="Y54" s="54" t="str">
        <f t="shared" si="25"/>
        <v>Работал</v>
      </c>
      <c r="Z54" s="54" t="str">
        <f t="shared" si="25"/>
        <v>Работал</v>
      </c>
      <c r="AA54" s="55" t="str">
        <f t="shared" si="25"/>
        <v/>
      </c>
      <c r="AB54" s="55" t="str">
        <f t="shared" si="25"/>
        <v/>
      </c>
      <c r="AC54" s="54" t="str">
        <f t="shared" si="25"/>
        <v>Работал</v>
      </c>
      <c r="AD54" s="54" t="str">
        <f t="shared" si="25"/>
        <v>Работал</v>
      </c>
      <c r="AE54" s="54" t="str">
        <f t="shared" si="25"/>
        <v>Работал</v>
      </c>
      <c r="AF54" s="54" t="str">
        <f t="shared" si="25"/>
        <v>Работал</v>
      </c>
      <c r="AG54" s="54" t="str">
        <f t="shared" si="25"/>
        <v>Работал</v>
      </c>
      <c r="AH54" s="55" t="str">
        <f t="shared" si="25"/>
        <v/>
      </c>
      <c r="AI54" s="54" t="str">
        <f t="shared" si="25"/>
        <v/>
      </c>
      <c r="AJ54" s="54" t="str">
        <f t="shared" si="25"/>
        <v/>
      </c>
    </row>
    <row r="55" spans="1:36" x14ac:dyDescent="0.3">
      <c r="A55" s="49">
        <v>83</v>
      </c>
      <c r="B55" s="33" t="str">
        <f>VLOOKUP($A55,Сотрудники!$A$3:$L$1201,2,0)</f>
        <v>Жердева Екатерина</v>
      </c>
      <c r="C55" s="33" t="str">
        <f>VLOOKUP($A55,Сотрудники!$A$3:$L$1201,8,0)</f>
        <v>Архангельск</v>
      </c>
      <c r="D55" s="54" t="str">
        <f t="shared" ref="D55:L55" si="29">IF(ISBLANK(D129),"",IF(D129=0,"Выходной",IF(D129&lt;&gt;0,"Работал","")))</f>
        <v>Работал</v>
      </c>
      <c r="E55" s="54" t="str">
        <f t="shared" si="29"/>
        <v>Работал</v>
      </c>
      <c r="F55" s="55" t="str">
        <f t="shared" si="29"/>
        <v/>
      </c>
      <c r="G55" s="55" t="str">
        <f t="shared" si="29"/>
        <v/>
      </c>
      <c r="H55" s="54" t="str">
        <f t="shared" si="29"/>
        <v>Работал</v>
      </c>
      <c r="I55" s="54" t="str">
        <f t="shared" si="29"/>
        <v>Работал</v>
      </c>
      <c r="J55" s="54" t="str">
        <f t="shared" si="29"/>
        <v>Работал</v>
      </c>
      <c r="K55" s="54" t="str">
        <f t="shared" si="29"/>
        <v>Работал</v>
      </c>
      <c r="L55" s="54" t="str">
        <f t="shared" si="29"/>
        <v>Работал</v>
      </c>
      <c r="M55" s="55"/>
      <c r="N55" s="55"/>
      <c r="O55" s="54" t="str">
        <f t="shared" si="25"/>
        <v>Работал</v>
      </c>
      <c r="P55" s="54" t="str">
        <f t="shared" si="25"/>
        <v>Работал</v>
      </c>
      <c r="Q55" s="54" t="str">
        <f t="shared" si="25"/>
        <v>Работал</v>
      </c>
      <c r="R55" s="54" t="str">
        <f t="shared" si="25"/>
        <v>Работал</v>
      </c>
      <c r="S55" s="54" t="str">
        <f t="shared" si="25"/>
        <v>Работал</v>
      </c>
      <c r="T55" s="55"/>
      <c r="U55" s="55"/>
      <c r="V55" s="54" t="str">
        <f t="shared" ref="V55:AG55" si="30">IF(ISBLANK(V129),"",IF(V129=0,"Выходной",IF(V129&lt;&gt;0,"Работал","")))</f>
        <v>Работал</v>
      </c>
      <c r="W55" s="54" t="str">
        <f t="shared" si="30"/>
        <v>Работал</v>
      </c>
      <c r="X55" s="54" t="str">
        <f t="shared" si="30"/>
        <v>Работал</v>
      </c>
      <c r="Y55" s="54" t="str">
        <f t="shared" si="30"/>
        <v>Работал</v>
      </c>
      <c r="Z55" s="54" t="str">
        <f t="shared" si="30"/>
        <v>Работал</v>
      </c>
      <c r="AA55" s="55" t="str">
        <f t="shared" si="30"/>
        <v/>
      </c>
      <c r="AB55" s="55" t="str">
        <f t="shared" si="30"/>
        <v/>
      </c>
      <c r="AC55" s="54" t="str">
        <f t="shared" si="30"/>
        <v>Работал</v>
      </c>
      <c r="AD55" s="54" t="str">
        <f t="shared" si="30"/>
        <v>Работал</v>
      </c>
      <c r="AE55" s="54" t="str">
        <f t="shared" si="30"/>
        <v>Работал</v>
      </c>
      <c r="AF55" s="54" t="str">
        <f t="shared" si="30"/>
        <v>Работал</v>
      </c>
      <c r="AG55" s="54" t="str">
        <f t="shared" si="30"/>
        <v>Работал</v>
      </c>
      <c r="AH55" s="55"/>
      <c r="AI55" s="54"/>
      <c r="AJ55" s="54"/>
    </row>
    <row r="56" spans="1:36" x14ac:dyDescent="0.3">
      <c r="A56" s="49">
        <v>64</v>
      </c>
      <c r="B56" s="33" t="str">
        <f>VLOOKUP($A56,Сотрудники!$A$3:$L$1201,2,0)</f>
        <v>Павлов Роман</v>
      </c>
      <c r="C56" s="33" t="str">
        <f>VLOOKUP($A56,Сотрудники!$A$3:$L$1201,8,0)</f>
        <v>Москва</v>
      </c>
      <c r="D56" s="54" t="str">
        <f t="shared" ref="D56:E56" si="31">IF(ISBLANK(D129),"",IF(D129=0,"Выходной",IF(D129&lt;&gt;0,"Работал","")))</f>
        <v>Работал</v>
      </c>
      <c r="E56" s="54" t="str">
        <f t="shared" si="31"/>
        <v>Работал</v>
      </c>
      <c r="F56" s="55" t="str">
        <f t="shared" ref="F56:AJ56" si="32">IF(ISBLANK(F130),"",IF(F130=0,"Выходной",IF(F130&lt;&gt;0,"Работал","")))</f>
        <v/>
      </c>
      <c r="G56" s="55" t="str">
        <f t="shared" si="32"/>
        <v/>
      </c>
      <c r="H56" s="54" t="str">
        <f t="shared" si="32"/>
        <v>Работал</v>
      </c>
      <c r="I56" s="54" t="str">
        <f t="shared" si="32"/>
        <v>Работал</v>
      </c>
      <c r="J56" s="54" t="str">
        <f t="shared" si="32"/>
        <v>Работал</v>
      </c>
      <c r="K56" s="54" t="str">
        <f t="shared" si="32"/>
        <v>Работал</v>
      </c>
      <c r="L56" s="54" t="str">
        <f t="shared" si="32"/>
        <v>Работал</v>
      </c>
      <c r="M56" s="55" t="str">
        <f t="shared" si="32"/>
        <v/>
      </c>
      <c r="N56" s="55" t="str">
        <f t="shared" si="32"/>
        <v/>
      </c>
      <c r="O56" s="54" t="str">
        <f t="shared" si="32"/>
        <v>Работал</v>
      </c>
      <c r="P56" s="54" t="str">
        <f t="shared" si="32"/>
        <v>Работал</v>
      </c>
      <c r="Q56" s="54" t="str">
        <f t="shared" si="32"/>
        <v>Работал</v>
      </c>
      <c r="R56" s="54" t="str">
        <f t="shared" si="32"/>
        <v>Работал</v>
      </c>
      <c r="S56" s="54" t="str">
        <f t="shared" si="32"/>
        <v>Работал</v>
      </c>
      <c r="T56" s="55" t="str">
        <f t="shared" si="32"/>
        <v/>
      </c>
      <c r="U56" s="55" t="str">
        <f t="shared" si="32"/>
        <v/>
      </c>
      <c r="V56" s="54" t="str">
        <f t="shared" si="32"/>
        <v>Работал</v>
      </c>
      <c r="W56" s="54" t="str">
        <f t="shared" si="32"/>
        <v>Работал</v>
      </c>
      <c r="X56" s="54" t="str">
        <f t="shared" si="32"/>
        <v>Работал</v>
      </c>
      <c r="Y56" s="54" t="str">
        <f t="shared" si="32"/>
        <v>Работал</v>
      </c>
      <c r="Z56" s="54" t="str">
        <f t="shared" si="32"/>
        <v>Работал</v>
      </c>
      <c r="AA56" s="55" t="str">
        <f t="shared" si="32"/>
        <v/>
      </c>
      <c r="AB56" s="55" t="str">
        <f t="shared" si="32"/>
        <v/>
      </c>
      <c r="AC56" s="54" t="str">
        <f t="shared" si="32"/>
        <v>Работал</v>
      </c>
      <c r="AD56" s="54" t="str">
        <f t="shared" si="32"/>
        <v>Работал</v>
      </c>
      <c r="AE56" s="54" t="str">
        <f t="shared" si="32"/>
        <v>Работал</v>
      </c>
      <c r="AF56" s="54" t="str">
        <f t="shared" si="32"/>
        <v>Работал</v>
      </c>
      <c r="AG56" s="54" t="str">
        <f t="shared" si="32"/>
        <v>Работал</v>
      </c>
      <c r="AH56" s="55" t="str">
        <f t="shared" si="32"/>
        <v/>
      </c>
      <c r="AI56" s="54" t="str">
        <f t="shared" si="32"/>
        <v/>
      </c>
      <c r="AJ56" s="54" t="str">
        <f t="shared" si="32"/>
        <v/>
      </c>
    </row>
    <row r="57" spans="1:36" x14ac:dyDescent="0.3">
      <c r="A57" s="49">
        <v>66</v>
      </c>
      <c r="B57" s="33" t="str">
        <f>VLOOKUP($A57,Сотрудники!$A$3:$L$1201,2,0)</f>
        <v>Лукьянов Станислав</v>
      </c>
      <c r="C57" s="33" t="str">
        <f>VLOOKUP($A57,Сотрудники!$A$3:$L$1201,8,0)</f>
        <v>Екатеринбург</v>
      </c>
      <c r="D57" s="54" t="str">
        <f t="shared" ref="D57:E57" si="33">IF(ISBLANK(D130),"",IF(D130=0,"Выходной",IF(D130&lt;&gt;0,"Работал","")))</f>
        <v>Работал</v>
      </c>
      <c r="E57" s="54" t="str">
        <f t="shared" si="33"/>
        <v>Работал</v>
      </c>
      <c r="F57" s="55" t="str">
        <f t="shared" ref="F57:AJ57" si="34">IF(ISBLANK(F131),"",IF(F131=0,"Выходной",IF(F131&lt;&gt;0,"Работал","")))</f>
        <v/>
      </c>
      <c r="G57" s="55" t="str">
        <f t="shared" si="34"/>
        <v/>
      </c>
      <c r="H57" s="54" t="str">
        <f t="shared" si="34"/>
        <v>Работал</v>
      </c>
      <c r="I57" s="54" t="str">
        <f t="shared" si="34"/>
        <v>Работал</v>
      </c>
      <c r="J57" s="54" t="str">
        <f t="shared" si="34"/>
        <v>Работал</v>
      </c>
      <c r="K57" s="54" t="str">
        <f t="shared" si="34"/>
        <v>Работал</v>
      </c>
      <c r="L57" s="54" t="str">
        <f t="shared" si="34"/>
        <v>Работал</v>
      </c>
      <c r="M57" s="55" t="str">
        <f t="shared" si="34"/>
        <v/>
      </c>
      <c r="N57" s="55" t="str">
        <f t="shared" si="34"/>
        <v/>
      </c>
      <c r="O57" s="54" t="str">
        <f t="shared" si="34"/>
        <v>Работал</v>
      </c>
      <c r="P57" s="54" t="str">
        <f t="shared" si="34"/>
        <v>Работал</v>
      </c>
      <c r="Q57" s="54" t="str">
        <f t="shared" si="34"/>
        <v>Работал</v>
      </c>
      <c r="R57" s="54" t="str">
        <f t="shared" si="34"/>
        <v>Работал</v>
      </c>
      <c r="S57" s="54" t="str">
        <f t="shared" si="34"/>
        <v>Работал</v>
      </c>
      <c r="T57" s="55" t="str">
        <f t="shared" si="34"/>
        <v/>
      </c>
      <c r="U57" s="55" t="str">
        <f t="shared" si="34"/>
        <v/>
      </c>
      <c r="V57" s="54" t="str">
        <f t="shared" si="34"/>
        <v>Работал</v>
      </c>
      <c r="W57" s="54" t="str">
        <f t="shared" si="34"/>
        <v>Работал</v>
      </c>
      <c r="X57" s="54" t="str">
        <f t="shared" si="34"/>
        <v>Работал</v>
      </c>
      <c r="Y57" s="54" t="str">
        <f t="shared" si="34"/>
        <v>Работал</v>
      </c>
      <c r="Z57" s="54" t="str">
        <f t="shared" si="34"/>
        <v>Работал</v>
      </c>
      <c r="AA57" s="55" t="str">
        <f t="shared" si="34"/>
        <v/>
      </c>
      <c r="AB57" s="55" t="str">
        <f t="shared" si="34"/>
        <v/>
      </c>
      <c r="AC57" s="54" t="str">
        <f t="shared" si="34"/>
        <v>Работал</v>
      </c>
      <c r="AD57" s="54" t="str">
        <f t="shared" si="34"/>
        <v>Работал</v>
      </c>
      <c r="AE57" s="54" t="str">
        <f t="shared" si="34"/>
        <v>Работал</v>
      </c>
      <c r="AF57" s="54" t="str">
        <f t="shared" si="34"/>
        <v>Работал</v>
      </c>
      <c r="AG57" s="54" t="str">
        <f t="shared" si="34"/>
        <v>Работал</v>
      </c>
      <c r="AH57" s="55" t="str">
        <f t="shared" si="34"/>
        <v/>
      </c>
      <c r="AI57" s="54" t="str">
        <f t="shared" si="34"/>
        <v/>
      </c>
      <c r="AJ57" s="54" t="str">
        <f t="shared" si="34"/>
        <v/>
      </c>
    </row>
    <row r="58" spans="1:36" x14ac:dyDescent="0.3">
      <c r="A58" s="49">
        <v>67</v>
      </c>
      <c r="B58" s="33" t="str">
        <f>VLOOKUP($A58,Сотрудники!$A$3:$L$1201,2,0)</f>
        <v>Киле Егор</v>
      </c>
      <c r="C58" s="33" t="str">
        <f>VLOOKUP($A58,Сотрудники!$A$3:$L$1201,8,0)</f>
        <v>СПБ</v>
      </c>
      <c r="D58" s="54" t="str">
        <f t="shared" ref="D58:E58" si="35">IF(ISBLANK(D131),"",IF(D131=0,"Выходной",IF(D131&lt;&gt;0,"Работал","")))</f>
        <v>Работал</v>
      </c>
      <c r="E58" s="54" t="str">
        <f t="shared" si="35"/>
        <v>Работал</v>
      </c>
      <c r="F58" s="55" t="str">
        <f t="shared" ref="F58:N58" si="36">IF(ISBLANK(F132),"",IF(F132=0,"Выходной",IF(F132&lt;&gt;0,"Работал","")))</f>
        <v/>
      </c>
      <c r="G58" s="55" t="str">
        <f t="shared" si="36"/>
        <v/>
      </c>
      <c r="H58" s="54" t="str">
        <f t="shared" si="36"/>
        <v>Работал</v>
      </c>
      <c r="I58" s="54" t="str">
        <f t="shared" si="36"/>
        <v>Работал</v>
      </c>
      <c r="J58" s="54" t="str">
        <f t="shared" si="36"/>
        <v>Работал</v>
      </c>
      <c r="K58" s="54" t="str">
        <f t="shared" si="36"/>
        <v>Работал</v>
      </c>
      <c r="L58" s="54" t="str">
        <f t="shared" si="36"/>
        <v>Работал</v>
      </c>
      <c r="M58" s="55" t="str">
        <f t="shared" si="36"/>
        <v/>
      </c>
      <c r="N58" s="55" t="str">
        <f t="shared" si="36"/>
        <v/>
      </c>
      <c r="O58" s="54" t="str">
        <f t="shared" ref="O58:S58" si="37">IF(ISBLANK(O132),"",IF(O132=0,"Выходной",IF(O132&lt;&gt;0,"Работал","")))</f>
        <v>Работал</v>
      </c>
      <c r="P58" s="54" t="str">
        <f t="shared" si="37"/>
        <v>Работал</v>
      </c>
      <c r="Q58" s="54" t="str">
        <f t="shared" si="37"/>
        <v>Работал</v>
      </c>
      <c r="R58" s="54" t="str">
        <f t="shared" si="37"/>
        <v>Работал</v>
      </c>
      <c r="S58" s="54" t="str">
        <f t="shared" si="37"/>
        <v>Работал</v>
      </c>
      <c r="T58" s="55" t="str">
        <f t="shared" ref="T58:AA58" si="38">IF(ISBLANK(T132),"",IF(T132=0,"Выходной",IF(T132&lt;&gt;0,"Работал","")))</f>
        <v/>
      </c>
      <c r="U58" s="55" t="str">
        <f t="shared" si="38"/>
        <v/>
      </c>
      <c r="V58" s="54" t="str">
        <f t="shared" si="38"/>
        <v>Работал</v>
      </c>
      <c r="W58" s="54" t="str">
        <f t="shared" si="38"/>
        <v>Работал</v>
      </c>
      <c r="X58" s="54" t="str">
        <f t="shared" si="38"/>
        <v>Работал</v>
      </c>
      <c r="Y58" s="54" t="str">
        <f t="shared" si="38"/>
        <v>Работал</v>
      </c>
      <c r="Z58" s="54" t="str">
        <f t="shared" si="38"/>
        <v>Работал</v>
      </c>
      <c r="AA58" s="55" t="str">
        <f t="shared" si="38"/>
        <v/>
      </c>
      <c r="AB58" s="55" t="str">
        <f t="shared" ref="AB58:AJ58" si="39">IF(ISBLANK(AB132),"",IF(AB132=0,"Выходной",IF(AB132&lt;&gt;0,"Работал","")))</f>
        <v/>
      </c>
      <c r="AC58" s="54" t="str">
        <f t="shared" si="39"/>
        <v>Работал</v>
      </c>
      <c r="AD58" s="54" t="str">
        <f t="shared" si="39"/>
        <v>Работал</v>
      </c>
      <c r="AE58" s="54" t="str">
        <f t="shared" si="39"/>
        <v>Работал</v>
      </c>
      <c r="AF58" s="54" t="str">
        <f t="shared" si="39"/>
        <v>Работал</v>
      </c>
      <c r="AG58" s="54" t="str">
        <f t="shared" si="39"/>
        <v>Работал</v>
      </c>
      <c r="AH58" s="55" t="str">
        <f t="shared" si="39"/>
        <v/>
      </c>
      <c r="AI58" s="54" t="str">
        <f t="shared" si="39"/>
        <v/>
      </c>
      <c r="AJ58" s="54" t="str">
        <f t="shared" si="39"/>
        <v/>
      </c>
    </row>
    <row r="59" spans="1:36" x14ac:dyDescent="0.3">
      <c r="A59" s="49">
        <v>68</v>
      </c>
      <c r="B59" s="33" t="str">
        <f>VLOOKUP($A59,Сотрудники!$A$3:$L$1201,2,0)</f>
        <v>Кучмиёв Иван</v>
      </c>
      <c r="C59" s="33" t="str">
        <f>VLOOKUP($A59,Сотрудники!$A$3:$L$1201,8,0)</f>
        <v>Москва</v>
      </c>
      <c r="D59" s="54" t="str">
        <f t="shared" ref="D59:E59" si="40">IF(ISBLANK(D132),"",IF(D132=0,"Выходной",IF(D132&lt;&gt;0,"Работал","")))</f>
        <v>Работал</v>
      </c>
      <c r="E59" s="54" t="str">
        <f t="shared" si="40"/>
        <v>Работал</v>
      </c>
      <c r="F59" s="55" t="str">
        <f t="shared" ref="F59:AJ60" si="41">IF(ISBLANK(F133),"",IF(F133=0,"Выходной",IF(F133&lt;&gt;0,"Работал","")))</f>
        <v/>
      </c>
      <c r="G59" s="55" t="str">
        <f t="shared" si="41"/>
        <v/>
      </c>
      <c r="H59" s="54" t="str">
        <f t="shared" si="41"/>
        <v>Работал</v>
      </c>
      <c r="I59" s="54" t="str">
        <f t="shared" si="41"/>
        <v>Работал</v>
      </c>
      <c r="J59" s="54" t="str">
        <f t="shared" si="41"/>
        <v>Работал</v>
      </c>
      <c r="K59" s="54" t="str">
        <f t="shared" si="41"/>
        <v>Работал</v>
      </c>
      <c r="L59" s="54" t="str">
        <f t="shared" si="41"/>
        <v>Работал</v>
      </c>
      <c r="M59" s="55" t="str">
        <f t="shared" si="41"/>
        <v/>
      </c>
      <c r="N59" s="55" t="str">
        <f t="shared" si="41"/>
        <v/>
      </c>
      <c r="O59" s="54" t="str">
        <f t="shared" si="41"/>
        <v/>
      </c>
      <c r="P59" s="54" t="str">
        <f t="shared" si="41"/>
        <v/>
      </c>
      <c r="Q59" s="54" t="str">
        <f t="shared" si="41"/>
        <v/>
      </c>
      <c r="R59" s="54" t="str">
        <f t="shared" si="41"/>
        <v/>
      </c>
      <c r="S59" s="54" t="str">
        <f t="shared" si="41"/>
        <v/>
      </c>
      <c r="T59" s="55" t="str">
        <f t="shared" si="41"/>
        <v/>
      </c>
      <c r="U59" s="55" t="str">
        <f t="shared" si="41"/>
        <v/>
      </c>
      <c r="V59" s="54" t="str">
        <f t="shared" si="41"/>
        <v/>
      </c>
      <c r="W59" s="54" t="str">
        <f t="shared" si="41"/>
        <v/>
      </c>
      <c r="X59" s="54" t="str">
        <f t="shared" si="41"/>
        <v/>
      </c>
      <c r="Y59" s="54" t="str">
        <f t="shared" si="41"/>
        <v/>
      </c>
      <c r="Z59" s="54" t="str">
        <f t="shared" si="41"/>
        <v/>
      </c>
      <c r="AA59" s="55" t="str">
        <f t="shared" si="41"/>
        <v/>
      </c>
      <c r="AB59" s="55" t="str">
        <f t="shared" si="41"/>
        <v/>
      </c>
      <c r="AC59" s="54" t="str">
        <f t="shared" si="41"/>
        <v/>
      </c>
      <c r="AD59" s="54" t="str">
        <f t="shared" si="41"/>
        <v/>
      </c>
      <c r="AE59" s="54" t="str">
        <f t="shared" si="41"/>
        <v/>
      </c>
      <c r="AF59" s="54" t="str">
        <f t="shared" si="41"/>
        <v/>
      </c>
      <c r="AG59" s="54" t="str">
        <f t="shared" si="41"/>
        <v/>
      </c>
      <c r="AH59" s="55" t="str">
        <f t="shared" si="41"/>
        <v/>
      </c>
      <c r="AI59" s="54" t="str">
        <f t="shared" si="41"/>
        <v/>
      </c>
      <c r="AJ59" s="54" t="str">
        <f t="shared" si="41"/>
        <v/>
      </c>
    </row>
    <row r="60" spans="1:36" x14ac:dyDescent="0.3">
      <c r="A60" s="32">
        <v>69</v>
      </c>
      <c r="B60" s="33" t="str">
        <f>VLOOKUP($A60,Сотрудники!$A$3:$L$1201,2,0)</f>
        <v>Егоров Валерий</v>
      </c>
      <c r="C60" s="33" t="str">
        <f>VLOOKUP($A60,Сотрудники!$A$3:$L$1201,8,0)</f>
        <v>Рязань</v>
      </c>
      <c r="D60" s="54" t="str">
        <f t="shared" ref="D60:E60" si="42">IF(ISBLANK(D133),"",IF(D133=0,"Выходной",IF(D133&lt;&gt;0,"Работал","")))</f>
        <v>Работал</v>
      </c>
      <c r="E60" s="54" t="str">
        <f t="shared" si="42"/>
        <v>Работал</v>
      </c>
      <c r="F60" s="55" t="str">
        <f t="shared" si="41"/>
        <v/>
      </c>
      <c r="G60" s="55" t="str">
        <f t="shared" si="41"/>
        <v/>
      </c>
      <c r="H60" s="54" t="str">
        <f t="shared" si="41"/>
        <v>Работал</v>
      </c>
      <c r="I60" s="54" t="str">
        <f t="shared" si="41"/>
        <v>Работал</v>
      </c>
      <c r="J60" s="54" t="str">
        <f t="shared" si="41"/>
        <v>Работал</v>
      </c>
      <c r="K60" s="54" t="str">
        <f t="shared" si="41"/>
        <v>Работал</v>
      </c>
      <c r="L60" s="54" t="str">
        <f t="shared" si="41"/>
        <v>Работал</v>
      </c>
      <c r="M60" s="55" t="str">
        <f t="shared" si="41"/>
        <v/>
      </c>
      <c r="N60" s="55" t="str">
        <f t="shared" si="41"/>
        <v/>
      </c>
      <c r="O60" s="54" t="str">
        <f t="shared" si="41"/>
        <v>Работал</v>
      </c>
      <c r="P60" s="54" t="str">
        <f t="shared" si="41"/>
        <v>Работал</v>
      </c>
      <c r="Q60" s="54" t="str">
        <f t="shared" si="41"/>
        <v>Работал</v>
      </c>
      <c r="R60" s="54" t="str">
        <f t="shared" si="41"/>
        <v>Работал</v>
      </c>
      <c r="S60" s="54" t="str">
        <f t="shared" si="41"/>
        <v>Работал</v>
      </c>
      <c r="T60" s="55" t="str">
        <f t="shared" si="41"/>
        <v/>
      </c>
      <c r="U60" s="55" t="str">
        <f t="shared" si="41"/>
        <v/>
      </c>
      <c r="V60" s="54" t="str">
        <f t="shared" si="41"/>
        <v>Работал</v>
      </c>
      <c r="W60" s="54" t="str">
        <f t="shared" si="41"/>
        <v>Работал</v>
      </c>
      <c r="X60" s="54" t="str">
        <f t="shared" si="41"/>
        <v>Работал</v>
      </c>
      <c r="Y60" s="54" t="str">
        <f t="shared" si="41"/>
        <v>Работал</v>
      </c>
      <c r="Z60" s="54" t="str">
        <f t="shared" si="41"/>
        <v>Работал</v>
      </c>
      <c r="AA60" s="55" t="str">
        <f t="shared" si="41"/>
        <v/>
      </c>
      <c r="AB60" s="55" t="str">
        <f t="shared" si="41"/>
        <v/>
      </c>
      <c r="AC60" s="54" t="str">
        <f t="shared" si="41"/>
        <v>Работал</v>
      </c>
      <c r="AD60" s="54" t="str">
        <f t="shared" si="41"/>
        <v>Работал</v>
      </c>
      <c r="AE60" s="54" t="str">
        <f t="shared" si="41"/>
        <v>Работал</v>
      </c>
      <c r="AF60" s="54" t="str">
        <f t="shared" si="41"/>
        <v>Работал</v>
      </c>
      <c r="AG60" s="54" t="str">
        <f t="shared" si="41"/>
        <v>Работал</v>
      </c>
      <c r="AH60" s="55" t="str">
        <f t="shared" si="41"/>
        <v/>
      </c>
      <c r="AI60" s="54" t="str">
        <f t="shared" si="41"/>
        <v/>
      </c>
      <c r="AJ60" s="54" t="str">
        <f t="shared" si="41"/>
        <v/>
      </c>
    </row>
    <row r="61" spans="1:36" x14ac:dyDescent="0.3">
      <c r="A61" s="32">
        <v>70</v>
      </c>
      <c r="B61" s="33" t="str">
        <f>VLOOKUP($A61,Сотрудники!$A$3:$L$1201,2,0)</f>
        <v>Балагушкин Артем</v>
      </c>
      <c r="C61" s="33" t="str">
        <f>VLOOKUP($A61,Сотрудники!$A$3:$L$1201,8,0)</f>
        <v>Москва</v>
      </c>
      <c r="D61" s="54" t="str">
        <f t="shared" ref="D61:E61" si="43">IF(ISBLANK(D134),"",IF(D134=0,"Выходной",IF(D134&lt;&gt;0,"Работал","")))</f>
        <v>Работал</v>
      </c>
      <c r="E61" s="54" t="str">
        <f t="shared" si="43"/>
        <v>Работал</v>
      </c>
      <c r="F61" s="55" t="str">
        <f t="shared" ref="F61:AJ61" si="44">IF(ISBLANK(F135),"",IF(F135=0,"Выходной",IF(F135&lt;&gt;0,"Работал","")))</f>
        <v/>
      </c>
      <c r="G61" s="55" t="str">
        <f t="shared" si="44"/>
        <v/>
      </c>
      <c r="H61" s="54" t="str">
        <f t="shared" si="44"/>
        <v>Работал</v>
      </c>
      <c r="I61" s="54" t="str">
        <f t="shared" si="44"/>
        <v>Работал</v>
      </c>
      <c r="J61" s="54" t="str">
        <f t="shared" si="44"/>
        <v>Работал</v>
      </c>
      <c r="K61" s="54" t="str">
        <f t="shared" si="44"/>
        <v>Работал</v>
      </c>
      <c r="L61" s="54" t="str">
        <f t="shared" si="44"/>
        <v>Работал</v>
      </c>
      <c r="M61" s="55" t="str">
        <f t="shared" si="44"/>
        <v/>
      </c>
      <c r="N61" s="55" t="str">
        <f t="shared" si="44"/>
        <v/>
      </c>
      <c r="O61" s="54" t="str">
        <f t="shared" si="44"/>
        <v>Работал</v>
      </c>
      <c r="P61" s="54" t="str">
        <f t="shared" si="44"/>
        <v>Работал</v>
      </c>
      <c r="Q61" s="54" t="str">
        <f t="shared" si="44"/>
        <v>Работал</v>
      </c>
      <c r="R61" s="54" t="str">
        <f t="shared" si="44"/>
        <v>Работал</v>
      </c>
      <c r="S61" s="54" t="str">
        <f t="shared" si="44"/>
        <v>Работал</v>
      </c>
      <c r="T61" s="55" t="str">
        <f t="shared" si="44"/>
        <v/>
      </c>
      <c r="U61" s="55" t="str">
        <f t="shared" si="44"/>
        <v/>
      </c>
      <c r="V61" s="54" t="str">
        <f t="shared" si="44"/>
        <v>Работал</v>
      </c>
      <c r="W61" s="54" t="str">
        <f t="shared" si="44"/>
        <v>Работал</v>
      </c>
      <c r="X61" s="54" t="str">
        <f t="shared" si="44"/>
        <v>Работал</v>
      </c>
      <c r="Y61" s="54" t="str">
        <f t="shared" si="44"/>
        <v>Работал</v>
      </c>
      <c r="Z61" s="54" t="str">
        <f t="shared" si="44"/>
        <v>Работал</v>
      </c>
      <c r="AA61" s="55" t="str">
        <f t="shared" si="44"/>
        <v/>
      </c>
      <c r="AB61" s="55" t="str">
        <f t="shared" si="44"/>
        <v/>
      </c>
      <c r="AC61" s="54" t="str">
        <f t="shared" si="44"/>
        <v>Работал</v>
      </c>
      <c r="AD61" s="54" t="str">
        <f t="shared" si="44"/>
        <v>Работал</v>
      </c>
      <c r="AE61" s="54" t="str">
        <f t="shared" si="44"/>
        <v>Работал</v>
      </c>
      <c r="AF61" s="54" t="str">
        <f t="shared" si="44"/>
        <v>Работал</v>
      </c>
      <c r="AG61" s="54" t="str">
        <f t="shared" si="44"/>
        <v>Работал</v>
      </c>
      <c r="AH61" s="55" t="str">
        <f t="shared" si="44"/>
        <v/>
      </c>
      <c r="AI61" s="54" t="str">
        <f t="shared" si="44"/>
        <v/>
      </c>
      <c r="AJ61" s="54" t="str">
        <f t="shared" si="44"/>
        <v/>
      </c>
    </row>
    <row r="62" spans="1:36" x14ac:dyDescent="0.3">
      <c r="A62" s="32">
        <v>71</v>
      </c>
      <c r="B62" s="33" t="str">
        <f>VLOOKUP($A62,Сотрудники!$A$3:$L$1201,2,0)</f>
        <v>Чермашенцев Илья</v>
      </c>
      <c r="C62" s="33" t="str">
        <f>VLOOKUP($A62,Сотрудники!$A$3:$L$1201,8,0)</f>
        <v>Москва</v>
      </c>
      <c r="D62" s="54" t="str">
        <f t="shared" ref="D62:E62" si="45">IF(ISBLANK(D135),"",IF(D135=0,"Выходной",IF(D135&lt;&gt;0,"Работал","")))</f>
        <v>Работал</v>
      </c>
      <c r="E62" s="54" t="str">
        <f t="shared" si="45"/>
        <v>Работал</v>
      </c>
      <c r="F62" s="55" t="str">
        <f t="shared" ref="F62:AJ62" si="46">IF(ISBLANK(F136),"",IF(F136=0,"Выходной",IF(F136&lt;&gt;0,"Работал","")))</f>
        <v/>
      </c>
      <c r="G62" s="55" t="str">
        <f t="shared" si="46"/>
        <v/>
      </c>
      <c r="H62" s="54" t="str">
        <f t="shared" si="46"/>
        <v>Работал</v>
      </c>
      <c r="I62" s="54" t="str">
        <f t="shared" si="46"/>
        <v>Работал</v>
      </c>
      <c r="J62" s="54" t="str">
        <f t="shared" si="46"/>
        <v>Работал</v>
      </c>
      <c r="K62" s="54" t="str">
        <f t="shared" si="46"/>
        <v>Работал</v>
      </c>
      <c r="L62" s="54" t="str">
        <f t="shared" si="46"/>
        <v>Работал</v>
      </c>
      <c r="M62" s="55" t="str">
        <f t="shared" si="46"/>
        <v/>
      </c>
      <c r="N62" s="55" t="str">
        <f t="shared" si="46"/>
        <v/>
      </c>
      <c r="O62" s="54" t="str">
        <f t="shared" si="46"/>
        <v>Работал</v>
      </c>
      <c r="P62" s="54" t="str">
        <f t="shared" si="46"/>
        <v>Работал</v>
      </c>
      <c r="Q62" s="54" t="str">
        <f t="shared" si="46"/>
        <v>Работал</v>
      </c>
      <c r="R62" s="54" t="str">
        <f t="shared" si="46"/>
        <v>Работал</v>
      </c>
      <c r="S62" s="54" t="str">
        <f t="shared" si="46"/>
        <v>Работал</v>
      </c>
      <c r="T62" s="55" t="str">
        <f t="shared" si="46"/>
        <v/>
      </c>
      <c r="U62" s="55" t="str">
        <f t="shared" si="46"/>
        <v/>
      </c>
      <c r="V62" s="54" t="str">
        <f t="shared" si="46"/>
        <v>Работал</v>
      </c>
      <c r="W62" s="54" t="str">
        <f t="shared" si="46"/>
        <v>Работал</v>
      </c>
      <c r="X62" s="54" t="str">
        <f t="shared" si="46"/>
        <v>Работал</v>
      </c>
      <c r="Y62" s="54" t="str">
        <f t="shared" si="46"/>
        <v>Работал</v>
      </c>
      <c r="Z62" s="54" t="str">
        <f t="shared" si="46"/>
        <v>Работал</v>
      </c>
      <c r="AA62" s="55" t="str">
        <f t="shared" si="46"/>
        <v/>
      </c>
      <c r="AB62" s="55" t="str">
        <f t="shared" si="46"/>
        <v/>
      </c>
      <c r="AC62" s="54" t="str">
        <f t="shared" si="46"/>
        <v>Работал</v>
      </c>
      <c r="AD62" s="54" t="str">
        <f t="shared" si="46"/>
        <v>Работал</v>
      </c>
      <c r="AE62" s="54" t="str">
        <f t="shared" si="46"/>
        <v>Работал</v>
      </c>
      <c r="AF62" s="54" t="str">
        <f t="shared" si="46"/>
        <v>Работал</v>
      </c>
      <c r="AG62" s="54" t="str">
        <f t="shared" si="46"/>
        <v>Работал</v>
      </c>
      <c r="AH62" s="55" t="str">
        <f t="shared" si="46"/>
        <v/>
      </c>
      <c r="AI62" s="54" t="str">
        <f t="shared" si="46"/>
        <v/>
      </c>
      <c r="AJ62" s="54" t="str">
        <f t="shared" si="46"/>
        <v/>
      </c>
    </row>
    <row r="63" spans="1:36" x14ac:dyDescent="0.3">
      <c r="A63" s="32">
        <v>72</v>
      </c>
      <c r="B63" s="33" t="str">
        <f>VLOOKUP($A63,Сотрудники!$A$3:$L$1201,2,0)</f>
        <v>Градосельская Наталья</v>
      </c>
      <c r="C63" s="33" t="str">
        <f>VLOOKUP($A63,Сотрудники!$A$3:$L$1201,8,0)</f>
        <v>Москва</v>
      </c>
      <c r="D63" s="54" t="str">
        <f t="shared" ref="D63:E63" si="47">IF(ISBLANK(D136),"",IF(D136=0,"Выходной",IF(D136&lt;&gt;0,"Работал","")))</f>
        <v/>
      </c>
      <c r="E63" s="54" t="str">
        <f t="shared" si="47"/>
        <v/>
      </c>
      <c r="F63" s="55" t="str">
        <f t="shared" ref="F63:AJ63" si="48">IF(ISBLANK(F137),"",IF(F137=0,"Выходной",IF(F137&lt;&gt;0,"Работал","")))</f>
        <v/>
      </c>
      <c r="G63" s="55" t="str">
        <f t="shared" si="48"/>
        <v/>
      </c>
      <c r="H63" s="54" t="str">
        <f t="shared" si="48"/>
        <v>Работал</v>
      </c>
      <c r="I63" s="54" t="str">
        <f t="shared" si="48"/>
        <v>Работал</v>
      </c>
      <c r="J63" s="54" t="str">
        <f t="shared" si="48"/>
        <v>Работал</v>
      </c>
      <c r="K63" s="54" t="str">
        <f t="shared" si="48"/>
        <v>Работал</v>
      </c>
      <c r="L63" s="54" t="str">
        <f t="shared" si="48"/>
        <v>Работал</v>
      </c>
      <c r="M63" s="55" t="str">
        <f t="shared" si="48"/>
        <v/>
      </c>
      <c r="N63" s="55" t="str">
        <f t="shared" si="48"/>
        <v/>
      </c>
      <c r="O63" s="54" t="str">
        <f t="shared" si="48"/>
        <v>Работал</v>
      </c>
      <c r="P63" s="54" t="str">
        <f t="shared" si="48"/>
        <v>Работал</v>
      </c>
      <c r="Q63" s="54" t="str">
        <f t="shared" si="48"/>
        <v>Работал</v>
      </c>
      <c r="R63" s="54" t="str">
        <f t="shared" si="48"/>
        <v>Работал</v>
      </c>
      <c r="S63" s="54" t="str">
        <f t="shared" si="48"/>
        <v>Работал</v>
      </c>
      <c r="T63" s="55" t="str">
        <f t="shared" si="48"/>
        <v/>
      </c>
      <c r="U63" s="55" t="str">
        <f t="shared" si="48"/>
        <v/>
      </c>
      <c r="V63" s="54" t="str">
        <f t="shared" si="48"/>
        <v>Работал</v>
      </c>
      <c r="W63" s="54" t="str">
        <f t="shared" si="48"/>
        <v>Работал</v>
      </c>
      <c r="X63" s="54" t="str">
        <f t="shared" si="48"/>
        <v>Работал</v>
      </c>
      <c r="Y63" s="54" t="str">
        <f t="shared" si="48"/>
        <v>Работал</v>
      </c>
      <c r="Z63" s="54" t="str">
        <f t="shared" si="48"/>
        <v>Работал</v>
      </c>
      <c r="AA63" s="55" t="str">
        <f t="shared" si="48"/>
        <v/>
      </c>
      <c r="AB63" s="55" t="str">
        <f t="shared" si="48"/>
        <v/>
      </c>
      <c r="AC63" s="54" t="str">
        <f t="shared" si="48"/>
        <v>Работал</v>
      </c>
      <c r="AD63" s="54" t="str">
        <f t="shared" si="48"/>
        <v>Работал</v>
      </c>
      <c r="AE63" s="54" t="str">
        <f t="shared" si="48"/>
        <v>Работал</v>
      </c>
      <c r="AF63" s="54" t="str">
        <f t="shared" si="48"/>
        <v>Работал</v>
      </c>
      <c r="AG63" s="54" t="str">
        <f t="shared" si="48"/>
        <v>Работал</v>
      </c>
      <c r="AH63" s="55" t="str">
        <f t="shared" si="48"/>
        <v/>
      </c>
      <c r="AI63" s="54" t="str">
        <f t="shared" si="48"/>
        <v/>
      </c>
      <c r="AJ63" s="54" t="str">
        <f t="shared" si="48"/>
        <v/>
      </c>
    </row>
    <row r="64" spans="1:36" x14ac:dyDescent="0.3">
      <c r="A64" s="32">
        <v>73</v>
      </c>
      <c r="B64" s="33" t="str">
        <f>VLOOKUP($A64,Сотрудники!$A$3:$L$1201,2,0)</f>
        <v>Шарапов Артем</v>
      </c>
      <c r="C64" s="33" t="str">
        <f>VLOOKUP($A64,Сотрудники!$A$3:$L$1201,8,0)</f>
        <v>Барнаул</v>
      </c>
      <c r="D64" s="54" t="str">
        <f t="shared" ref="D64:E64" si="49">IF(ISBLANK(D137),"",IF(D137=0,"Выходной",IF(D137&lt;&gt;0,"Работал","")))</f>
        <v/>
      </c>
      <c r="E64" s="54" t="str">
        <f t="shared" si="49"/>
        <v/>
      </c>
      <c r="F64" s="55" t="str">
        <f t="shared" ref="F64:AJ64" si="50">IF(ISBLANK(F138),"",IF(F138=0,"Выходной",IF(F138&lt;&gt;0,"Работал","")))</f>
        <v/>
      </c>
      <c r="G64" s="55" t="str">
        <f t="shared" si="50"/>
        <v/>
      </c>
      <c r="H64" s="54" t="str">
        <f t="shared" si="50"/>
        <v/>
      </c>
      <c r="I64" s="54" t="str">
        <f t="shared" si="50"/>
        <v/>
      </c>
      <c r="J64" s="54" t="str">
        <f t="shared" si="50"/>
        <v/>
      </c>
      <c r="K64" s="54" t="str">
        <f t="shared" si="50"/>
        <v/>
      </c>
      <c r="L64" s="54" t="str">
        <f t="shared" si="50"/>
        <v/>
      </c>
      <c r="M64" s="55" t="str">
        <f t="shared" si="50"/>
        <v/>
      </c>
      <c r="N64" s="55" t="str">
        <f t="shared" si="50"/>
        <v/>
      </c>
      <c r="O64" s="54" t="str">
        <f t="shared" si="50"/>
        <v>Работал</v>
      </c>
      <c r="P64" s="54" t="str">
        <f t="shared" si="50"/>
        <v>Работал</v>
      </c>
      <c r="Q64" s="54" t="str">
        <f t="shared" si="50"/>
        <v>Работал</v>
      </c>
      <c r="R64" s="54" t="str">
        <f t="shared" si="50"/>
        <v>Работал</v>
      </c>
      <c r="S64" s="54" t="str">
        <f t="shared" si="50"/>
        <v>Работал</v>
      </c>
      <c r="T64" s="55" t="str">
        <f t="shared" si="50"/>
        <v/>
      </c>
      <c r="U64" s="55" t="str">
        <f t="shared" si="50"/>
        <v/>
      </c>
      <c r="V64" s="54" t="str">
        <f t="shared" si="50"/>
        <v>Работал</v>
      </c>
      <c r="W64" s="54" t="str">
        <f t="shared" si="50"/>
        <v>Работал</v>
      </c>
      <c r="X64" s="54" t="str">
        <f t="shared" si="50"/>
        <v>Работал</v>
      </c>
      <c r="Y64" s="54" t="str">
        <f t="shared" si="50"/>
        <v>Работал</v>
      </c>
      <c r="Z64" s="54" t="str">
        <f t="shared" si="50"/>
        <v>Работал</v>
      </c>
      <c r="AA64" s="55" t="str">
        <f t="shared" si="50"/>
        <v/>
      </c>
      <c r="AB64" s="55" t="str">
        <f t="shared" si="50"/>
        <v/>
      </c>
      <c r="AC64" s="54" t="str">
        <f t="shared" si="50"/>
        <v>Работал</v>
      </c>
      <c r="AD64" s="54" t="str">
        <f t="shared" si="50"/>
        <v>Работал</v>
      </c>
      <c r="AE64" s="54" t="str">
        <f t="shared" si="50"/>
        <v>Работал</v>
      </c>
      <c r="AF64" s="54" t="str">
        <f t="shared" si="50"/>
        <v>Работал</v>
      </c>
      <c r="AG64" s="54" t="str">
        <f t="shared" si="50"/>
        <v>Работал</v>
      </c>
      <c r="AH64" s="55" t="str">
        <f t="shared" si="50"/>
        <v/>
      </c>
      <c r="AI64" s="54" t="str">
        <f t="shared" si="50"/>
        <v/>
      </c>
      <c r="AJ64" s="54" t="str">
        <f t="shared" si="50"/>
        <v/>
      </c>
    </row>
    <row r="65" spans="1:37" x14ac:dyDescent="0.3">
      <c r="A65" s="32">
        <v>74</v>
      </c>
      <c r="B65" s="33" t="str">
        <f>VLOOKUP($A65,Сотрудники!$A$3:$L$1201,2,0)</f>
        <v>Родионов Всеволод</v>
      </c>
      <c r="C65" s="33" t="str">
        <f>VLOOKUP($A65,Сотрудники!$A$3:$L$1201,8,0)</f>
        <v>Москва</v>
      </c>
      <c r="D65" s="54" t="str">
        <f t="shared" ref="D65:E65" si="51">IF(ISBLANK(D138),"",IF(D138=0,"Выходной",IF(D138&lt;&gt;0,"Работал","")))</f>
        <v/>
      </c>
      <c r="E65" s="54" t="str">
        <f t="shared" si="51"/>
        <v/>
      </c>
      <c r="F65" s="55" t="str">
        <f t="shared" ref="F65:AJ65" si="52">IF(ISBLANK(F139),"",IF(F139=0,"Выходной",IF(F139&lt;&gt;0,"Работал","")))</f>
        <v/>
      </c>
      <c r="G65" s="55" t="str">
        <f t="shared" si="52"/>
        <v/>
      </c>
      <c r="H65" s="54" t="str">
        <f t="shared" si="52"/>
        <v/>
      </c>
      <c r="I65" s="54" t="str">
        <f t="shared" si="52"/>
        <v/>
      </c>
      <c r="J65" s="54" t="str">
        <f t="shared" si="52"/>
        <v/>
      </c>
      <c r="K65" s="54" t="str">
        <f t="shared" si="52"/>
        <v/>
      </c>
      <c r="L65" s="54" t="str">
        <f t="shared" si="52"/>
        <v/>
      </c>
      <c r="M65" s="55" t="str">
        <f t="shared" si="52"/>
        <v/>
      </c>
      <c r="N65" s="55" t="str">
        <f t="shared" si="52"/>
        <v/>
      </c>
      <c r="O65" s="54" t="str">
        <f t="shared" si="52"/>
        <v>Работал</v>
      </c>
      <c r="P65" s="54" t="str">
        <f t="shared" si="52"/>
        <v>Работал</v>
      </c>
      <c r="Q65" s="54" t="str">
        <f t="shared" si="52"/>
        <v>Работал</v>
      </c>
      <c r="R65" s="54" t="str">
        <f t="shared" si="52"/>
        <v>Работал</v>
      </c>
      <c r="S65" s="54" t="str">
        <f t="shared" si="52"/>
        <v>Работал</v>
      </c>
      <c r="T65" s="55" t="str">
        <f t="shared" si="52"/>
        <v/>
      </c>
      <c r="U65" s="55" t="str">
        <f t="shared" si="52"/>
        <v/>
      </c>
      <c r="V65" s="54" t="str">
        <f t="shared" si="52"/>
        <v>Работал</v>
      </c>
      <c r="W65" s="54" t="str">
        <f t="shared" si="52"/>
        <v>Работал</v>
      </c>
      <c r="X65" s="54" t="str">
        <f t="shared" si="52"/>
        <v>Работал</v>
      </c>
      <c r="Y65" s="54" t="str">
        <f t="shared" si="52"/>
        <v>Работал</v>
      </c>
      <c r="Z65" s="54" t="str">
        <f t="shared" si="52"/>
        <v>Работал</v>
      </c>
      <c r="AA65" s="55" t="str">
        <f t="shared" si="52"/>
        <v/>
      </c>
      <c r="AB65" s="55" t="str">
        <f t="shared" si="52"/>
        <v/>
      </c>
      <c r="AC65" s="54" t="str">
        <f t="shared" si="52"/>
        <v>Работал</v>
      </c>
      <c r="AD65" s="54" t="str">
        <f t="shared" si="52"/>
        <v>Работал</v>
      </c>
      <c r="AE65" s="54" t="str">
        <f t="shared" si="52"/>
        <v>Работал</v>
      </c>
      <c r="AF65" s="54" t="str">
        <f t="shared" si="52"/>
        <v>Работал</v>
      </c>
      <c r="AG65" s="54" t="str">
        <f t="shared" si="52"/>
        <v>Работал</v>
      </c>
      <c r="AH65" s="55" t="str">
        <f t="shared" si="52"/>
        <v/>
      </c>
      <c r="AI65" s="54" t="str">
        <f t="shared" si="52"/>
        <v/>
      </c>
      <c r="AJ65" s="54" t="str">
        <f t="shared" si="52"/>
        <v/>
      </c>
    </row>
    <row r="66" spans="1:37" x14ac:dyDescent="0.3">
      <c r="A66" s="32">
        <v>75</v>
      </c>
      <c r="B66" s="33" t="str">
        <f>VLOOKUP($A66,Сотрудники!$A$3:$L$1201,2,0)</f>
        <v>Лашкуль Александра</v>
      </c>
      <c r="C66" s="33" t="str">
        <f>VLOOKUP($A66,Сотрудники!$A$3:$L$1201,8,0)</f>
        <v>СПБ</v>
      </c>
      <c r="D66" s="54" t="str">
        <f t="shared" ref="D66:E66" si="53">IF(ISBLANK(D139),"",IF(D139=0,"Выходной",IF(D139&lt;&gt;0,"Работал","")))</f>
        <v/>
      </c>
      <c r="E66" s="54" t="str">
        <f t="shared" si="53"/>
        <v/>
      </c>
      <c r="F66" s="55" t="str">
        <f t="shared" ref="F66:AJ66" si="54">IF(ISBLANK(F140),"",IF(F140=0,"Выходной",IF(F140&lt;&gt;0,"Работал","")))</f>
        <v/>
      </c>
      <c r="G66" s="55" t="str">
        <f t="shared" si="54"/>
        <v/>
      </c>
      <c r="H66" s="54" t="str">
        <f t="shared" si="54"/>
        <v/>
      </c>
      <c r="I66" s="54" t="str">
        <f t="shared" si="54"/>
        <v/>
      </c>
      <c r="J66" s="54" t="str">
        <f t="shared" si="54"/>
        <v/>
      </c>
      <c r="K66" s="54" t="str">
        <f t="shared" si="54"/>
        <v/>
      </c>
      <c r="L66" s="54" t="str">
        <f t="shared" si="54"/>
        <v/>
      </c>
      <c r="M66" s="55" t="str">
        <f t="shared" si="54"/>
        <v/>
      </c>
      <c r="N66" s="55" t="str">
        <f t="shared" si="54"/>
        <v/>
      </c>
      <c r="O66" s="54" t="str">
        <f t="shared" si="54"/>
        <v>Работал</v>
      </c>
      <c r="P66" s="54" t="str">
        <f t="shared" si="54"/>
        <v>Работал</v>
      </c>
      <c r="Q66" s="54" t="str">
        <f t="shared" si="54"/>
        <v>Работал</v>
      </c>
      <c r="R66" s="54" t="str">
        <f t="shared" si="54"/>
        <v>Работал</v>
      </c>
      <c r="S66" s="54" t="str">
        <f t="shared" si="54"/>
        <v>Работал</v>
      </c>
      <c r="T66" s="55" t="str">
        <f t="shared" si="54"/>
        <v/>
      </c>
      <c r="U66" s="55" t="str">
        <f t="shared" si="54"/>
        <v/>
      </c>
      <c r="V66" s="54" t="str">
        <f t="shared" si="54"/>
        <v>Работал</v>
      </c>
      <c r="W66" s="54" t="str">
        <f t="shared" si="54"/>
        <v>Работал</v>
      </c>
      <c r="X66" s="54" t="str">
        <f t="shared" si="54"/>
        <v>Работал</v>
      </c>
      <c r="Y66" s="54" t="str">
        <f t="shared" si="54"/>
        <v>Работал</v>
      </c>
      <c r="Z66" s="54" t="str">
        <f t="shared" si="54"/>
        <v>Работал</v>
      </c>
      <c r="AA66" s="55" t="str">
        <f t="shared" si="54"/>
        <v/>
      </c>
      <c r="AB66" s="55" t="str">
        <f t="shared" si="54"/>
        <v/>
      </c>
      <c r="AC66" s="54" t="str">
        <f t="shared" si="54"/>
        <v>Работал</v>
      </c>
      <c r="AD66" s="54" t="str">
        <f t="shared" si="54"/>
        <v>Работал</v>
      </c>
      <c r="AE66" s="54" t="str">
        <f t="shared" si="54"/>
        <v>Работал</v>
      </c>
      <c r="AF66" s="54" t="str">
        <f t="shared" si="54"/>
        <v>Работал</v>
      </c>
      <c r="AG66" s="54" t="str">
        <f t="shared" si="54"/>
        <v>Работал</v>
      </c>
      <c r="AH66" s="55" t="str">
        <f t="shared" si="54"/>
        <v/>
      </c>
      <c r="AI66" s="54" t="str">
        <f t="shared" si="54"/>
        <v/>
      </c>
      <c r="AJ66" s="54" t="str">
        <f t="shared" si="54"/>
        <v/>
      </c>
    </row>
    <row r="67" spans="1:37" x14ac:dyDescent="0.3">
      <c r="A67" s="32">
        <v>76</v>
      </c>
      <c r="B67" s="33" t="str">
        <f>VLOOKUP($A67,Сотрудники!$A$3:$L$1201,2,0)</f>
        <v>Мокрова Анастасия</v>
      </c>
      <c r="C67" s="33" t="str">
        <f>VLOOKUP($A67,Сотрудники!$A$3:$L$1201,8,0)</f>
        <v>СПБ</v>
      </c>
      <c r="D67" s="54" t="str">
        <f t="shared" ref="D67:E67" si="55">IF(ISBLANK(D140),"",IF(D140=0,"Выходной",IF(D140&lt;&gt;0,"Работал","")))</f>
        <v/>
      </c>
      <c r="E67" s="54" t="str">
        <f t="shared" si="55"/>
        <v/>
      </c>
      <c r="F67" s="55" t="str">
        <f t="shared" ref="F67:AJ67" si="56">IF(ISBLANK(F141),"",IF(F141=0,"Выходной",IF(F141&lt;&gt;0,"Работал","")))</f>
        <v/>
      </c>
      <c r="G67" s="55" t="str">
        <f t="shared" si="56"/>
        <v/>
      </c>
      <c r="H67" s="54" t="str">
        <f t="shared" si="56"/>
        <v/>
      </c>
      <c r="I67" s="54" t="str">
        <f t="shared" si="56"/>
        <v/>
      </c>
      <c r="J67" s="54" t="str">
        <f t="shared" si="56"/>
        <v/>
      </c>
      <c r="K67" s="54" t="str">
        <f t="shared" si="56"/>
        <v/>
      </c>
      <c r="L67" s="54" t="str">
        <f t="shared" si="56"/>
        <v/>
      </c>
      <c r="M67" s="55" t="str">
        <f t="shared" si="56"/>
        <v/>
      </c>
      <c r="N67" s="55" t="str">
        <f t="shared" si="56"/>
        <v/>
      </c>
      <c r="O67" s="54" t="str">
        <f t="shared" si="56"/>
        <v/>
      </c>
      <c r="P67" s="54" t="str">
        <f t="shared" si="56"/>
        <v>Работал</v>
      </c>
      <c r="Q67" s="54" t="str">
        <f t="shared" si="56"/>
        <v>Работал</v>
      </c>
      <c r="R67" s="54" t="str">
        <f t="shared" si="56"/>
        <v>Работал</v>
      </c>
      <c r="S67" s="54" t="str">
        <f t="shared" si="56"/>
        <v>Работал</v>
      </c>
      <c r="T67" s="55" t="str">
        <f t="shared" si="56"/>
        <v/>
      </c>
      <c r="U67" s="55" t="str">
        <f t="shared" si="56"/>
        <v/>
      </c>
      <c r="V67" s="54" t="str">
        <f t="shared" si="56"/>
        <v>Работал</v>
      </c>
      <c r="W67" s="54" t="str">
        <f t="shared" si="56"/>
        <v>Работал</v>
      </c>
      <c r="X67" s="54" t="str">
        <f t="shared" si="56"/>
        <v>Работал</v>
      </c>
      <c r="Y67" s="54" t="str">
        <f t="shared" si="56"/>
        <v>Работал</v>
      </c>
      <c r="Z67" s="54" t="str">
        <f t="shared" si="56"/>
        <v>Работал</v>
      </c>
      <c r="AA67" s="55" t="str">
        <f t="shared" si="56"/>
        <v/>
      </c>
      <c r="AB67" s="55" t="str">
        <f t="shared" si="56"/>
        <v/>
      </c>
      <c r="AC67" s="54" t="str">
        <f t="shared" si="56"/>
        <v>Работал</v>
      </c>
      <c r="AD67" s="54" t="str">
        <f t="shared" si="56"/>
        <v>Работал</v>
      </c>
      <c r="AE67" s="54" t="str">
        <f t="shared" si="56"/>
        <v>Работал</v>
      </c>
      <c r="AF67" s="54" t="str">
        <f t="shared" si="56"/>
        <v>Работал</v>
      </c>
      <c r="AG67" s="54" t="str">
        <f t="shared" si="56"/>
        <v>Работал</v>
      </c>
      <c r="AH67" s="55" t="str">
        <f t="shared" si="56"/>
        <v/>
      </c>
      <c r="AI67" s="54" t="str">
        <f t="shared" si="56"/>
        <v/>
      </c>
      <c r="AJ67" s="54" t="str">
        <f t="shared" si="56"/>
        <v/>
      </c>
    </row>
    <row r="68" spans="1:37" x14ac:dyDescent="0.3">
      <c r="A68" s="32">
        <v>77</v>
      </c>
      <c r="B68" s="33" t="str">
        <f>VLOOKUP($A68,Сотрудники!$A$3:$L$1201,2,0)</f>
        <v>Волотов Илья</v>
      </c>
      <c r="C68" s="33" t="str">
        <f>VLOOKUP($A68,Сотрудники!$A$3:$L$1201,8,0)</f>
        <v>Москва</v>
      </c>
      <c r="D68" s="54" t="str">
        <f t="shared" ref="D68:E68" si="57">IF(ISBLANK(D141),"",IF(D141=0,"Выходной",IF(D141&lt;&gt;0,"Работал","")))</f>
        <v/>
      </c>
      <c r="E68" s="54" t="str">
        <f t="shared" si="57"/>
        <v/>
      </c>
      <c r="F68" s="55" t="str">
        <f t="shared" ref="F68:AJ68" si="58">IF(ISBLANK(F142),"",IF(F142=0,"Выходной",IF(F142&lt;&gt;0,"Работал","")))</f>
        <v/>
      </c>
      <c r="G68" s="55" t="str">
        <f t="shared" si="58"/>
        <v/>
      </c>
      <c r="H68" s="54" t="str">
        <f t="shared" si="58"/>
        <v/>
      </c>
      <c r="I68" s="54" t="str">
        <f t="shared" si="58"/>
        <v/>
      </c>
      <c r="J68" s="54" t="str">
        <f t="shared" si="58"/>
        <v/>
      </c>
      <c r="K68" s="54" t="str">
        <f t="shared" si="58"/>
        <v/>
      </c>
      <c r="L68" s="54" t="str">
        <f t="shared" si="58"/>
        <v/>
      </c>
      <c r="M68" s="55" t="str">
        <f t="shared" si="58"/>
        <v/>
      </c>
      <c r="N68" s="55" t="str">
        <f t="shared" si="58"/>
        <v/>
      </c>
      <c r="O68" s="54" t="str">
        <f t="shared" si="58"/>
        <v/>
      </c>
      <c r="P68" s="54" t="str">
        <f t="shared" si="58"/>
        <v>Работал</v>
      </c>
      <c r="Q68" s="54" t="str">
        <f t="shared" si="58"/>
        <v>Работал</v>
      </c>
      <c r="R68" s="54" t="str">
        <f t="shared" si="58"/>
        <v>Работал</v>
      </c>
      <c r="S68" s="54" t="str">
        <f t="shared" si="58"/>
        <v>Работал</v>
      </c>
      <c r="T68" s="55" t="str">
        <f t="shared" si="58"/>
        <v/>
      </c>
      <c r="U68" s="55" t="str">
        <f t="shared" si="58"/>
        <v/>
      </c>
      <c r="V68" s="54" t="str">
        <f t="shared" si="58"/>
        <v>Работал</v>
      </c>
      <c r="W68" s="54" t="str">
        <f t="shared" si="58"/>
        <v>Работал</v>
      </c>
      <c r="X68" s="54" t="str">
        <f t="shared" si="58"/>
        <v>Работал</v>
      </c>
      <c r="Y68" s="54" t="str">
        <f t="shared" si="58"/>
        <v>Работал</v>
      </c>
      <c r="Z68" s="54" t="str">
        <f t="shared" si="58"/>
        <v>Работал</v>
      </c>
      <c r="AA68" s="55" t="str">
        <f t="shared" si="58"/>
        <v/>
      </c>
      <c r="AB68" s="55" t="str">
        <f t="shared" si="58"/>
        <v/>
      </c>
      <c r="AC68" s="54" t="str">
        <f t="shared" si="58"/>
        <v>Работал</v>
      </c>
      <c r="AD68" s="54" t="str">
        <f t="shared" si="58"/>
        <v>Работал</v>
      </c>
      <c r="AE68" s="54" t="str">
        <f t="shared" si="58"/>
        <v>Работал</v>
      </c>
      <c r="AF68" s="54" t="str">
        <f t="shared" si="58"/>
        <v>Работал</v>
      </c>
      <c r="AG68" s="54" t="str">
        <f t="shared" si="58"/>
        <v>Работал</v>
      </c>
      <c r="AH68" s="55" t="str">
        <f t="shared" si="58"/>
        <v/>
      </c>
      <c r="AI68" s="54" t="str">
        <f t="shared" si="58"/>
        <v/>
      </c>
      <c r="AJ68" s="54" t="str">
        <f t="shared" si="58"/>
        <v/>
      </c>
    </row>
    <row r="69" spans="1:37" x14ac:dyDescent="0.3">
      <c r="A69" s="32">
        <v>78</v>
      </c>
      <c r="B69" s="33" t="str">
        <f>VLOOKUP($A69,Сотрудники!$A$3:$L$1201,2,0)</f>
        <v>Гаврилова Екатерина</v>
      </c>
      <c r="C69" s="33" t="str">
        <f>VLOOKUP($A69,Сотрудники!$A$3:$L$1201,8,0)</f>
        <v>Чебоксары</v>
      </c>
      <c r="D69" s="54" t="str">
        <f t="shared" ref="D69:E69" si="59">IF(ISBLANK(D142),"",IF(D142=0,"Выходной",IF(D142&lt;&gt;0,"Работал","")))</f>
        <v/>
      </c>
      <c r="E69" s="54" t="str">
        <f t="shared" si="59"/>
        <v/>
      </c>
      <c r="F69" s="55" t="str">
        <f t="shared" ref="F69:AJ69" si="60">IF(ISBLANK(F143),"",IF(F143=0,"Выходной",IF(F143&lt;&gt;0,"Работал","")))</f>
        <v/>
      </c>
      <c r="G69" s="55" t="str">
        <f t="shared" si="60"/>
        <v/>
      </c>
      <c r="H69" s="54" t="str">
        <f t="shared" si="60"/>
        <v/>
      </c>
      <c r="I69" s="54" t="str">
        <f t="shared" si="60"/>
        <v/>
      </c>
      <c r="J69" s="54" t="str">
        <f t="shared" si="60"/>
        <v/>
      </c>
      <c r="K69" s="54" t="str">
        <f t="shared" si="60"/>
        <v/>
      </c>
      <c r="L69" s="54" t="str">
        <f t="shared" si="60"/>
        <v/>
      </c>
      <c r="M69" s="55" t="str">
        <f t="shared" si="60"/>
        <v/>
      </c>
      <c r="N69" s="55" t="str">
        <f t="shared" si="60"/>
        <v/>
      </c>
      <c r="O69" s="54" t="str">
        <f t="shared" si="60"/>
        <v/>
      </c>
      <c r="P69" s="54" t="str">
        <f t="shared" si="60"/>
        <v/>
      </c>
      <c r="Q69" s="54" t="str">
        <f t="shared" si="60"/>
        <v>Работал</v>
      </c>
      <c r="R69" s="54" t="str">
        <f t="shared" si="60"/>
        <v>Работал</v>
      </c>
      <c r="S69" s="54" t="str">
        <f t="shared" si="60"/>
        <v>Работал</v>
      </c>
      <c r="T69" s="55" t="str">
        <f t="shared" si="60"/>
        <v/>
      </c>
      <c r="U69" s="55" t="str">
        <f t="shared" si="60"/>
        <v/>
      </c>
      <c r="V69" s="54" t="str">
        <f t="shared" si="60"/>
        <v>Работал</v>
      </c>
      <c r="W69" s="54" t="str">
        <f t="shared" si="60"/>
        <v>Работал</v>
      </c>
      <c r="X69" s="54" t="str">
        <f t="shared" si="60"/>
        <v>Работал</v>
      </c>
      <c r="Y69" s="54" t="str">
        <f t="shared" si="60"/>
        <v>Работал</v>
      </c>
      <c r="Z69" s="54" t="str">
        <f t="shared" si="60"/>
        <v>Работал</v>
      </c>
      <c r="AA69" s="55" t="str">
        <f t="shared" si="60"/>
        <v/>
      </c>
      <c r="AB69" s="55" t="str">
        <f t="shared" si="60"/>
        <v/>
      </c>
      <c r="AC69" s="54" t="str">
        <f t="shared" si="60"/>
        <v>Работал</v>
      </c>
      <c r="AD69" s="54" t="str">
        <f t="shared" si="60"/>
        <v>Работал</v>
      </c>
      <c r="AE69" s="54" t="str">
        <f t="shared" si="60"/>
        <v>Работал</v>
      </c>
      <c r="AF69" s="54" t="str">
        <f t="shared" si="60"/>
        <v>Работал</v>
      </c>
      <c r="AG69" s="54" t="str">
        <f t="shared" si="60"/>
        <v>Работал</v>
      </c>
      <c r="AH69" s="55" t="str">
        <f t="shared" si="60"/>
        <v/>
      </c>
      <c r="AI69" s="54" t="str">
        <f t="shared" si="60"/>
        <v/>
      </c>
      <c r="AJ69" s="54" t="str">
        <f t="shared" si="60"/>
        <v/>
      </c>
    </row>
    <row r="70" spans="1:37" x14ac:dyDescent="0.3">
      <c r="A70" s="32">
        <v>79</v>
      </c>
      <c r="B70" s="33" t="str">
        <f>VLOOKUP($A70,Сотрудники!$A$3:$L$1201,2,0)</f>
        <v>Шакиров Вадим</v>
      </c>
      <c r="C70" s="33" t="str">
        <f>VLOOKUP($A70,Сотрудники!$A$3:$L$1201,8,0)</f>
        <v>Иннополис</v>
      </c>
      <c r="D70" s="54" t="str">
        <f t="shared" ref="D70:E70" si="61">IF(ISBLANK(D143),"",IF(D143=0,"Выходной",IF(D143&lt;&gt;0,"Работал","")))</f>
        <v/>
      </c>
      <c r="E70" s="54" t="str">
        <f t="shared" si="61"/>
        <v/>
      </c>
      <c r="F70" s="55" t="str">
        <f t="shared" ref="F70:AJ70" si="62">IF(ISBLANK(F144),"",IF(F144=0,"Выходной",IF(F144&lt;&gt;0,"Работал","")))</f>
        <v/>
      </c>
      <c r="G70" s="55" t="str">
        <f t="shared" si="62"/>
        <v/>
      </c>
      <c r="H70" s="54" t="str">
        <f t="shared" si="62"/>
        <v/>
      </c>
      <c r="I70" s="54" t="str">
        <f t="shared" si="62"/>
        <v/>
      </c>
      <c r="J70" s="54" t="str">
        <f t="shared" si="62"/>
        <v/>
      </c>
      <c r="K70" s="54" t="str">
        <f t="shared" si="62"/>
        <v/>
      </c>
      <c r="L70" s="54" t="str">
        <f t="shared" si="62"/>
        <v/>
      </c>
      <c r="M70" s="55" t="str">
        <f t="shared" si="62"/>
        <v/>
      </c>
      <c r="N70" s="55" t="str">
        <f t="shared" si="62"/>
        <v/>
      </c>
      <c r="O70" s="54" t="str">
        <f t="shared" si="62"/>
        <v/>
      </c>
      <c r="P70" s="54" t="str">
        <f t="shared" si="62"/>
        <v/>
      </c>
      <c r="Q70" s="54" t="str">
        <f t="shared" si="62"/>
        <v>Работал</v>
      </c>
      <c r="R70" s="54" t="str">
        <f t="shared" si="62"/>
        <v>Работал</v>
      </c>
      <c r="S70" s="54" t="str">
        <f t="shared" si="62"/>
        <v>Работал</v>
      </c>
      <c r="T70" s="55" t="str">
        <f t="shared" si="62"/>
        <v/>
      </c>
      <c r="U70" s="55" t="str">
        <f t="shared" si="62"/>
        <v/>
      </c>
      <c r="V70" s="54" t="str">
        <f t="shared" si="62"/>
        <v>Работал</v>
      </c>
      <c r="W70" s="54" t="str">
        <f t="shared" si="62"/>
        <v>Работал</v>
      </c>
      <c r="X70" s="54" t="str">
        <f t="shared" si="62"/>
        <v>Работал</v>
      </c>
      <c r="Y70" s="54" t="str">
        <f t="shared" si="62"/>
        <v>Работал</v>
      </c>
      <c r="Z70" s="54" t="str">
        <f t="shared" si="62"/>
        <v>Работал</v>
      </c>
      <c r="AA70" s="55" t="str">
        <f t="shared" si="62"/>
        <v/>
      </c>
      <c r="AB70" s="55" t="str">
        <f t="shared" si="62"/>
        <v/>
      </c>
      <c r="AC70" s="54" t="str">
        <f t="shared" si="62"/>
        <v>Работал</v>
      </c>
      <c r="AD70" s="54" t="str">
        <f t="shared" si="62"/>
        <v>Работал</v>
      </c>
      <c r="AE70" s="54" t="str">
        <f t="shared" si="62"/>
        <v>Работал</v>
      </c>
      <c r="AF70" s="54" t="str">
        <f t="shared" si="62"/>
        <v>Работал</v>
      </c>
      <c r="AG70" s="54" t="str">
        <f t="shared" si="62"/>
        <v>Работал</v>
      </c>
      <c r="AH70" s="55" t="str">
        <f t="shared" si="62"/>
        <v/>
      </c>
      <c r="AI70" s="54" t="str">
        <f t="shared" si="62"/>
        <v/>
      </c>
      <c r="AJ70" s="54" t="str">
        <f t="shared" si="62"/>
        <v/>
      </c>
    </row>
    <row r="71" spans="1:37" x14ac:dyDescent="0.3">
      <c r="A71" s="32">
        <v>80</v>
      </c>
      <c r="B71" s="33" t="str">
        <f>VLOOKUP($A71,Сотрудники!$A$3:$L$1201,2,0)</f>
        <v>Павлов Никита</v>
      </c>
      <c r="C71" s="33" t="str">
        <f>VLOOKUP($A71,Сотрудники!$A$3:$L$1201,8,0)</f>
        <v>Москва</v>
      </c>
      <c r="D71" s="54" t="str">
        <f t="shared" ref="D71:E71" si="63">IF(ISBLANK(D144),"",IF(D144=0,"Выходной",IF(D144&lt;&gt;0,"Работал","")))</f>
        <v/>
      </c>
      <c r="E71" s="54" t="str">
        <f t="shared" si="63"/>
        <v/>
      </c>
      <c r="F71" s="55" t="str">
        <f t="shared" ref="F71:AJ71" si="64">IF(ISBLANK(F145),"",IF(F145=0,"Выходной",IF(F145&lt;&gt;0,"Работал","")))</f>
        <v/>
      </c>
      <c r="G71" s="55" t="str">
        <f t="shared" si="64"/>
        <v/>
      </c>
      <c r="H71" s="54" t="str">
        <f t="shared" si="64"/>
        <v/>
      </c>
      <c r="I71" s="54" t="str">
        <f t="shared" si="64"/>
        <v/>
      </c>
      <c r="J71" s="54" t="str">
        <f t="shared" si="64"/>
        <v/>
      </c>
      <c r="K71" s="54" t="str">
        <f t="shared" si="64"/>
        <v/>
      </c>
      <c r="L71" s="54" t="str">
        <f t="shared" si="64"/>
        <v/>
      </c>
      <c r="M71" s="55" t="str">
        <f t="shared" si="64"/>
        <v/>
      </c>
      <c r="N71" s="55" t="str">
        <f t="shared" si="64"/>
        <v/>
      </c>
      <c r="O71" s="54" t="str">
        <f t="shared" si="64"/>
        <v/>
      </c>
      <c r="P71" s="54" t="str">
        <f t="shared" si="64"/>
        <v/>
      </c>
      <c r="Q71" s="54" t="str">
        <f t="shared" si="64"/>
        <v/>
      </c>
      <c r="R71" s="54" t="str">
        <f t="shared" si="64"/>
        <v/>
      </c>
      <c r="S71" s="54" t="str">
        <f t="shared" si="64"/>
        <v/>
      </c>
      <c r="T71" s="55" t="str">
        <f t="shared" si="64"/>
        <v/>
      </c>
      <c r="U71" s="55" t="str">
        <f t="shared" si="64"/>
        <v/>
      </c>
      <c r="V71" s="54" t="str">
        <f t="shared" si="64"/>
        <v>Работал</v>
      </c>
      <c r="W71" s="54" t="str">
        <f t="shared" si="64"/>
        <v>Работал</v>
      </c>
      <c r="X71" s="54" t="str">
        <f t="shared" si="64"/>
        <v>Работал</v>
      </c>
      <c r="Y71" s="54" t="str">
        <f t="shared" si="64"/>
        <v>Работал</v>
      </c>
      <c r="Z71" s="54" t="str">
        <f t="shared" si="64"/>
        <v>Работал</v>
      </c>
      <c r="AA71" s="55" t="str">
        <f t="shared" si="64"/>
        <v/>
      </c>
      <c r="AB71" s="55" t="str">
        <f t="shared" si="64"/>
        <v/>
      </c>
      <c r="AC71" s="54" t="str">
        <f t="shared" si="64"/>
        <v>Работал</v>
      </c>
      <c r="AD71" s="54" t="str">
        <f t="shared" si="64"/>
        <v>Работал</v>
      </c>
      <c r="AE71" s="54" t="str">
        <f t="shared" si="64"/>
        <v>Работал</v>
      </c>
      <c r="AF71" s="54" t="str">
        <f t="shared" si="64"/>
        <v>Работал</v>
      </c>
      <c r="AG71" s="54" t="str">
        <f t="shared" si="64"/>
        <v>Работал</v>
      </c>
      <c r="AH71" s="55" t="str">
        <f t="shared" si="64"/>
        <v/>
      </c>
      <c r="AI71" s="54" t="str">
        <f t="shared" si="64"/>
        <v/>
      </c>
      <c r="AJ71" s="54" t="str">
        <f t="shared" si="64"/>
        <v/>
      </c>
    </row>
    <row r="72" spans="1:37" x14ac:dyDescent="0.3">
      <c r="A72" s="32">
        <v>81</v>
      </c>
      <c r="B72" s="33" t="str">
        <f>VLOOKUP($A72,Сотрудники!$A$3:$L$1201,2,0)</f>
        <v>Александрова Кристина</v>
      </c>
      <c r="C72" s="33" t="str">
        <f>VLOOKUP($A72,Сотрудники!$A$3:$L$1201,8,0)</f>
        <v>Москва</v>
      </c>
      <c r="D72" s="54" t="str">
        <f t="shared" ref="D72:E72" si="65">IF(ISBLANK(D145),"",IF(D145=0,"Выходной",IF(D145&lt;&gt;0,"Работал","")))</f>
        <v/>
      </c>
      <c r="E72" s="54" t="str">
        <f t="shared" si="65"/>
        <v/>
      </c>
      <c r="F72" s="55" t="str">
        <f t="shared" ref="F72:AJ72" si="66">IF(ISBLANK(F146),"",IF(F146=0,"Выходной",IF(F146&lt;&gt;0,"Работал","")))</f>
        <v/>
      </c>
      <c r="G72" s="55" t="str">
        <f t="shared" si="66"/>
        <v/>
      </c>
      <c r="H72" s="54" t="str">
        <f t="shared" si="66"/>
        <v/>
      </c>
      <c r="I72" s="54" t="str">
        <f t="shared" si="66"/>
        <v/>
      </c>
      <c r="J72" s="54" t="str">
        <f t="shared" si="66"/>
        <v/>
      </c>
      <c r="K72" s="54" t="str">
        <f t="shared" si="66"/>
        <v/>
      </c>
      <c r="L72" s="54" t="str">
        <f t="shared" si="66"/>
        <v/>
      </c>
      <c r="M72" s="55" t="str">
        <f t="shared" si="66"/>
        <v/>
      </c>
      <c r="N72" s="55" t="str">
        <f t="shared" si="66"/>
        <v/>
      </c>
      <c r="O72" s="54" t="str">
        <f t="shared" si="66"/>
        <v/>
      </c>
      <c r="P72" s="54" t="str">
        <f t="shared" si="66"/>
        <v/>
      </c>
      <c r="Q72" s="54" t="str">
        <f t="shared" si="66"/>
        <v/>
      </c>
      <c r="R72" s="54" t="str">
        <f t="shared" si="66"/>
        <v/>
      </c>
      <c r="S72" s="54" t="str">
        <f t="shared" si="66"/>
        <v/>
      </c>
      <c r="T72" s="55" t="str">
        <f t="shared" si="66"/>
        <v/>
      </c>
      <c r="U72" s="55" t="str">
        <f t="shared" si="66"/>
        <v/>
      </c>
      <c r="V72" s="54" t="str">
        <f t="shared" si="66"/>
        <v/>
      </c>
      <c r="W72" s="54" t="str">
        <f t="shared" si="66"/>
        <v/>
      </c>
      <c r="X72" s="54" t="str">
        <f t="shared" si="66"/>
        <v>Работал</v>
      </c>
      <c r="Y72" s="54" t="str">
        <f t="shared" si="66"/>
        <v>Работал</v>
      </c>
      <c r="Z72" s="54" t="str">
        <f t="shared" si="66"/>
        <v>Работал</v>
      </c>
      <c r="AA72" s="55" t="str">
        <f t="shared" si="66"/>
        <v/>
      </c>
      <c r="AB72" s="55" t="str">
        <f t="shared" si="66"/>
        <v/>
      </c>
      <c r="AC72" s="54" t="str">
        <f t="shared" si="66"/>
        <v>Работал</v>
      </c>
      <c r="AD72" s="54" t="str">
        <f t="shared" si="66"/>
        <v>Работал</v>
      </c>
      <c r="AE72" s="54" t="str">
        <f t="shared" si="66"/>
        <v>Работал</v>
      </c>
      <c r="AF72" s="54" t="str">
        <f t="shared" si="66"/>
        <v>Работал</v>
      </c>
      <c r="AG72" s="54" t="str">
        <f t="shared" si="66"/>
        <v>Работал</v>
      </c>
      <c r="AH72" s="55" t="str">
        <f t="shared" si="66"/>
        <v/>
      </c>
      <c r="AI72" s="54" t="str">
        <f t="shared" si="66"/>
        <v/>
      </c>
      <c r="AJ72" s="54" t="str">
        <f t="shared" si="66"/>
        <v/>
      </c>
    </row>
    <row r="73" spans="1:37" x14ac:dyDescent="0.3">
      <c r="A73" s="32">
        <v>82</v>
      </c>
      <c r="B73" s="33" t="str">
        <f>VLOOKUP($A73,Сотрудники!$A$3:$L$1201,2,0)</f>
        <v>Крапивин Сергей</v>
      </c>
      <c r="C73" s="33" t="str">
        <f>VLOOKUP($A73,Сотрудники!$A$3:$L$1201,8,0)</f>
        <v>Краснодар</v>
      </c>
      <c r="D73" s="54" t="str">
        <f t="shared" ref="D73:E73" si="67">IF(ISBLANK(D146),"",IF(D146=0,"Выходной",IF(D146&lt;&gt;0,"Работал","")))</f>
        <v/>
      </c>
      <c r="E73" s="54" t="str">
        <f t="shared" si="67"/>
        <v/>
      </c>
      <c r="F73" s="55" t="str">
        <f t="shared" ref="F73:AJ73" si="68">IF(ISBLANK(F147),"",IF(F147=0,"Выходной",IF(F147&lt;&gt;0,"Работал","")))</f>
        <v/>
      </c>
      <c r="G73" s="55" t="str">
        <f t="shared" si="68"/>
        <v/>
      </c>
      <c r="H73" s="54" t="str">
        <f t="shared" si="68"/>
        <v/>
      </c>
      <c r="I73" s="54" t="str">
        <f t="shared" si="68"/>
        <v/>
      </c>
      <c r="J73" s="54" t="str">
        <f t="shared" si="68"/>
        <v/>
      </c>
      <c r="K73" s="54" t="str">
        <f t="shared" si="68"/>
        <v/>
      </c>
      <c r="L73" s="54" t="str">
        <f t="shared" si="68"/>
        <v/>
      </c>
      <c r="M73" s="55" t="str">
        <f t="shared" si="68"/>
        <v/>
      </c>
      <c r="N73" s="55" t="str">
        <f t="shared" si="68"/>
        <v/>
      </c>
      <c r="O73" s="54" t="str">
        <f t="shared" si="68"/>
        <v/>
      </c>
      <c r="P73" s="54" t="str">
        <f t="shared" si="68"/>
        <v/>
      </c>
      <c r="Q73" s="54" t="str">
        <f t="shared" si="68"/>
        <v/>
      </c>
      <c r="R73" s="54" t="str">
        <f t="shared" si="68"/>
        <v/>
      </c>
      <c r="S73" s="54" t="str">
        <f t="shared" si="68"/>
        <v/>
      </c>
      <c r="T73" s="55" t="str">
        <f t="shared" si="68"/>
        <v/>
      </c>
      <c r="U73" s="55" t="str">
        <f t="shared" si="68"/>
        <v/>
      </c>
      <c r="V73" s="54" t="str">
        <f t="shared" si="68"/>
        <v/>
      </c>
      <c r="W73" s="54" t="str">
        <f t="shared" si="68"/>
        <v/>
      </c>
      <c r="X73" s="54" t="str">
        <f t="shared" si="68"/>
        <v/>
      </c>
      <c r="Y73" s="54" t="str">
        <f t="shared" si="68"/>
        <v/>
      </c>
      <c r="Z73" s="54" t="str">
        <f t="shared" si="68"/>
        <v/>
      </c>
      <c r="AA73" s="55" t="str">
        <f t="shared" si="68"/>
        <v/>
      </c>
      <c r="AB73" s="55" t="str">
        <f t="shared" si="68"/>
        <v/>
      </c>
      <c r="AC73" s="54" t="str">
        <f t="shared" si="68"/>
        <v/>
      </c>
      <c r="AD73" s="54" t="str">
        <f t="shared" si="68"/>
        <v/>
      </c>
      <c r="AE73" s="54" t="str">
        <f t="shared" si="68"/>
        <v>Работал</v>
      </c>
      <c r="AF73" s="54" t="str">
        <f t="shared" si="68"/>
        <v>Работал</v>
      </c>
      <c r="AG73" s="54" t="str">
        <f t="shared" si="68"/>
        <v>Работал</v>
      </c>
      <c r="AH73" s="55" t="str">
        <f t="shared" si="68"/>
        <v/>
      </c>
      <c r="AI73" s="54" t="str">
        <f t="shared" si="68"/>
        <v/>
      </c>
      <c r="AJ73" s="54" t="str">
        <f t="shared" si="68"/>
        <v/>
      </c>
    </row>
    <row r="74" spans="1:37" x14ac:dyDescent="0.3">
      <c r="B74" s="36" t="s">
        <v>27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</row>
    <row r="75" spans="1:37" x14ac:dyDescent="0.3">
      <c r="B75" s="38" t="s">
        <v>23</v>
      </c>
      <c r="C75" s="38" t="s">
        <v>24</v>
      </c>
      <c r="D75" s="96" t="s">
        <v>25</v>
      </c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</row>
    <row r="76" spans="1:37" x14ac:dyDescent="0.3">
      <c r="B76" s="36"/>
      <c r="C76" s="37" t="s">
        <v>21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36" t="s">
        <v>20</v>
      </c>
    </row>
    <row r="77" spans="1:37" x14ac:dyDescent="0.3">
      <c r="A77" s="33">
        <v>1</v>
      </c>
      <c r="B77" s="33" t="str">
        <f>VLOOKUP($A77,Сотрудники!$A$3:$L$1201,2,0)</f>
        <v>Кузьмин Антон</v>
      </c>
      <c r="C77" s="33" t="str">
        <f>VLOOKUP($A77,Сотрудники!$A$3:$L$1201,8,0)</f>
        <v>Москва</v>
      </c>
      <c r="D77" s="54">
        <v>8</v>
      </c>
      <c r="E77" s="54">
        <v>8</v>
      </c>
      <c r="F77" s="55"/>
      <c r="G77" s="55"/>
      <c r="H77" s="54">
        <v>8</v>
      </c>
      <c r="I77" s="54">
        <v>8</v>
      </c>
      <c r="J77" s="54">
        <v>8</v>
      </c>
      <c r="K77" s="54">
        <v>8</v>
      </c>
      <c r="L77" s="54">
        <v>8</v>
      </c>
      <c r="M77" s="55"/>
      <c r="N77" s="55"/>
      <c r="O77" s="54">
        <v>8</v>
      </c>
      <c r="P77" s="54">
        <v>8</v>
      </c>
      <c r="Q77" s="54">
        <v>8</v>
      </c>
      <c r="R77" s="54">
        <v>8</v>
      </c>
      <c r="S77" s="54">
        <v>8</v>
      </c>
      <c r="T77" s="55"/>
      <c r="U77" s="55"/>
      <c r="V77" s="54">
        <v>8</v>
      </c>
      <c r="W77" s="54">
        <v>8</v>
      </c>
      <c r="X77" s="54">
        <v>8</v>
      </c>
      <c r="Y77" s="54">
        <v>8</v>
      </c>
      <c r="Z77" s="54">
        <v>8</v>
      </c>
      <c r="AA77" s="55"/>
      <c r="AB77" s="55"/>
      <c r="AC77" s="54">
        <v>8</v>
      </c>
      <c r="AD77" s="54">
        <v>8</v>
      </c>
      <c r="AE77" s="54">
        <v>8</v>
      </c>
      <c r="AF77" s="54">
        <v>8</v>
      </c>
      <c r="AG77" s="54">
        <v>8</v>
      </c>
      <c r="AH77" s="55"/>
      <c r="AI77" s="54"/>
      <c r="AJ77" s="54"/>
      <c r="AK77" s="36">
        <f>SUM(D77:AJ77)</f>
        <v>176</v>
      </c>
    </row>
    <row r="78" spans="1:37" x14ac:dyDescent="0.3">
      <c r="A78" s="33">
        <v>2</v>
      </c>
      <c r="B78" s="33" t="str">
        <f>VLOOKUP($A78,Сотрудники!$A$3:$L$1201,2,0)</f>
        <v xml:space="preserve">Крейнделин Борис </v>
      </c>
      <c r="C78" s="33" t="str">
        <f>VLOOKUP($A78,Сотрудники!$A$3:$L$1201,8,0)</f>
        <v>Москва</v>
      </c>
      <c r="D78" s="54">
        <v>8</v>
      </c>
      <c r="E78" s="54">
        <v>8</v>
      </c>
      <c r="F78" s="55"/>
      <c r="G78" s="55"/>
      <c r="H78" s="54">
        <v>8</v>
      </c>
      <c r="I78" s="54">
        <v>8</v>
      </c>
      <c r="J78" s="54">
        <v>8</v>
      </c>
      <c r="K78" s="54">
        <v>8</v>
      </c>
      <c r="L78" s="54">
        <v>8</v>
      </c>
      <c r="M78" s="55"/>
      <c r="N78" s="55"/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5">
        <v>0</v>
      </c>
      <c r="U78" s="55">
        <v>0</v>
      </c>
      <c r="V78" s="54">
        <v>8</v>
      </c>
      <c r="W78" s="54">
        <v>8</v>
      </c>
      <c r="X78" s="54">
        <v>8</v>
      </c>
      <c r="Y78" s="54">
        <v>8</v>
      </c>
      <c r="Z78" s="54">
        <v>8</v>
      </c>
      <c r="AA78" s="55"/>
      <c r="AB78" s="55"/>
      <c r="AC78" s="54">
        <v>8</v>
      </c>
      <c r="AD78" s="54">
        <v>8</v>
      </c>
      <c r="AE78" s="54">
        <v>8</v>
      </c>
      <c r="AF78" s="54">
        <v>8</v>
      </c>
      <c r="AG78" s="54">
        <v>8</v>
      </c>
      <c r="AH78" s="55"/>
      <c r="AI78" s="54"/>
      <c r="AJ78" s="54"/>
      <c r="AK78" s="36">
        <f t="shared" ref="AK78:AK140" si="69">SUM(D78:AJ78)</f>
        <v>136</v>
      </c>
    </row>
    <row r="79" spans="1:37" x14ac:dyDescent="0.3">
      <c r="A79" s="33">
        <v>3</v>
      </c>
      <c r="B79" s="33" t="str">
        <f>VLOOKUP($A79,Сотрудники!$A$3:$L$1201,2,0)</f>
        <v>Асеев Феофан</v>
      </c>
      <c r="C79" s="33" t="str">
        <f>VLOOKUP($A79,Сотрудники!$A$3:$L$1201,8,0)</f>
        <v>Москва</v>
      </c>
      <c r="D79" s="54">
        <v>8</v>
      </c>
      <c r="E79" s="54">
        <v>8</v>
      </c>
      <c r="F79" s="55"/>
      <c r="G79" s="55"/>
      <c r="H79" s="54">
        <v>8</v>
      </c>
      <c r="I79" s="54">
        <v>8</v>
      </c>
      <c r="J79" s="54">
        <v>8</v>
      </c>
      <c r="K79" s="54">
        <v>8</v>
      </c>
      <c r="L79" s="54">
        <v>8</v>
      </c>
      <c r="M79" s="55"/>
      <c r="N79" s="55"/>
      <c r="O79" s="54">
        <v>8</v>
      </c>
      <c r="P79" s="54">
        <v>8</v>
      </c>
      <c r="Q79" s="54">
        <v>8</v>
      </c>
      <c r="R79" s="54">
        <v>8</v>
      </c>
      <c r="S79" s="54">
        <v>8</v>
      </c>
      <c r="T79" s="55"/>
      <c r="U79" s="55"/>
      <c r="V79" s="54">
        <v>8</v>
      </c>
      <c r="W79" s="54">
        <v>8</v>
      </c>
      <c r="X79" s="54">
        <v>8</v>
      </c>
      <c r="Y79" s="54">
        <v>8</v>
      </c>
      <c r="Z79" s="54">
        <v>8</v>
      </c>
      <c r="AA79" s="55"/>
      <c r="AB79" s="55"/>
      <c r="AC79" s="54">
        <v>8</v>
      </c>
      <c r="AD79" s="54">
        <v>8</v>
      </c>
      <c r="AE79" s="54">
        <v>8</v>
      </c>
      <c r="AF79" s="54">
        <v>8</v>
      </c>
      <c r="AG79" s="54">
        <v>8</v>
      </c>
      <c r="AH79" s="55"/>
      <c r="AI79" s="54"/>
      <c r="AJ79" s="54"/>
      <c r="AK79" s="36">
        <f t="shared" si="69"/>
        <v>176</v>
      </c>
    </row>
    <row r="80" spans="1:37" x14ac:dyDescent="0.3">
      <c r="A80" s="32">
        <v>5</v>
      </c>
      <c r="B80" s="33" t="str">
        <f>VLOOKUP($A80,Сотрудники!$A$3:$L$1201,2,0)</f>
        <v>Яковлев Дмитрий</v>
      </c>
      <c r="C80" s="33" t="str">
        <f>VLOOKUP($A80,Сотрудники!$A$3:$L$1201,8,0)</f>
        <v>Москва</v>
      </c>
      <c r="D80" s="54">
        <v>8</v>
      </c>
      <c r="E80" s="54">
        <v>8</v>
      </c>
      <c r="F80" s="55"/>
      <c r="G80" s="55"/>
      <c r="H80" s="54">
        <v>8</v>
      </c>
      <c r="I80" s="54">
        <v>8</v>
      </c>
      <c r="J80" s="54">
        <v>8</v>
      </c>
      <c r="K80" s="54">
        <v>8</v>
      </c>
      <c r="L80" s="54">
        <v>8</v>
      </c>
      <c r="M80" s="55"/>
      <c r="N80" s="55"/>
      <c r="O80" s="54">
        <v>8</v>
      </c>
      <c r="P80" s="54">
        <v>8</v>
      </c>
      <c r="Q80" s="54">
        <v>8</v>
      </c>
      <c r="R80" s="54">
        <v>8</v>
      </c>
      <c r="S80" s="54">
        <v>8</v>
      </c>
      <c r="T80" s="55"/>
      <c r="U80" s="55"/>
      <c r="V80" s="54">
        <v>8</v>
      </c>
      <c r="W80" s="54">
        <v>8</v>
      </c>
      <c r="X80" s="54">
        <v>8</v>
      </c>
      <c r="Y80" s="54">
        <v>8</v>
      </c>
      <c r="Z80" s="54">
        <v>8</v>
      </c>
      <c r="AA80" s="55"/>
      <c r="AB80" s="55"/>
      <c r="AC80" s="54">
        <v>8</v>
      </c>
      <c r="AD80" s="54">
        <v>8</v>
      </c>
      <c r="AE80" s="54">
        <v>8</v>
      </c>
      <c r="AF80" s="54">
        <v>8</v>
      </c>
      <c r="AG80" s="54">
        <v>8</v>
      </c>
      <c r="AH80" s="55"/>
      <c r="AI80" s="54"/>
      <c r="AJ80" s="54"/>
      <c r="AK80" s="36">
        <f t="shared" si="69"/>
        <v>176</v>
      </c>
    </row>
    <row r="81" spans="1:37" x14ac:dyDescent="0.3">
      <c r="A81" s="32">
        <v>8</v>
      </c>
      <c r="B81" s="33" t="str">
        <f>VLOOKUP($A81,Сотрудники!$A$3:$L$1201,2,0)</f>
        <v>Хохлова Крестина</v>
      </c>
      <c r="C81" s="33" t="str">
        <f>VLOOKUP($A81,Сотрудники!$A$3:$L$1201,8,0)</f>
        <v>Москва</v>
      </c>
      <c r="D81" s="54">
        <v>8</v>
      </c>
      <c r="E81" s="54">
        <v>8</v>
      </c>
      <c r="F81" s="55"/>
      <c r="G81" s="55"/>
      <c r="H81" s="54">
        <v>8</v>
      </c>
      <c r="I81" s="54">
        <v>8</v>
      </c>
      <c r="J81" s="54">
        <v>8</v>
      </c>
      <c r="K81" s="54">
        <v>8</v>
      </c>
      <c r="L81" s="54">
        <v>8</v>
      </c>
      <c r="M81" s="55"/>
      <c r="N81" s="55"/>
      <c r="O81" s="54">
        <v>8</v>
      </c>
      <c r="P81" s="54">
        <v>8</v>
      </c>
      <c r="Q81" s="54">
        <v>8</v>
      </c>
      <c r="R81" s="54">
        <v>8</v>
      </c>
      <c r="S81" s="54">
        <v>8</v>
      </c>
      <c r="T81" s="55"/>
      <c r="U81" s="55"/>
      <c r="V81" s="54">
        <v>8</v>
      </c>
      <c r="W81" s="54">
        <v>8</v>
      </c>
      <c r="X81" s="54">
        <v>8</v>
      </c>
      <c r="Y81" s="54">
        <v>8</v>
      </c>
      <c r="Z81" s="54">
        <v>8</v>
      </c>
      <c r="AA81" s="55"/>
      <c r="AB81" s="55"/>
      <c r="AC81" s="54">
        <v>8</v>
      </c>
      <c r="AD81" s="54">
        <v>8</v>
      </c>
      <c r="AE81" s="54">
        <v>8</v>
      </c>
      <c r="AF81" s="54">
        <v>8</v>
      </c>
      <c r="AG81" s="54">
        <v>8</v>
      </c>
      <c r="AH81" s="55"/>
      <c r="AI81" s="54"/>
      <c r="AJ81" s="54"/>
      <c r="AK81" s="36">
        <f t="shared" si="69"/>
        <v>176</v>
      </c>
    </row>
    <row r="82" spans="1:37" x14ac:dyDescent="0.3">
      <c r="A82" s="32">
        <v>9</v>
      </c>
      <c r="B82" s="33" t="str">
        <f>VLOOKUP($A82,Сотрудники!$A$3:$L$1201,2,0)</f>
        <v>Пойш Виталий</v>
      </c>
      <c r="C82" s="33" t="str">
        <f>VLOOKUP($A82,Сотрудники!$A$3:$L$1201,8,0)</f>
        <v>Екатеринбург</v>
      </c>
      <c r="D82" s="54">
        <v>8</v>
      </c>
      <c r="E82" s="54">
        <v>8</v>
      </c>
      <c r="F82" s="55"/>
      <c r="G82" s="55"/>
      <c r="H82" s="54">
        <v>8</v>
      </c>
      <c r="I82" s="54">
        <v>8</v>
      </c>
      <c r="J82" s="54">
        <v>8</v>
      </c>
      <c r="K82" s="54">
        <v>8</v>
      </c>
      <c r="L82" s="54">
        <v>8</v>
      </c>
      <c r="M82" s="55"/>
      <c r="N82" s="55"/>
      <c r="O82" s="54">
        <v>8</v>
      </c>
      <c r="P82" s="54">
        <v>8</v>
      </c>
      <c r="Q82" s="54">
        <v>8</v>
      </c>
      <c r="R82" s="54">
        <v>8</v>
      </c>
      <c r="S82" s="54">
        <v>8</v>
      </c>
      <c r="T82" s="55"/>
      <c r="U82" s="55"/>
      <c r="V82" s="54">
        <v>8</v>
      </c>
      <c r="W82" s="54">
        <v>8</v>
      </c>
      <c r="X82" s="54">
        <v>8</v>
      </c>
      <c r="Y82" s="54">
        <v>8</v>
      </c>
      <c r="Z82" s="54">
        <v>8</v>
      </c>
      <c r="AA82" s="55"/>
      <c r="AB82" s="55"/>
      <c r="AC82" s="54">
        <v>8</v>
      </c>
      <c r="AD82" s="54">
        <v>8</v>
      </c>
      <c r="AE82" s="54">
        <v>8</v>
      </c>
      <c r="AF82" s="54">
        <v>8</v>
      </c>
      <c r="AG82" s="54">
        <v>8</v>
      </c>
      <c r="AH82" s="55"/>
      <c r="AI82" s="52"/>
      <c r="AJ82" s="52"/>
      <c r="AK82" s="36">
        <f t="shared" si="69"/>
        <v>176</v>
      </c>
    </row>
    <row r="83" spans="1:37" x14ac:dyDescent="0.3">
      <c r="A83" s="32">
        <v>10</v>
      </c>
      <c r="B83" s="33" t="str">
        <f>VLOOKUP($A83,Сотрудники!$A$3:$L$1201,2,0)</f>
        <v>Офицеров Дмитрий</v>
      </c>
      <c r="C83" s="33" t="str">
        <f>VLOOKUP($A83,Сотрудники!$A$3:$L$1201,8,0)</f>
        <v>СПБ</v>
      </c>
      <c r="D83" s="54">
        <v>8</v>
      </c>
      <c r="E83" s="54">
        <v>8</v>
      </c>
      <c r="F83" s="55"/>
      <c r="G83" s="55"/>
      <c r="H83" s="54">
        <v>8</v>
      </c>
      <c r="I83" s="54">
        <v>8</v>
      </c>
      <c r="J83" s="54">
        <v>8</v>
      </c>
      <c r="K83" s="54">
        <v>8</v>
      </c>
      <c r="L83" s="54">
        <v>8</v>
      </c>
      <c r="M83" s="55"/>
      <c r="N83" s="55"/>
      <c r="O83" s="54">
        <v>8</v>
      </c>
      <c r="P83" s="54">
        <v>8</v>
      </c>
      <c r="Q83" s="54">
        <v>8</v>
      </c>
      <c r="R83" s="54">
        <v>8</v>
      </c>
      <c r="S83" s="54">
        <v>8</v>
      </c>
      <c r="T83" s="55"/>
      <c r="U83" s="55"/>
      <c r="V83" s="54">
        <v>8</v>
      </c>
      <c r="W83" s="54">
        <v>8</v>
      </c>
      <c r="X83" s="54">
        <v>8</v>
      </c>
      <c r="Y83" s="54">
        <v>8</v>
      </c>
      <c r="Z83" s="54">
        <v>8</v>
      </c>
      <c r="AA83" s="55"/>
      <c r="AB83" s="55"/>
      <c r="AC83" s="54">
        <v>8</v>
      </c>
      <c r="AD83" s="54">
        <v>8</v>
      </c>
      <c r="AE83" s="54">
        <v>8</v>
      </c>
      <c r="AF83" s="54">
        <v>8</v>
      </c>
      <c r="AG83" s="54">
        <v>8</v>
      </c>
      <c r="AH83" s="55"/>
      <c r="AI83" s="52"/>
      <c r="AJ83" s="52"/>
      <c r="AK83" s="36">
        <f t="shared" si="69"/>
        <v>176</v>
      </c>
    </row>
    <row r="84" spans="1:37" x14ac:dyDescent="0.3">
      <c r="A84" s="32">
        <v>11</v>
      </c>
      <c r="B84" s="33" t="str">
        <f>VLOOKUP($A84,Сотрудники!$A$3:$L$1201,2,0)</f>
        <v>Муштекенов Тимур</v>
      </c>
      <c r="C84" s="33" t="str">
        <f>VLOOKUP($A84,Сотрудники!$A$3:$L$1201,8,0)</f>
        <v>СПБ</v>
      </c>
      <c r="D84" s="54">
        <v>8</v>
      </c>
      <c r="E84" s="54">
        <v>8</v>
      </c>
      <c r="F84" s="55"/>
      <c r="G84" s="55"/>
      <c r="H84" s="54">
        <v>8</v>
      </c>
      <c r="I84" s="54">
        <v>8</v>
      </c>
      <c r="J84" s="54">
        <v>8</v>
      </c>
      <c r="K84" s="54">
        <v>8</v>
      </c>
      <c r="L84" s="54">
        <v>8</v>
      </c>
      <c r="M84" s="55"/>
      <c r="N84" s="55"/>
      <c r="O84" s="54">
        <v>8</v>
      </c>
      <c r="P84" s="54">
        <v>8</v>
      </c>
      <c r="Q84" s="54">
        <v>8</v>
      </c>
      <c r="R84" s="54">
        <v>8</v>
      </c>
      <c r="S84" s="54">
        <v>8</v>
      </c>
      <c r="T84" s="55"/>
      <c r="U84" s="55"/>
      <c r="V84" s="54">
        <v>8</v>
      </c>
      <c r="W84" s="54">
        <v>8</v>
      </c>
      <c r="X84" s="54">
        <v>8</v>
      </c>
      <c r="Y84" s="54">
        <v>8</v>
      </c>
      <c r="Z84" s="54">
        <v>8</v>
      </c>
      <c r="AA84" s="55"/>
      <c r="AB84" s="55"/>
      <c r="AC84" s="54">
        <v>8</v>
      </c>
      <c r="AD84" s="54">
        <v>8</v>
      </c>
      <c r="AE84" s="54">
        <v>8</v>
      </c>
      <c r="AF84" s="54">
        <v>8</v>
      </c>
      <c r="AG84" s="54">
        <v>8</v>
      </c>
      <c r="AH84" s="55"/>
      <c r="AI84" s="52"/>
      <c r="AJ84" s="52"/>
      <c r="AK84" s="36">
        <f t="shared" si="69"/>
        <v>176</v>
      </c>
    </row>
    <row r="85" spans="1:37" x14ac:dyDescent="0.3">
      <c r="A85" s="49">
        <v>13</v>
      </c>
      <c r="B85" s="33" t="str">
        <f>VLOOKUP($A85,Сотрудники!$A$3:$L$1201,2,0)</f>
        <v>Богданов Михаил</v>
      </c>
      <c r="C85" s="33" t="str">
        <f>VLOOKUP($A85,Сотрудники!$A$3:$L$1201,8,0)</f>
        <v>СПБ</v>
      </c>
      <c r="D85" s="54">
        <v>8</v>
      </c>
      <c r="E85" s="54">
        <v>8</v>
      </c>
      <c r="F85" s="55"/>
      <c r="G85" s="55"/>
      <c r="H85" s="54">
        <v>8</v>
      </c>
      <c r="I85" s="54">
        <v>8</v>
      </c>
      <c r="J85" s="54">
        <v>8</v>
      </c>
      <c r="K85" s="54">
        <v>8</v>
      </c>
      <c r="L85" s="54">
        <v>8</v>
      </c>
      <c r="M85" s="55"/>
      <c r="N85" s="55"/>
      <c r="O85" s="54">
        <v>8</v>
      </c>
      <c r="P85" s="54">
        <v>8</v>
      </c>
      <c r="Q85" s="54">
        <v>8</v>
      </c>
      <c r="R85" s="54">
        <v>8</v>
      </c>
      <c r="S85" s="54">
        <v>8</v>
      </c>
      <c r="T85" s="55"/>
      <c r="U85" s="55"/>
      <c r="V85" s="54">
        <v>8</v>
      </c>
      <c r="W85" s="54">
        <v>8</v>
      </c>
      <c r="X85" s="54">
        <v>8</v>
      </c>
      <c r="Y85" s="54">
        <v>8</v>
      </c>
      <c r="Z85" s="54">
        <v>8</v>
      </c>
      <c r="AA85" s="55"/>
      <c r="AB85" s="55"/>
      <c r="AC85" s="54">
        <v>8</v>
      </c>
      <c r="AD85" s="54">
        <v>8</v>
      </c>
      <c r="AE85" s="54">
        <v>8</v>
      </c>
      <c r="AF85" s="54">
        <v>8</v>
      </c>
      <c r="AG85" s="54">
        <v>8</v>
      </c>
      <c r="AH85" s="55"/>
      <c r="AI85" s="52"/>
      <c r="AJ85" s="52"/>
      <c r="AK85" s="36">
        <f t="shared" si="69"/>
        <v>176</v>
      </c>
    </row>
    <row r="86" spans="1:37" x14ac:dyDescent="0.3">
      <c r="A86" s="49">
        <v>14</v>
      </c>
      <c r="B86" s="33" t="str">
        <f>VLOOKUP($A86,Сотрудники!$A$3:$L$1201,2,0)</f>
        <v>Смирнова Екатерина</v>
      </c>
      <c r="C86" s="33" t="str">
        <f>VLOOKUP($A86,Сотрудники!$A$3:$L$1201,8,0)</f>
        <v>Москва</v>
      </c>
      <c r="D86" s="54">
        <v>8</v>
      </c>
      <c r="E86" s="54">
        <v>8</v>
      </c>
      <c r="F86" s="55"/>
      <c r="G86" s="55"/>
      <c r="H86" s="54">
        <v>8</v>
      </c>
      <c r="I86" s="54">
        <v>8</v>
      </c>
      <c r="J86" s="54">
        <v>8</v>
      </c>
      <c r="K86" s="54">
        <v>8</v>
      </c>
      <c r="L86" s="54">
        <v>8</v>
      </c>
      <c r="M86" s="55"/>
      <c r="N86" s="55"/>
      <c r="O86" s="54">
        <v>8</v>
      </c>
      <c r="P86" s="54">
        <v>8</v>
      </c>
      <c r="Q86" s="54">
        <v>8</v>
      </c>
      <c r="R86" s="54">
        <v>8</v>
      </c>
      <c r="S86" s="54">
        <v>8</v>
      </c>
      <c r="T86" s="55"/>
      <c r="U86" s="55"/>
      <c r="V86" s="54">
        <v>8</v>
      </c>
      <c r="W86" s="54">
        <v>8</v>
      </c>
      <c r="X86" s="54">
        <v>8</v>
      </c>
      <c r="Y86" s="54">
        <v>8</v>
      </c>
      <c r="Z86" s="54">
        <v>8</v>
      </c>
      <c r="AA86" s="55"/>
      <c r="AB86" s="55"/>
      <c r="AC86" s="54">
        <v>8</v>
      </c>
      <c r="AD86" s="54">
        <v>8</v>
      </c>
      <c r="AE86" s="54">
        <v>8</v>
      </c>
      <c r="AF86" s="54">
        <v>8</v>
      </c>
      <c r="AG86" s="54">
        <v>0</v>
      </c>
      <c r="AH86" s="55"/>
      <c r="AI86" s="52"/>
      <c r="AJ86" s="52"/>
      <c r="AK86" s="36">
        <f t="shared" si="69"/>
        <v>168</v>
      </c>
    </row>
    <row r="87" spans="1:37" x14ac:dyDescent="0.3">
      <c r="A87" s="49">
        <v>15</v>
      </c>
      <c r="B87" s="33" t="str">
        <f>VLOOKUP($A87,Сотрудники!$A$3:$L$1201,2,0)</f>
        <v>Герасимова Елизавета</v>
      </c>
      <c r="C87" s="33" t="str">
        <f>VLOOKUP($A87,Сотрудники!$A$3:$L$1201,8,0)</f>
        <v>Москва</v>
      </c>
      <c r="D87" s="54">
        <v>8</v>
      </c>
      <c r="E87" s="54">
        <v>8</v>
      </c>
      <c r="F87" s="55"/>
      <c r="G87" s="55"/>
      <c r="H87" s="54">
        <v>8</v>
      </c>
      <c r="I87" s="54">
        <v>8</v>
      </c>
      <c r="J87" s="54">
        <v>8</v>
      </c>
      <c r="K87" s="54">
        <v>8</v>
      </c>
      <c r="L87" s="54">
        <v>8</v>
      </c>
      <c r="M87" s="55"/>
      <c r="N87" s="55"/>
      <c r="O87" s="54">
        <v>8</v>
      </c>
      <c r="P87" s="54">
        <v>8</v>
      </c>
      <c r="Q87" s="54">
        <v>8</v>
      </c>
      <c r="R87" s="54">
        <v>8</v>
      </c>
      <c r="S87" s="54">
        <v>8</v>
      </c>
      <c r="T87" s="55"/>
      <c r="U87" s="55"/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5">
        <v>0</v>
      </c>
      <c r="AB87" s="55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5"/>
      <c r="AI87" s="52"/>
      <c r="AJ87" s="52"/>
      <c r="AK87" s="36">
        <f t="shared" si="69"/>
        <v>96</v>
      </c>
    </row>
    <row r="88" spans="1:37" x14ac:dyDescent="0.3">
      <c r="A88" s="32">
        <v>16</v>
      </c>
      <c r="B88" s="33" t="str">
        <f>VLOOKUP($A88,Сотрудники!$A$3:$L$1201,2,0)</f>
        <v>Абдуллаева Анжелика</v>
      </c>
      <c r="C88" s="33" t="str">
        <f>VLOOKUP($A88,Сотрудники!$A$3:$L$1201,8,0)</f>
        <v>Москва</v>
      </c>
      <c r="D88" s="54">
        <v>8</v>
      </c>
      <c r="E88" s="54">
        <v>8</v>
      </c>
      <c r="F88" s="55"/>
      <c r="G88" s="55"/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5"/>
      <c r="N88" s="55"/>
      <c r="O88" s="54">
        <v>0</v>
      </c>
      <c r="P88" s="54">
        <v>8</v>
      </c>
      <c r="Q88" s="54">
        <v>8</v>
      </c>
      <c r="R88" s="54">
        <v>8</v>
      </c>
      <c r="S88" s="54">
        <v>8</v>
      </c>
      <c r="T88" s="55"/>
      <c r="U88" s="55"/>
      <c r="V88" s="54">
        <v>8</v>
      </c>
      <c r="W88" s="54">
        <v>8</v>
      </c>
      <c r="X88" s="54">
        <v>8</v>
      </c>
      <c r="Y88" s="54">
        <v>8</v>
      </c>
      <c r="Z88" s="54">
        <v>8</v>
      </c>
      <c r="AA88" s="55"/>
      <c r="AB88" s="55"/>
      <c r="AC88" s="54">
        <v>8</v>
      </c>
      <c r="AD88" s="54">
        <v>8</v>
      </c>
      <c r="AE88" s="54">
        <v>8</v>
      </c>
      <c r="AF88" s="54">
        <v>8</v>
      </c>
      <c r="AG88" s="54">
        <v>8</v>
      </c>
      <c r="AH88" s="55"/>
      <c r="AI88" s="52"/>
      <c r="AJ88" s="52"/>
      <c r="AK88" s="36">
        <f t="shared" si="69"/>
        <v>128</v>
      </c>
    </row>
    <row r="89" spans="1:37" x14ac:dyDescent="0.3">
      <c r="A89" s="32">
        <v>17</v>
      </c>
      <c r="B89" s="33" t="str">
        <f>VLOOKUP($A89,Сотрудники!$A$3:$L$1201,2,0)</f>
        <v>Наймушин Евгений</v>
      </c>
      <c r="C89" s="33" t="str">
        <f>VLOOKUP($A89,Сотрудники!$A$3:$L$1201,8,0)</f>
        <v>Екатеринбург</v>
      </c>
      <c r="D89" s="54">
        <v>8</v>
      </c>
      <c r="E89" s="54">
        <v>8</v>
      </c>
      <c r="F89" s="55"/>
      <c r="G89" s="55"/>
      <c r="H89" s="54">
        <v>8</v>
      </c>
      <c r="I89" s="54">
        <v>8</v>
      </c>
      <c r="J89" s="54">
        <v>8</v>
      </c>
      <c r="K89" s="54">
        <v>8</v>
      </c>
      <c r="L89" s="54">
        <v>8</v>
      </c>
      <c r="M89" s="55"/>
      <c r="N89" s="55"/>
      <c r="O89" s="54">
        <v>8</v>
      </c>
      <c r="P89" s="54">
        <v>8</v>
      </c>
      <c r="Q89" s="54">
        <v>8</v>
      </c>
      <c r="R89" s="54">
        <v>8</v>
      </c>
      <c r="S89" s="54">
        <v>8</v>
      </c>
      <c r="T89" s="55"/>
      <c r="U89" s="55"/>
      <c r="V89" s="54">
        <v>8</v>
      </c>
      <c r="W89" s="54">
        <v>8</v>
      </c>
      <c r="X89" s="54">
        <v>8</v>
      </c>
      <c r="Y89" s="54">
        <v>8</v>
      </c>
      <c r="Z89" s="54">
        <v>8</v>
      </c>
      <c r="AA89" s="55"/>
      <c r="AB89" s="55"/>
      <c r="AC89" s="54">
        <v>8</v>
      </c>
      <c r="AD89" s="54">
        <v>8</v>
      </c>
      <c r="AE89" s="54">
        <v>8</v>
      </c>
      <c r="AF89" s="54">
        <v>8</v>
      </c>
      <c r="AG89" s="54">
        <v>8</v>
      </c>
      <c r="AH89" s="55"/>
      <c r="AI89" s="52"/>
      <c r="AJ89" s="52"/>
      <c r="AK89" s="36">
        <f t="shared" si="69"/>
        <v>176</v>
      </c>
    </row>
    <row r="90" spans="1:37" x14ac:dyDescent="0.3">
      <c r="A90" s="32">
        <v>19</v>
      </c>
      <c r="B90" s="33" t="str">
        <f>VLOOKUP($A90,Сотрудники!$A$3:$L$1201,2,0)</f>
        <v>Лопатин Максим</v>
      </c>
      <c r="C90" s="33" t="str">
        <f>VLOOKUP($A90,Сотрудники!$A$3:$L$1201,8,0)</f>
        <v>Москва</v>
      </c>
      <c r="D90" s="54">
        <v>8</v>
      </c>
      <c r="E90" s="54">
        <v>8</v>
      </c>
      <c r="F90" s="55"/>
      <c r="G90" s="55"/>
      <c r="H90" s="54">
        <v>8</v>
      </c>
      <c r="I90" s="54">
        <v>8</v>
      </c>
      <c r="J90" s="54">
        <v>8</v>
      </c>
      <c r="K90" s="54">
        <v>8</v>
      </c>
      <c r="L90" s="54">
        <v>8</v>
      </c>
      <c r="M90" s="55"/>
      <c r="N90" s="55"/>
      <c r="O90" s="54">
        <v>8</v>
      </c>
      <c r="P90" s="54">
        <v>8</v>
      </c>
      <c r="Q90" s="54">
        <v>8</v>
      </c>
      <c r="R90" s="54">
        <v>8</v>
      </c>
      <c r="S90" s="54">
        <v>8</v>
      </c>
      <c r="T90" s="55"/>
      <c r="U90" s="55"/>
      <c r="V90" s="54">
        <v>8</v>
      </c>
      <c r="W90" s="54">
        <v>8</v>
      </c>
      <c r="X90" s="54">
        <v>8</v>
      </c>
      <c r="Y90" s="54">
        <v>8</v>
      </c>
      <c r="Z90" s="54">
        <v>8</v>
      </c>
      <c r="AA90" s="55"/>
      <c r="AB90" s="55"/>
      <c r="AC90" s="54">
        <v>8</v>
      </c>
      <c r="AD90" s="54">
        <v>8</v>
      </c>
      <c r="AE90" s="54">
        <v>8</v>
      </c>
      <c r="AF90" s="54">
        <v>8</v>
      </c>
      <c r="AG90" s="54">
        <v>8</v>
      </c>
      <c r="AH90" s="55"/>
      <c r="AI90" s="52"/>
      <c r="AJ90" s="52"/>
      <c r="AK90" s="36">
        <f t="shared" si="69"/>
        <v>176</v>
      </c>
    </row>
    <row r="91" spans="1:37" x14ac:dyDescent="0.3">
      <c r="A91" s="32">
        <v>21</v>
      </c>
      <c r="B91" s="33" t="str">
        <f>VLOOKUP($A91,Сотрудники!$A$3:$L$1201,2,0)</f>
        <v>Шимберев Борис</v>
      </c>
      <c r="C91" s="33" t="str">
        <f>VLOOKUP($A91,Сотрудники!$A$3:$L$1201,8,0)</f>
        <v>СПБ</v>
      </c>
      <c r="D91" s="54">
        <v>8</v>
      </c>
      <c r="E91" s="54">
        <v>8</v>
      </c>
      <c r="F91" s="55"/>
      <c r="G91" s="55"/>
      <c r="H91" s="54">
        <v>8</v>
      </c>
      <c r="I91" s="54">
        <v>8</v>
      </c>
      <c r="J91" s="54">
        <v>8</v>
      </c>
      <c r="K91" s="54">
        <v>0</v>
      </c>
      <c r="L91" s="54">
        <v>0</v>
      </c>
      <c r="M91" s="55"/>
      <c r="N91" s="55"/>
      <c r="O91" s="54">
        <v>8</v>
      </c>
      <c r="P91" s="54">
        <v>8</v>
      </c>
      <c r="Q91" s="54">
        <v>8</v>
      </c>
      <c r="R91" s="54">
        <v>8</v>
      </c>
      <c r="S91" s="54">
        <v>8</v>
      </c>
      <c r="T91" s="55"/>
      <c r="U91" s="55"/>
      <c r="V91" s="54">
        <v>8</v>
      </c>
      <c r="W91" s="54">
        <v>8</v>
      </c>
      <c r="X91" s="54">
        <v>8</v>
      </c>
      <c r="Y91" s="54">
        <v>8</v>
      </c>
      <c r="Z91" s="54">
        <v>8</v>
      </c>
      <c r="AA91" s="55"/>
      <c r="AB91" s="55"/>
      <c r="AC91" s="54">
        <v>8</v>
      </c>
      <c r="AD91" s="54">
        <v>8</v>
      </c>
      <c r="AE91" s="54">
        <v>8</v>
      </c>
      <c r="AF91" s="54">
        <v>8</v>
      </c>
      <c r="AG91" s="54">
        <v>8</v>
      </c>
      <c r="AH91" s="55"/>
      <c r="AI91" s="52"/>
      <c r="AJ91" s="52"/>
      <c r="AK91" s="36">
        <f t="shared" si="69"/>
        <v>160</v>
      </c>
    </row>
    <row r="92" spans="1:37" x14ac:dyDescent="0.3">
      <c r="A92" s="32">
        <v>22</v>
      </c>
      <c r="B92" s="33" t="str">
        <f>VLOOKUP($A92,Сотрудники!$A$3:$L$1201,2,0)</f>
        <v>Виштак Татьяна</v>
      </c>
      <c r="C92" s="33" t="str">
        <f>VLOOKUP($A92,Сотрудники!$A$3:$L$1201,8,0)</f>
        <v>Москва</v>
      </c>
      <c r="D92" s="54">
        <v>8</v>
      </c>
      <c r="E92" s="54">
        <v>8</v>
      </c>
      <c r="F92" s="55"/>
      <c r="G92" s="55"/>
      <c r="H92" s="54">
        <v>8</v>
      </c>
      <c r="I92" s="54">
        <v>8</v>
      </c>
      <c r="J92" s="54">
        <v>8</v>
      </c>
      <c r="K92" s="54">
        <v>8</v>
      </c>
      <c r="L92" s="54">
        <v>8</v>
      </c>
      <c r="M92" s="55"/>
      <c r="N92" s="55"/>
      <c r="O92" s="54">
        <v>8</v>
      </c>
      <c r="P92" s="54">
        <v>8</v>
      </c>
      <c r="Q92" s="54">
        <v>8</v>
      </c>
      <c r="R92" s="54">
        <v>8</v>
      </c>
      <c r="S92" s="54">
        <v>8</v>
      </c>
      <c r="T92" s="55"/>
      <c r="U92" s="55"/>
      <c r="V92" s="54">
        <v>8</v>
      </c>
      <c r="W92" s="54">
        <v>8</v>
      </c>
      <c r="X92" s="54">
        <v>8</v>
      </c>
      <c r="Y92" s="54">
        <v>8</v>
      </c>
      <c r="Z92" s="54">
        <v>8</v>
      </c>
      <c r="AA92" s="55"/>
      <c r="AB92" s="55"/>
      <c r="AC92" s="54">
        <v>8</v>
      </c>
      <c r="AD92" s="54">
        <v>8</v>
      </c>
      <c r="AE92" s="54">
        <v>8</v>
      </c>
      <c r="AF92" s="54">
        <v>8</v>
      </c>
      <c r="AG92" s="54">
        <v>8</v>
      </c>
      <c r="AH92" s="55"/>
      <c r="AI92" s="52"/>
      <c r="AJ92" s="52"/>
      <c r="AK92" s="36">
        <f t="shared" si="69"/>
        <v>176</v>
      </c>
    </row>
    <row r="93" spans="1:37" x14ac:dyDescent="0.3">
      <c r="A93" s="32">
        <v>23</v>
      </c>
      <c r="B93" s="33" t="str">
        <f>VLOOKUP($A93,Сотрудники!$A$3:$L$1201,2,0)</f>
        <v>Путилов Александр</v>
      </c>
      <c r="C93" s="33" t="str">
        <f>VLOOKUP($A93,Сотрудники!$A$3:$L$1201,8,0)</f>
        <v>Екатеринбург</v>
      </c>
      <c r="D93" s="54">
        <v>8</v>
      </c>
      <c r="E93" s="54">
        <v>8</v>
      </c>
      <c r="F93" s="55"/>
      <c r="G93" s="55"/>
      <c r="H93" s="54">
        <v>8</v>
      </c>
      <c r="I93" s="54">
        <v>8</v>
      </c>
      <c r="J93" s="54">
        <v>8</v>
      </c>
      <c r="K93" s="54">
        <v>8</v>
      </c>
      <c r="L93" s="54">
        <v>8</v>
      </c>
      <c r="M93" s="55"/>
      <c r="N93" s="55"/>
      <c r="O93" s="54">
        <v>8</v>
      </c>
      <c r="P93" s="54">
        <v>8</v>
      </c>
      <c r="Q93" s="54">
        <v>8</v>
      </c>
      <c r="R93" s="54">
        <v>8</v>
      </c>
      <c r="S93" s="54">
        <v>8</v>
      </c>
      <c r="T93" s="55"/>
      <c r="U93" s="55"/>
      <c r="V93" s="54">
        <v>8</v>
      </c>
      <c r="W93" s="54">
        <v>8</v>
      </c>
      <c r="X93" s="54">
        <v>8</v>
      </c>
      <c r="Y93" s="54">
        <v>8</v>
      </c>
      <c r="Z93" s="54">
        <v>8</v>
      </c>
      <c r="AA93" s="55"/>
      <c r="AB93" s="55"/>
      <c r="AC93" s="54">
        <v>8</v>
      </c>
      <c r="AD93" s="54">
        <v>8</v>
      </c>
      <c r="AE93" s="54">
        <v>8</v>
      </c>
      <c r="AF93" s="54">
        <v>8</v>
      </c>
      <c r="AG93" s="54">
        <v>8</v>
      </c>
      <c r="AH93" s="55"/>
      <c r="AI93" s="52"/>
      <c r="AJ93" s="52"/>
      <c r="AK93" s="36">
        <f t="shared" si="69"/>
        <v>176</v>
      </c>
    </row>
    <row r="94" spans="1:37" x14ac:dyDescent="0.3">
      <c r="A94" s="32">
        <v>24</v>
      </c>
      <c r="B94" s="33" t="str">
        <f>VLOOKUP($A94,Сотрудники!$A$3:$L$1201,2,0)</f>
        <v>Цыганкова Анастасия</v>
      </c>
      <c r="C94" s="33" t="str">
        <f>VLOOKUP($A94,Сотрудники!$A$3:$L$1201,8,0)</f>
        <v>Москва</v>
      </c>
      <c r="D94" s="54">
        <v>8</v>
      </c>
      <c r="E94" s="54">
        <v>8</v>
      </c>
      <c r="F94" s="55"/>
      <c r="G94" s="55"/>
      <c r="H94" s="54">
        <v>8</v>
      </c>
      <c r="I94" s="54">
        <v>8</v>
      </c>
      <c r="J94" s="54">
        <v>8</v>
      </c>
      <c r="K94" s="54">
        <v>8</v>
      </c>
      <c r="L94" s="54">
        <v>8</v>
      </c>
      <c r="M94" s="55"/>
      <c r="N94" s="55"/>
      <c r="O94" s="54">
        <v>8</v>
      </c>
      <c r="P94" s="54">
        <v>8</v>
      </c>
      <c r="Q94" s="54">
        <v>8</v>
      </c>
      <c r="R94" s="54">
        <v>8</v>
      </c>
      <c r="S94" s="54">
        <v>8</v>
      </c>
      <c r="T94" s="55"/>
      <c r="U94" s="55"/>
      <c r="V94" s="54">
        <v>8</v>
      </c>
      <c r="W94" s="54">
        <v>8</v>
      </c>
      <c r="X94" s="54">
        <v>8</v>
      </c>
      <c r="Y94" s="54">
        <v>8</v>
      </c>
      <c r="Z94" s="54">
        <v>8</v>
      </c>
      <c r="AA94" s="55"/>
      <c r="AB94" s="55"/>
      <c r="AC94" s="54">
        <v>8</v>
      </c>
      <c r="AD94" s="54">
        <v>8</v>
      </c>
      <c r="AE94" s="54">
        <v>8</v>
      </c>
      <c r="AF94" s="54">
        <v>8</v>
      </c>
      <c r="AG94" s="54">
        <v>8</v>
      </c>
      <c r="AH94" s="55"/>
      <c r="AI94" s="52"/>
      <c r="AJ94" s="52"/>
      <c r="AK94" s="36">
        <f t="shared" si="69"/>
        <v>176</v>
      </c>
    </row>
    <row r="95" spans="1:37" x14ac:dyDescent="0.3">
      <c r="A95" s="32">
        <v>25</v>
      </c>
      <c r="B95" s="33" t="str">
        <f>VLOOKUP($A95,Сотрудники!$A$3:$L$1201,2,0)</f>
        <v>Беседин Игорь</v>
      </c>
      <c r="C95" s="33" t="str">
        <f>VLOOKUP($A95,Сотрудники!$A$3:$L$1201,8,0)</f>
        <v>Нижний Новгород</v>
      </c>
      <c r="D95" s="54">
        <v>8</v>
      </c>
      <c r="E95" s="54">
        <v>8</v>
      </c>
      <c r="F95" s="55"/>
      <c r="G95" s="55"/>
      <c r="H95" s="54">
        <v>8</v>
      </c>
      <c r="I95" s="54">
        <v>8</v>
      </c>
      <c r="J95" s="54">
        <v>8</v>
      </c>
      <c r="K95" s="54">
        <v>8</v>
      </c>
      <c r="L95" s="54">
        <v>8</v>
      </c>
      <c r="M95" s="55"/>
      <c r="N95" s="55"/>
      <c r="O95" s="54">
        <v>8</v>
      </c>
      <c r="P95" s="54">
        <v>8</v>
      </c>
      <c r="Q95" s="54">
        <v>8</v>
      </c>
      <c r="R95" s="54">
        <v>8</v>
      </c>
      <c r="S95" s="54">
        <v>8</v>
      </c>
      <c r="T95" s="55"/>
      <c r="U95" s="55"/>
      <c r="V95" s="54">
        <v>8</v>
      </c>
      <c r="W95" s="54">
        <v>8</v>
      </c>
      <c r="X95" s="54">
        <v>8</v>
      </c>
      <c r="Y95" s="54">
        <v>8</v>
      </c>
      <c r="Z95" s="54">
        <v>8</v>
      </c>
      <c r="AA95" s="55"/>
      <c r="AB95" s="55"/>
      <c r="AC95" s="54">
        <v>8</v>
      </c>
      <c r="AD95" s="54">
        <v>8</v>
      </c>
      <c r="AE95" s="54">
        <v>8</v>
      </c>
      <c r="AF95" s="54">
        <v>8</v>
      </c>
      <c r="AG95" s="54">
        <v>8</v>
      </c>
      <c r="AH95" s="55"/>
      <c r="AI95" s="52"/>
      <c r="AJ95" s="52"/>
      <c r="AK95" s="36">
        <f t="shared" si="69"/>
        <v>176</v>
      </c>
    </row>
    <row r="96" spans="1:37" x14ac:dyDescent="0.3">
      <c r="A96" s="32">
        <v>26</v>
      </c>
      <c r="B96" s="33" t="str">
        <f>VLOOKUP($A96,Сотрудники!$A$3:$L$1201,2,0)</f>
        <v>Молчанов Роман</v>
      </c>
      <c r="C96" s="33" t="str">
        <f>VLOOKUP($A96,Сотрудники!$A$3:$L$1201,8,0)</f>
        <v>Москва</v>
      </c>
      <c r="D96" s="54">
        <v>8</v>
      </c>
      <c r="E96" s="54">
        <v>8</v>
      </c>
      <c r="F96" s="55"/>
      <c r="G96" s="55"/>
      <c r="H96" s="54">
        <v>8</v>
      </c>
      <c r="I96" s="54">
        <v>8</v>
      </c>
      <c r="J96" s="54">
        <v>8</v>
      </c>
      <c r="K96" s="54">
        <v>8</v>
      </c>
      <c r="L96" s="54">
        <v>8</v>
      </c>
      <c r="M96" s="55"/>
      <c r="N96" s="55"/>
      <c r="O96" s="54">
        <v>8</v>
      </c>
      <c r="P96" s="54">
        <v>8</v>
      </c>
      <c r="Q96" s="54">
        <v>8</v>
      </c>
      <c r="R96" s="54">
        <v>8</v>
      </c>
      <c r="S96" s="54">
        <v>8</v>
      </c>
      <c r="T96" s="55"/>
      <c r="U96" s="55"/>
      <c r="V96" s="54">
        <v>8</v>
      </c>
      <c r="W96" s="54">
        <v>8</v>
      </c>
      <c r="X96" s="54">
        <v>8</v>
      </c>
      <c r="Y96" s="54">
        <v>8</v>
      </c>
      <c r="Z96" s="54">
        <v>8</v>
      </c>
      <c r="AA96" s="55"/>
      <c r="AB96" s="55"/>
      <c r="AC96" s="54">
        <v>8</v>
      </c>
      <c r="AD96" s="54">
        <v>8</v>
      </c>
      <c r="AE96" s="54">
        <v>8</v>
      </c>
      <c r="AF96" s="54">
        <v>8</v>
      </c>
      <c r="AG96" s="54">
        <v>8</v>
      </c>
      <c r="AH96" s="55"/>
      <c r="AI96" s="52"/>
      <c r="AJ96" s="52"/>
      <c r="AK96" s="36">
        <f t="shared" si="69"/>
        <v>176</v>
      </c>
    </row>
    <row r="97" spans="1:37" x14ac:dyDescent="0.3">
      <c r="A97" s="32">
        <v>27</v>
      </c>
      <c r="B97" s="33" t="str">
        <f>VLOOKUP($A97,Сотрудники!$A$3:$L$1201,2,0)</f>
        <v>Пузанов Андрей</v>
      </c>
      <c r="C97" s="33" t="str">
        <f>VLOOKUP($A97,Сотрудники!$A$3:$L$1201,8,0)</f>
        <v>Москва</v>
      </c>
      <c r="D97" s="54">
        <v>8</v>
      </c>
      <c r="E97" s="54">
        <v>8</v>
      </c>
      <c r="F97" s="55"/>
      <c r="G97" s="55"/>
      <c r="H97" s="54">
        <v>8</v>
      </c>
      <c r="I97" s="54">
        <v>8</v>
      </c>
      <c r="J97" s="54">
        <v>8</v>
      </c>
      <c r="K97" s="54">
        <v>8</v>
      </c>
      <c r="L97" s="54">
        <v>8</v>
      </c>
      <c r="M97" s="55"/>
      <c r="N97" s="55"/>
      <c r="O97" s="54">
        <v>8</v>
      </c>
      <c r="P97" s="54">
        <v>8</v>
      </c>
      <c r="Q97" s="54">
        <v>8</v>
      </c>
      <c r="R97" s="54">
        <v>8</v>
      </c>
      <c r="S97" s="54">
        <v>8</v>
      </c>
      <c r="T97" s="55"/>
      <c r="U97" s="55"/>
      <c r="V97" s="54">
        <v>8</v>
      </c>
      <c r="W97" s="54">
        <v>8</v>
      </c>
      <c r="X97" s="54">
        <v>8</v>
      </c>
      <c r="Y97" s="54">
        <v>8</v>
      </c>
      <c r="Z97" s="54">
        <v>8</v>
      </c>
      <c r="AA97" s="55"/>
      <c r="AB97" s="55"/>
      <c r="AC97" s="54">
        <v>8</v>
      </c>
      <c r="AD97" s="54">
        <v>8</v>
      </c>
      <c r="AE97" s="54">
        <v>8</v>
      </c>
      <c r="AF97" s="54">
        <v>8</v>
      </c>
      <c r="AG97" s="54">
        <v>8</v>
      </c>
      <c r="AH97" s="55"/>
      <c r="AI97" s="52"/>
      <c r="AJ97" s="52"/>
      <c r="AK97" s="36">
        <f t="shared" si="69"/>
        <v>176</v>
      </c>
    </row>
    <row r="98" spans="1:37" x14ac:dyDescent="0.3">
      <c r="A98" s="32">
        <v>28</v>
      </c>
      <c r="B98" s="33" t="str">
        <f>VLOOKUP($A98,Сотрудники!$A$3:$L$1201,2,0)</f>
        <v>Хотулев Дмитрий</v>
      </c>
      <c r="C98" s="33" t="str">
        <f>VLOOKUP($A98,Сотрудники!$A$3:$L$1201,8,0)</f>
        <v>Саратов</v>
      </c>
      <c r="D98" s="54">
        <v>8</v>
      </c>
      <c r="E98" s="54">
        <v>8</v>
      </c>
      <c r="F98" s="55"/>
      <c r="G98" s="55"/>
      <c r="H98" s="54">
        <v>8</v>
      </c>
      <c r="I98" s="54">
        <v>8</v>
      </c>
      <c r="J98" s="54">
        <v>8</v>
      </c>
      <c r="K98" s="54">
        <v>8</v>
      </c>
      <c r="L98" s="54">
        <v>8</v>
      </c>
      <c r="M98" s="55"/>
      <c r="N98" s="55"/>
      <c r="O98" s="54">
        <v>8</v>
      </c>
      <c r="P98" s="54">
        <v>8</v>
      </c>
      <c r="Q98" s="54">
        <v>8</v>
      </c>
      <c r="R98" s="54">
        <v>8</v>
      </c>
      <c r="S98" s="54">
        <v>8</v>
      </c>
      <c r="T98" s="55"/>
      <c r="U98" s="55"/>
      <c r="V98" s="54">
        <v>8</v>
      </c>
      <c r="W98" s="54">
        <v>8</v>
      </c>
      <c r="X98" s="54">
        <v>8</v>
      </c>
      <c r="Y98" s="54">
        <v>8</v>
      </c>
      <c r="Z98" s="54">
        <v>8</v>
      </c>
      <c r="AA98" s="55"/>
      <c r="AB98" s="55"/>
      <c r="AC98" s="54">
        <v>8</v>
      </c>
      <c r="AD98" s="54">
        <v>8</v>
      </c>
      <c r="AE98" s="54">
        <v>8</v>
      </c>
      <c r="AF98" s="54">
        <v>8</v>
      </c>
      <c r="AG98" s="54">
        <v>8</v>
      </c>
      <c r="AH98" s="55"/>
      <c r="AI98" s="52"/>
      <c r="AJ98" s="52"/>
      <c r="AK98" s="36">
        <f t="shared" si="69"/>
        <v>176</v>
      </c>
    </row>
    <row r="99" spans="1:37" x14ac:dyDescent="0.3">
      <c r="A99" s="32">
        <v>30</v>
      </c>
      <c r="B99" s="33" t="str">
        <f>VLOOKUP($A99,Сотрудники!$A$3:$L$1201,2,0)</f>
        <v>Тарасов Алексей</v>
      </c>
      <c r="C99" s="33" t="str">
        <f>VLOOKUP($A99,Сотрудники!$A$3:$L$1201,8,0)</f>
        <v>СПБ</v>
      </c>
      <c r="D99" s="54">
        <v>8</v>
      </c>
      <c r="E99" s="54">
        <v>8</v>
      </c>
      <c r="F99" s="55"/>
      <c r="G99" s="55"/>
      <c r="H99" s="54">
        <v>8</v>
      </c>
      <c r="I99" s="54">
        <v>8</v>
      </c>
      <c r="J99" s="54">
        <v>8</v>
      </c>
      <c r="K99" s="54">
        <v>8</v>
      </c>
      <c r="L99" s="54">
        <v>8</v>
      </c>
      <c r="M99" s="55"/>
      <c r="N99" s="55"/>
      <c r="O99" s="54">
        <v>8</v>
      </c>
      <c r="P99" s="54">
        <v>8</v>
      </c>
      <c r="Q99" s="54">
        <v>8</v>
      </c>
      <c r="R99" s="54">
        <v>8</v>
      </c>
      <c r="S99" s="54">
        <v>8</v>
      </c>
      <c r="T99" s="55"/>
      <c r="U99" s="55"/>
      <c r="V99" s="54">
        <v>8</v>
      </c>
      <c r="W99" s="54">
        <v>8</v>
      </c>
      <c r="X99" s="54">
        <v>8</v>
      </c>
      <c r="Y99" s="54">
        <v>8</v>
      </c>
      <c r="Z99" s="54">
        <v>8</v>
      </c>
      <c r="AA99" s="55"/>
      <c r="AB99" s="55"/>
      <c r="AC99" s="54">
        <v>8</v>
      </c>
      <c r="AD99" s="54">
        <v>8</v>
      </c>
      <c r="AE99" s="54">
        <v>8</v>
      </c>
      <c r="AF99" s="54">
        <v>8</v>
      </c>
      <c r="AG99" s="54">
        <v>8</v>
      </c>
      <c r="AH99" s="55"/>
      <c r="AI99" s="52"/>
      <c r="AJ99" s="52"/>
      <c r="AK99" s="36">
        <f t="shared" si="69"/>
        <v>176</v>
      </c>
    </row>
    <row r="100" spans="1:37" x14ac:dyDescent="0.3">
      <c r="A100" s="32">
        <v>31</v>
      </c>
      <c r="B100" s="33" t="str">
        <f>VLOOKUP($A100,Сотрудники!$A$3:$L$1201,2,0)</f>
        <v>Саринков Андрей</v>
      </c>
      <c r="C100" s="33" t="str">
        <f>VLOOKUP($A100,Сотрудники!$A$3:$L$1201,8,0)</f>
        <v>Москва</v>
      </c>
      <c r="D100" s="54">
        <v>8</v>
      </c>
      <c r="E100" s="54">
        <v>8</v>
      </c>
      <c r="F100" s="55"/>
      <c r="G100" s="55"/>
      <c r="H100" s="54">
        <v>8</v>
      </c>
      <c r="I100" s="54">
        <v>8</v>
      </c>
      <c r="J100" s="54">
        <v>8</v>
      </c>
      <c r="K100" s="54">
        <v>8</v>
      </c>
      <c r="L100" s="54">
        <v>8</v>
      </c>
      <c r="M100" s="55"/>
      <c r="N100" s="55"/>
      <c r="O100" s="54">
        <v>8</v>
      </c>
      <c r="P100" s="54">
        <v>8</v>
      </c>
      <c r="Q100" s="54">
        <v>8</v>
      </c>
      <c r="R100" s="54">
        <v>8</v>
      </c>
      <c r="S100" s="54">
        <v>8</v>
      </c>
      <c r="T100" s="55"/>
      <c r="U100" s="55"/>
      <c r="V100" s="54">
        <v>8</v>
      </c>
      <c r="W100" s="54">
        <v>8</v>
      </c>
      <c r="X100" s="54">
        <v>8</v>
      </c>
      <c r="Y100" s="54">
        <v>8</v>
      </c>
      <c r="Z100" s="54">
        <v>8</v>
      </c>
      <c r="AA100" s="55"/>
      <c r="AB100" s="55"/>
      <c r="AC100" s="54">
        <v>8</v>
      </c>
      <c r="AD100" s="54">
        <v>8</v>
      </c>
      <c r="AE100" s="54">
        <v>8</v>
      </c>
      <c r="AF100" s="54">
        <v>8</v>
      </c>
      <c r="AG100" s="54">
        <v>8</v>
      </c>
      <c r="AH100" s="55"/>
      <c r="AI100" s="52"/>
      <c r="AJ100" s="52"/>
      <c r="AK100" s="36">
        <f t="shared" si="69"/>
        <v>176</v>
      </c>
    </row>
    <row r="101" spans="1:37" x14ac:dyDescent="0.3">
      <c r="A101" s="32">
        <v>33</v>
      </c>
      <c r="B101" s="33" t="str">
        <f>VLOOKUP($A101,Сотрудники!$A$3:$L$1201,2,0)</f>
        <v>Киевский Сергей</v>
      </c>
      <c r="C101" s="33" t="str">
        <f>VLOOKUP($A101,Сотрудники!$A$3:$L$1201,8,0)</f>
        <v>Москва</v>
      </c>
      <c r="D101" s="54">
        <v>8</v>
      </c>
      <c r="E101" s="54">
        <v>8</v>
      </c>
      <c r="F101" s="55"/>
      <c r="G101" s="55"/>
      <c r="H101" s="54">
        <v>8</v>
      </c>
      <c r="I101" s="54">
        <v>8</v>
      </c>
      <c r="J101" s="181" t="s">
        <v>210</v>
      </c>
      <c r="K101" s="182"/>
      <c r="L101" s="183"/>
      <c r="M101" s="55">
        <v>8</v>
      </c>
      <c r="N101" s="55"/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5">
        <v>0</v>
      </c>
      <c r="U101" s="55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5">
        <v>0</v>
      </c>
      <c r="AB101" s="55">
        <v>0</v>
      </c>
      <c r="AC101" s="54">
        <v>8</v>
      </c>
      <c r="AD101" s="54">
        <v>8</v>
      </c>
      <c r="AE101" s="54">
        <v>8</v>
      </c>
      <c r="AF101" s="54">
        <v>8</v>
      </c>
      <c r="AG101" s="54">
        <v>8</v>
      </c>
      <c r="AH101" s="55"/>
      <c r="AI101" s="52"/>
      <c r="AJ101" s="52"/>
      <c r="AK101" s="36">
        <f t="shared" si="69"/>
        <v>80</v>
      </c>
    </row>
    <row r="102" spans="1:37" x14ac:dyDescent="0.3">
      <c r="A102" s="32">
        <v>35</v>
      </c>
      <c r="B102" s="33" t="str">
        <f>VLOOKUP($A102,Сотрудники!$A$3:$L$1201,2,0)</f>
        <v>Дмитриев Николай</v>
      </c>
      <c r="C102" s="33" t="str">
        <f>VLOOKUP($A102,Сотрудники!$A$3:$L$1201,8,0)</f>
        <v>Москва</v>
      </c>
      <c r="D102" s="54">
        <v>8</v>
      </c>
      <c r="E102" s="54">
        <v>8</v>
      </c>
      <c r="F102" s="55"/>
      <c r="G102" s="55"/>
      <c r="H102" s="54">
        <v>8</v>
      </c>
      <c r="I102" s="54">
        <v>0</v>
      </c>
      <c r="J102" s="54">
        <v>8</v>
      </c>
      <c r="K102" s="54">
        <v>8</v>
      </c>
      <c r="L102" s="54">
        <v>8</v>
      </c>
      <c r="M102" s="55"/>
      <c r="N102" s="55"/>
      <c r="O102" s="54">
        <v>8</v>
      </c>
      <c r="P102" s="54">
        <v>8</v>
      </c>
      <c r="Q102" s="54">
        <v>8</v>
      </c>
      <c r="R102" s="54">
        <v>8</v>
      </c>
      <c r="S102" s="54">
        <v>8</v>
      </c>
      <c r="T102" s="55"/>
      <c r="U102" s="55"/>
      <c r="V102" s="54">
        <v>8</v>
      </c>
      <c r="W102" s="54">
        <v>8</v>
      </c>
      <c r="X102" s="54">
        <v>8</v>
      </c>
      <c r="Y102" s="54">
        <v>8</v>
      </c>
      <c r="Z102" s="54">
        <v>8</v>
      </c>
      <c r="AA102" s="55"/>
      <c r="AB102" s="55"/>
      <c r="AC102" s="54">
        <v>8</v>
      </c>
      <c r="AD102" s="54">
        <v>8</v>
      </c>
      <c r="AE102" s="54">
        <v>8</v>
      </c>
      <c r="AF102" s="54">
        <v>8</v>
      </c>
      <c r="AG102" s="54">
        <v>8</v>
      </c>
      <c r="AH102" s="55"/>
      <c r="AI102" s="52"/>
      <c r="AJ102" s="52"/>
      <c r="AK102" s="36">
        <f t="shared" si="69"/>
        <v>168</v>
      </c>
    </row>
    <row r="103" spans="1:37" x14ac:dyDescent="0.3">
      <c r="A103" s="32">
        <v>36</v>
      </c>
      <c r="B103" s="33" t="str">
        <f>VLOOKUP($A103,Сотрудники!$A$3:$L$1201,2,0)</f>
        <v>Юркин Николай</v>
      </c>
      <c r="C103" s="33" t="str">
        <f>VLOOKUP($A103,Сотрудники!$A$3:$L$1201,8,0)</f>
        <v>Москва</v>
      </c>
      <c r="D103" s="54">
        <v>8</v>
      </c>
      <c r="E103" s="54">
        <v>8</v>
      </c>
      <c r="F103" s="55"/>
      <c r="G103" s="55"/>
      <c r="H103" s="54">
        <v>8</v>
      </c>
      <c r="I103" s="54">
        <v>8</v>
      </c>
      <c r="J103" s="54">
        <v>8</v>
      </c>
      <c r="K103" s="54">
        <v>8</v>
      </c>
      <c r="L103" s="54">
        <v>8</v>
      </c>
      <c r="M103" s="55"/>
      <c r="N103" s="55"/>
      <c r="O103" s="54">
        <v>8</v>
      </c>
      <c r="P103" s="54">
        <v>8</v>
      </c>
      <c r="Q103" s="54">
        <v>8</v>
      </c>
      <c r="R103" s="54">
        <v>8</v>
      </c>
      <c r="S103" s="54">
        <v>8</v>
      </c>
      <c r="T103" s="55"/>
      <c r="U103" s="55"/>
      <c r="V103" s="54">
        <v>8</v>
      </c>
      <c r="W103" s="54">
        <v>8</v>
      </c>
      <c r="X103" s="54">
        <v>8</v>
      </c>
      <c r="Y103" s="54">
        <v>8</v>
      </c>
      <c r="Z103" s="54">
        <v>8</v>
      </c>
      <c r="AA103" s="55"/>
      <c r="AB103" s="55"/>
      <c r="AC103" s="54">
        <v>8</v>
      </c>
      <c r="AD103" s="54">
        <v>8</v>
      </c>
      <c r="AE103" s="54">
        <v>8</v>
      </c>
      <c r="AF103" s="54">
        <v>8</v>
      </c>
      <c r="AG103" s="54">
        <v>8</v>
      </c>
      <c r="AH103" s="55"/>
      <c r="AI103" s="52"/>
      <c r="AJ103" s="52"/>
      <c r="AK103" s="36">
        <f t="shared" si="69"/>
        <v>176</v>
      </c>
    </row>
    <row r="104" spans="1:37" x14ac:dyDescent="0.3">
      <c r="A104" s="32">
        <v>37</v>
      </c>
      <c r="B104" s="33" t="str">
        <f>VLOOKUP($A104,Сотрудники!$A$3:$L$1201,2,0)</f>
        <v>Ионов Евгений</v>
      </c>
      <c r="C104" s="33" t="str">
        <f>VLOOKUP($A104,Сотрудники!$A$3:$L$1201,8,0)</f>
        <v>Москва</v>
      </c>
      <c r="D104" s="54">
        <v>8</v>
      </c>
      <c r="E104" s="54">
        <v>8</v>
      </c>
      <c r="F104" s="55"/>
      <c r="G104" s="55"/>
      <c r="H104" s="54">
        <v>8</v>
      </c>
      <c r="I104" s="54">
        <v>8</v>
      </c>
      <c r="J104" s="54">
        <v>8</v>
      </c>
      <c r="K104" s="54">
        <v>8</v>
      </c>
      <c r="L104" s="54">
        <v>8</v>
      </c>
      <c r="M104" s="55"/>
      <c r="N104" s="55"/>
      <c r="O104" s="54">
        <v>8</v>
      </c>
      <c r="P104" s="54">
        <v>8</v>
      </c>
      <c r="Q104" s="54">
        <v>8</v>
      </c>
      <c r="R104" s="54">
        <v>8</v>
      </c>
      <c r="S104" s="54">
        <v>8</v>
      </c>
      <c r="T104" s="55"/>
      <c r="U104" s="55"/>
      <c r="V104" s="54">
        <v>8</v>
      </c>
      <c r="W104" s="54">
        <v>8</v>
      </c>
      <c r="X104" s="54">
        <v>8</v>
      </c>
      <c r="Y104" s="54">
        <v>8</v>
      </c>
      <c r="Z104" s="54">
        <v>8</v>
      </c>
      <c r="AA104" s="55"/>
      <c r="AB104" s="55"/>
      <c r="AC104" s="54">
        <v>8</v>
      </c>
      <c r="AD104" s="54">
        <v>8</v>
      </c>
      <c r="AE104" s="54">
        <v>8</v>
      </c>
      <c r="AF104" s="54">
        <v>8</v>
      </c>
      <c r="AG104" s="54">
        <v>8</v>
      </c>
      <c r="AH104" s="55"/>
      <c r="AI104" s="52"/>
      <c r="AJ104" s="52"/>
      <c r="AK104" s="36">
        <f t="shared" si="69"/>
        <v>176</v>
      </c>
    </row>
    <row r="105" spans="1:37" x14ac:dyDescent="0.3">
      <c r="A105" s="32">
        <v>38</v>
      </c>
      <c r="B105" s="33" t="str">
        <f>VLOOKUP($A105,Сотрудники!$A$3:$L$1201,2,0)</f>
        <v>Передков Константин</v>
      </c>
      <c r="C105" s="33" t="str">
        <f>VLOOKUP($A105,Сотрудники!$A$3:$L$1201,8,0)</f>
        <v>Москва</v>
      </c>
      <c r="D105" s="54">
        <v>0</v>
      </c>
      <c r="E105" s="54">
        <v>0</v>
      </c>
      <c r="F105" s="55">
        <v>0</v>
      </c>
      <c r="G105" s="55">
        <v>0</v>
      </c>
      <c r="H105" s="54">
        <v>8</v>
      </c>
      <c r="I105" s="54">
        <v>8</v>
      </c>
      <c r="J105" s="54">
        <v>8</v>
      </c>
      <c r="K105" s="54">
        <v>8</v>
      </c>
      <c r="L105" s="54">
        <v>8</v>
      </c>
      <c r="M105" s="55"/>
      <c r="N105" s="55"/>
      <c r="O105" s="54">
        <v>8</v>
      </c>
      <c r="P105" s="54">
        <v>8</v>
      </c>
      <c r="Q105" s="54">
        <v>8</v>
      </c>
      <c r="R105" s="54">
        <v>8</v>
      </c>
      <c r="S105" s="54">
        <v>8</v>
      </c>
      <c r="T105" s="55"/>
      <c r="U105" s="55"/>
      <c r="V105" s="54">
        <v>8</v>
      </c>
      <c r="W105" s="54">
        <v>8</v>
      </c>
      <c r="X105" s="54">
        <v>8</v>
      </c>
      <c r="Y105" s="54">
        <v>8</v>
      </c>
      <c r="Z105" s="54">
        <v>8</v>
      </c>
      <c r="AA105" s="55"/>
      <c r="AB105" s="55"/>
      <c r="AC105" s="54">
        <v>8</v>
      </c>
      <c r="AD105" s="54">
        <v>8</v>
      </c>
      <c r="AE105" s="54">
        <v>8</v>
      </c>
      <c r="AF105" s="54">
        <v>8</v>
      </c>
      <c r="AG105" s="54">
        <v>8</v>
      </c>
      <c r="AH105" s="55"/>
      <c r="AI105" s="52"/>
      <c r="AJ105" s="52"/>
      <c r="AK105" s="36">
        <f t="shared" si="69"/>
        <v>160</v>
      </c>
    </row>
    <row r="106" spans="1:37" x14ac:dyDescent="0.3">
      <c r="A106" s="32">
        <v>40</v>
      </c>
      <c r="B106" s="33" t="str">
        <f>VLOOKUP($A106,Сотрудники!$A$3:$L$1201,2,0)</f>
        <v>Томских Виталий</v>
      </c>
      <c r="C106" s="33" t="str">
        <f>VLOOKUP($A106,Сотрудники!$A$3:$L$1201,8,0)</f>
        <v>Москва</v>
      </c>
      <c r="D106" s="54">
        <v>8</v>
      </c>
      <c r="E106" s="54">
        <v>8</v>
      </c>
      <c r="F106" s="55"/>
      <c r="G106" s="55"/>
      <c r="H106" s="54">
        <v>8</v>
      </c>
      <c r="I106" s="54">
        <v>8</v>
      </c>
      <c r="J106" s="54">
        <v>8</v>
      </c>
      <c r="K106" s="54">
        <v>8</v>
      </c>
      <c r="L106" s="54">
        <v>8</v>
      </c>
      <c r="M106" s="55"/>
      <c r="N106" s="55"/>
      <c r="O106" s="54">
        <v>8</v>
      </c>
      <c r="P106" s="54">
        <v>8</v>
      </c>
      <c r="Q106" s="54">
        <v>8</v>
      </c>
      <c r="R106" s="54">
        <v>8</v>
      </c>
      <c r="S106" s="54">
        <v>8</v>
      </c>
      <c r="T106" s="55"/>
      <c r="U106" s="55"/>
      <c r="V106" s="54">
        <v>8</v>
      </c>
      <c r="W106" s="54">
        <v>8</v>
      </c>
      <c r="X106" s="54">
        <v>8</v>
      </c>
      <c r="Y106" s="54">
        <v>8</v>
      </c>
      <c r="Z106" s="54">
        <v>8</v>
      </c>
      <c r="AA106" s="55"/>
      <c r="AB106" s="55"/>
      <c r="AC106" s="54">
        <v>8</v>
      </c>
      <c r="AD106" s="54">
        <v>8</v>
      </c>
      <c r="AE106" s="54">
        <v>8</v>
      </c>
      <c r="AF106" s="54">
        <v>8</v>
      </c>
      <c r="AG106" s="54">
        <v>8</v>
      </c>
      <c r="AH106" s="55"/>
      <c r="AI106" s="52"/>
      <c r="AJ106" s="52"/>
      <c r="AK106" s="36">
        <f t="shared" si="69"/>
        <v>176</v>
      </c>
    </row>
    <row r="107" spans="1:37" x14ac:dyDescent="0.3">
      <c r="A107" s="32">
        <v>41</v>
      </c>
      <c r="B107" s="33" t="str">
        <f>VLOOKUP($A107,Сотрудники!$A$3:$L$1201,2,0)</f>
        <v>Новиков Роман</v>
      </c>
      <c r="C107" s="33" t="str">
        <f>VLOOKUP($A107,Сотрудники!$A$3:$L$1201,8,0)</f>
        <v>Москва</v>
      </c>
      <c r="D107" s="54">
        <v>8</v>
      </c>
      <c r="E107" s="54">
        <v>8</v>
      </c>
      <c r="F107" s="55"/>
      <c r="G107" s="55"/>
      <c r="H107" s="54">
        <v>8</v>
      </c>
      <c r="I107" s="54">
        <v>8</v>
      </c>
      <c r="J107" s="54">
        <v>8</v>
      </c>
      <c r="K107" s="54">
        <v>8</v>
      </c>
      <c r="L107" s="54">
        <v>8</v>
      </c>
      <c r="M107" s="55"/>
      <c r="N107" s="55"/>
      <c r="O107" s="54">
        <v>8</v>
      </c>
      <c r="P107" s="54">
        <v>8</v>
      </c>
      <c r="Q107" s="54">
        <v>8</v>
      </c>
      <c r="R107" s="54">
        <v>8</v>
      </c>
      <c r="S107" s="54">
        <v>8</v>
      </c>
      <c r="T107" s="55"/>
      <c r="U107" s="55"/>
      <c r="V107" s="54">
        <v>8</v>
      </c>
      <c r="W107" s="54">
        <v>8</v>
      </c>
      <c r="X107" s="54">
        <v>8</v>
      </c>
      <c r="Y107" s="54">
        <v>8</v>
      </c>
      <c r="Z107" s="54">
        <v>8</v>
      </c>
      <c r="AA107" s="55"/>
      <c r="AB107" s="55"/>
      <c r="AC107" s="54">
        <v>8</v>
      </c>
      <c r="AD107" s="54">
        <v>8</v>
      </c>
      <c r="AE107" s="54">
        <v>8</v>
      </c>
      <c r="AF107" s="54">
        <v>8</v>
      </c>
      <c r="AG107" s="54">
        <v>8</v>
      </c>
      <c r="AH107" s="55"/>
      <c r="AI107" s="52"/>
      <c r="AJ107" s="52"/>
      <c r="AK107" s="36">
        <f t="shared" si="69"/>
        <v>176</v>
      </c>
    </row>
    <row r="108" spans="1:37" x14ac:dyDescent="0.3">
      <c r="A108" s="32">
        <v>42</v>
      </c>
      <c r="B108" s="33" t="str">
        <f>VLOOKUP($A108,Сотрудники!$A$3:$L$1201,2,0)</f>
        <v>Газизова Вероника</v>
      </c>
      <c r="C108" s="33" t="str">
        <f>VLOOKUP($A108,Сотрудники!$A$3:$L$1201,8,0)</f>
        <v>Москва</v>
      </c>
      <c r="D108" s="54">
        <v>8</v>
      </c>
      <c r="E108" s="54">
        <v>8</v>
      </c>
      <c r="F108" s="55"/>
      <c r="G108" s="55"/>
      <c r="H108" s="54">
        <v>8</v>
      </c>
      <c r="I108" s="54">
        <v>8</v>
      </c>
      <c r="J108" s="54">
        <v>8</v>
      </c>
      <c r="K108" s="54">
        <v>8</v>
      </c>
      <c r="L108" s="54">
        <v>8</v>
      </c>
      <c r="M108" s="55"/>
      <c r="N108" s="55"/>
      <c r="O108" s="54">
        <v>8</v>
      </c>
      <c r="P108" s="54">
        <v>8</v>
      </c>
      <c r="Q108" s="54">
        <v>8</v>
      </c>
      <c r="R108" s="54">
        <v>8</v>
      </c>
      <c r="S108" s="54">
        <v>8</v>
      </c>
      <c r="T108" s="55"/>
      <c r="U108" s="55"/>
      <c r="V108" s="54">
        <v>8</v>
      </c>
      <c r="W108" s="54">
        <v>8</v>
      </c>
      <c r="X108" s="54">
        <v>8</v>
      </c>
      <c r="Y108" s="54">
        <v>8</v>
      </c>
      <c r="Z108" s="54">
        <v>8</v>
      </c>
      <c r="AA108" s="55"/>
      <c r="AB108" s="55"/>
      <c r="AC108" s="54">
        <v>8</v>
      </c>
      <c r="AD108" s="54">
        <v>8</v>
      </c>
      <c r="AE108" s="54">
        <v>8</v>
      </c>
      <c r="AF108" s="54">
        <v>8</v>
      </c>
      <c r="AG108" s="54">
        <v>8</v>
      </c>
      <c r="AH108" s="55"/>
      <c r="AI108" s="52"/>
      <c r="AJ108" s="52"/>
      <c r="AK108" s="36">
        <f t="shared" si="69"/>
        <v>176</v>
      </c>
    </row>
    <row r="109" spans="1:37" x14ac:dyDescent="0.3">
      <c r="A109" s="32">
        <v>43</v>
      </c>
      <c r="B109" s="33" t="str">
        <f>VLOOKUP($A109,Сотрудники!$A$3:$L$1201,2,0)</f>
        <v>Титова Наталия</v>
      </c>
      <c r="C109" s="33" t="str">
        <f>VLOOKUP($A109,Сотрудники!$A$3:$L$1201,8,0)</f>
        <v>Москва</v>
      </c>
      <c r="D109" s="54">
        <v>8</v>
      </c>
      <c r="E109" s="54">
        <v>8</v>
      </c>
      <c r="F109" s="55"/>
      <c r="G109" s="55"/>
      <c r="H109" s="54">
        <v>8</v>
      </c>
      <c r="I109" s="54">
        <v>8</v>
      </c>
      <c r="J109" s="54">
        <v>8</v>
      </c>
      <c r="K109" s="54">
        <v>8</v>
      </c>
      <c r="L109" s="54">
        <v>8</v>
      </c>
      <c r="M109" s="55"/>
      <c r="N109" s="55"/>
      <c r="O109" s="54">
        <v>8</v>
      </c>
      <c r="P109" s="54">
        <v>8</v>
      </c>
      <c r="Q109" s="54">
        <v>8</v>
      </c>
      <c r="R109" s="54">
        <v>8</v>
      </c>
      <c r="S109" s="54">
        <v>8</v>
      </c>
      <c r="T109" s="55"/>
      <c r="U109" s="55"/>
      <c r="V109" s="54">
        <v>8</v>
      </c>
      <c r="W109" s="54">
        <v>8</v>
      </c>
      <c r="X109" s="54">
        <v>8</v>
      </c>
      <c r="Y109" s="54">
        <v>8</v>
      </c>
      <c r="Z109" s="54">
        <v>8</v>
      </c>
      <c r="AA109" s="55"/>
      <c r="AB109" s="55"/>
      <c r="AC109" s="54">
        <v>8</v>
      </c>
      <c r="AD109" s="54">
        <v>8</v>
      </c>
      <c r="AE109" s="54">
        <v>8</v>
      </c>
      <c r="AF109" s="54">
        <v>8</v>
      </c>
      <c r="AG109" s="54">
        <v>8</v>
      </c>
      <c r="AH109" s="55"/>
      <c r="AI109" s="52"/>
      <c r="AJ109" s="52"/>
      <c r="AK109" s="36">
        <f t="shared" si="69"/>
        <v>176</v>
      </c>
    </row>
    <row r="110" spans="1:37" x14ac:dyDescent="0.3">
      <c r="A110" s="32">
        <v>44</v>
      </c>
      <c r="B110" s="33" t="str">
        <f>VLOOKUP($A110,Сотрудники!$A$3:$L$1201,2,0)</f>
        <v>Роман Иван</v>
      </c>
      <c r="C110" s="33" t="str">
        <f>VLOOKUP($A110,Сотрудники!$A$3:$L$1201,8,0)</f>
        <v>Москва</v>
      </c>
      <c r="D110" s="54">
        <v>8</v>
      </c>
      <c r="E110" s="54">
        <v>8</v>
      </c>
      <c r="F110" s="55"/>
      <c r="G110" s="55"/>
      <c r="H110" s="54">
        <v>8</v>
      </c>
      <c r="I110" s="54">
        <v>8</v>
      </c>
      <c r="J110" s="54">
        <v>8</v>
      </c>
      <c r="K110" s="54">
        <v>8</v>
      </c>
      <c r="L110" s="54">
        <v>8</v>
      </c>
      <c r="M110" s="55"/>
      <c r="N110" s="55"/>
      <c r="O110" s="54">
        <v>8</v>
      </c>
      <c r="P110" s="54">
        <v>8</v>
      </c>
      <c r="Q110" s="54">
        <v>8</v>
      </c>
      <c r="R110" s="54">
        <v>8</v>
      </c>
      <c r="S110" s="54">
        <v>8</v>
      </c>
      <c r="T110" s="55"/>
      <c r="U110" s="55"/>
      <c r="V110" s="54">
        <v>8</v>
      </c>
      <c r="W110" s="54">
        <v>8</v>
      </c>
      <c r="X110" s="54">
        <v>8</v>
      </c>
      <c r="Y110" s="54">
        <v>8</v>
      </c>
      <c r="Z110" s="54">
        <v>8</v>
      </c>
      <c r="AA110" s="55"/>
      <c r="AB110" s="55"/>
      <c r="AC110" s="54">
        <v>8</v>
      </c>
      <c r="AD110" s="54">
        <v>8</v>
      </c>
      <c r="AE110" s="54">
        <v>8</v>
      </c>
      <c r="AF110" s="54">
        <v>8</v>
      </c>
      <c r="AG110" s="54">
        <v>8</v>
      </c>
      <c r="AH110" s="55"/>
      <c r="AI110" s="52"/>
      <c r="AJ110" s="52"/>
      <c r="AK110" s="36">
        <f t="shared" si="69"/>
        <v>176</v>
      </c>
    </row>
    <row r="111" spans="1:37" x14ac:dyDescent="0.3">
      <c r="A111" s="32">
        <v>45</v>
      </c>
      <c r="B111" s="33" t="str">
        <f>VLOOKUP($A111,Сотрудники!$A$3:$L$1201,2,0)</f>
        <v>Волошина Виктория</v>
      </c>
      <c r="C111" s="33" t="str">
        <f>VLOOKUP($A111,Сотрудники!$A$3:$L$1201,8,0)</f>
        <v>Москва</v>
      </c>
      <c r="D111" s="54">
        <v>8</v>
      </c>
      <c r="E111" s="54">
        <v>8</v>
      </c>
      <c r="F111" s="55"/>
      <c r="G111" s="55"/>
      <c r="H111" s="54">
        <v>8</v>
      </c>
      <c r="I111" s="54">
        <v>8</v>
      </c>
      <c r="J111" s="54">
        <v>8</v>
      </c>
      <c r="K111" s="54">
        <v>8</v>
      </c>
      <c r="L111" s="54">
        <v>8</v>
      </c>
      <c r="M111" s="55"/>
      <c r="N111" s="55"/>
      <c r="O111" s="54">
        <v>8</v>
      </c>
      <c r="P111" s="54">
        <v>8</v>
      </c>
      <c r="Q111" s="54">
        <v>8</v>
      </c>
      <c r="R111" s="54">
        <v>8</v>
      </c>
      <c r="S111" s="54">
        <v>8</v>
      </c>
      <c r="T111" s="55"/>
      <c r="U111" s="55"/>
      <c r="V111" s="54">
        <v>8</v>
      </c>
      <c r="W111" s="54">
        <v>8</v>
      </c>
      <c r="X111" s="54">
        <v>8</v>
      </c>
      <c r="Y111" s="54">
        <v>8</v>
      </c>
      <c r="Z111" s="54">
        <v>8</v>
      </c>
      <c r="AA111" s="55"/>
      <c r="AB111" s="55"/>
      <c r="AC111" s="54">
        <v>8</v>
      </c>
      <c r="AD111" s="54">
        <v>8</v>
      </c>
      <c r="AE111" s="54">
        <v>8</v>
      </c>
      <c r="AF111" s="54">
        <v>8</v>
      </c>
      <c r="AG111" s="54">
        <v>8</v>
      </c>
      <c r="AH111" s="55"/>
      <c r="AI111" s="52"/>
      <c r="AJ111" s="52"/>
      <c r="AK111" s="36">
        <f t="shared" si="69"/>
        <v>176</v>
      </c>
    </row>
    <row r="112" spans="1:37" x14ac:dyDescent="0.3">
      <c r="A112" s="32">
        <v>46</v>
      </c>
      <c r="B112" s="33" t="str">
        <f>VLOOKUP($A112,Сотрудники!$A$3:$L$1201,2,0)</f>
        <v>Мельников Александр</v>
      </c>
      <c r="C112" s="33" t="str">
        <f>VLOOKUP($A112,Сотрудники!$A$3:$L$1201,8,0)</f>
        <v>Екатеринбург</v>
      </c>
      <c r="D112" s="54">
        <v>8</v>
      </c>
      <c r="E112" s="54">
        <v>8</v>
      </c>
      <c r="F112" s="55"/>
      <c r="G112" s="55"/>
      <c r="H112" s="54">
        <v>8</v>
      </c>
      <c r="I112" s="54">
        <v>8</v>
      </c>
      <c r="J112" s="181" t="s">
        <v>210</v>
      </c>
      <c r="K112" s="182"/>
      <c r="L112" s="183"/>
      <c r="M112" s="55"/>
      <c r="N112" s="55">
        <v>8</v>
      </c>
      <c r="O112" s="99" t="s">
        <v>210</v>
      </c>
      <c r="P112" s="54">
        <v>8</v>
      </c>
      <c r="Q112" s="54">
        <v>8</v>
      </c>
      <c r="R112" s="54">
        <v>8</v>
      </c>
      <c r="S112" s="54">
        <v>8</v>
      </c>
      <c r="T112" s="55"/>
      <c r="U112" s="55"/>
      <c r="V112" s="54">
        <v>8</v>
      </c>
      <c r="W112" s="54">
        <v>8</v>
      </c>
      <c r="X112" s="54">
        <v>8</v>
      </c>
      <c r="Y112" s="54">
        <v>8</v>
      </c>
      <c r="Z112" s="54">
        <v>8</v>
      </c>
      <c r="AA112" s="55"/>
      <c r="AB112" s="55"/>
      <c r="AC112" s="54">
        <v>8</v>
      </c>
      <c r="AD112" s="54">
        <v>8</v>
      </c>
      <c r="AE112" s="54">
        <v>8</v>
      </c>
      <c r="AF112" s="54">
        <v>8</v>
      </c>
      <c r="AG112" s="54">
        <v>8</v>
      </c>
      <c r="AH112" s="55"/>
      <c r="AI112" s="52"/>
      <c r="AJ112" s="52"/>
      <c r="AK112" s="36">
        <f t="shared" si="69"/>
        <v>152</v>
      </c>
    </row>
    <row r="113" spans="1:37" x14ac:dyDescent="0.3">
      <c r="A113" s="32">
        <v>47</v>
      </c>
      <c r="B113" s="33" t="str">
        <f>VLOOKUP($A113,Сотрудники!$A$3:$L$1201,2,0)</f>
        <v>Некрасов Антон</v>
      </c>
      <c r="C113" s="33" t="str">
        <f>VLOOKUP($A113,Сотрудники!$A$3:$L$1201,8,0)</f>
        <v>Москва</v>
      </c>
      <c r="D113" s="54">
        <v>8</v>
      </c>
      <c r="E113" s="54">
        <v>8</v>
      </c>
      <c r="F113" s="55"/>
      <c r="G113" s="55"/>
      <c r="H113" s="54">
        <v>8</v>
      </c>
      <c r="I113" s="54">
        <v>8</v>
      </c>
      <c r="J113" s="54">
        <v>8</v>
      </c>
      <c r="K113" s="54">
        <v>8</v>
      </c>
      <c r="L113" s="54">
        <v>8</v>
      </c>
      <c r="M113" s="55"/>
      <c r="N113" s="55"/>
      <c r="O113" s="54">
        <v>8</v>
      </c>
      <c r="P113" s="54">
        <v>8</v>
      </c>
      <c r="Q113" s="54">
        <v>8</v>
      </c>
      <c r="R113" s="54">
        <v>8</v>
      </c>
      <c r="S113" s="54">
        <v>0</v>
      </c>
      <c r="T113" s="55"/>
      <c r="U113" s="55"/>
      <c r="V113" s="54">
        <v>8</v>
      </c>
      <c r="W113" s="54">
        <v>8</v>
      </c>
      <c r="X113" s="54">
        <v>8</v>
      </c>
      <c r="Y113" s="54">
        <v>8</v>
      </c>
      <c r="Z113" s="54">
        <v>8</v>
      </c>
      <c r="AA113" s="55"/>
      <c r="AB113" s="55"/>
      <c r="AC113" s="54">
        <v>8</v>
      </c>
      <c r="AD113" s="54">
        <v>8</v>
      </c>
      <c r="AE113" s="54">
        <v>8</v>
      </c>
      <c r="AF113" s="54">
        <v>8</v>
      </c>
      <c r="AG113" s="54">
        <v>8</v>
      </c>
      <c r="AH113" s="55"/>
      <c r="AI113" s="52"/>
      <c r="AJ113" s="52"/>
      <c r="AK113" s="36">
        <f t="shared" si="69"/>
        <v>168</v>
      </c>
    </row>
    <row r="114" spans="1:37" x14ac:dyDescent="0.3">
      <c r="A114" s="32">
        <v>48</v>
      </c>
      <c r="B114" s="33" t="str">
        <f>VLOOKUP($A114,Сотрудники!$A$3:$L$1201,2,0)</f>
        <v>Ромашкин Никита</v>
      </c>
      <c r="C114" s="33" t="str">
        <f>VLOOKUP($A114,Сотрудники!$A$3:$L$1201,8,0)</f>
        <v>Барнаул</v>
      </c>
      <c r="D114" s="54">
        <v>8</v>
      </c>
      <c r="E114" s="54">
        <v>8</v>
      </c>
      <c r="F114" s="55"/>
      <c r="G114" s="55"/>
      <c r="H114" s="54">
        <v>8</v>
      </c>
      <c r="I114" s="54">
        <v>8</v>
      </c>
      <c r="J114" s="54">
        <v>8</v>
      </c>
      <c r="K114" s="54">
        <v>8</v>
      </c>
      <c r="L114" s="54">
        <v>8</v>
      </c>
      <c r="M114" s="55"/>
      <c r="N114" s="55"/>
      <c r="O114" s="54">
        <v>8</v>
      </c>
      <c r="P114" s="54">
        <v>8</v>
      </c>
      <c r="Q114" s="54">
        <v>8</v>
      </c>
      <c r="R114" s="54">
        <v>8</v>
      </c>
      <c r="S114" s="54">
        <v>8</v>
      </c>
      <c r="T114" s="55"/>
      <c r="U114" s="55"/>
      <c r="V114" s="54">
        <v>8</v>
      </c>
      <c r="W114" s="54">
        <v>8</v>
      </c>
      <c r="X114" s="54">
        <v>8</v>
      </c>
      <c r="Y114" s="54">
        <v>8</v>
      </c>
      <c r="Z114" s="54">
        <v>8</v>
      </c>
      <c r="AA114" s="55"/>
      <c r="AB114" s="55"/>
      <c r="AC114" s="54">
        <v>8</v>
      </c>
      <c r="AD114" s="54">
        <v>8</v>
      </c>
      <c r="AE114" s="54">
        <v>8</v>
      </c>
      <c r="AF114" s="54">
        <v>8</v>
      </c>
      <c r="AG114" s="54">
        <v>8</v>
      </c>
      <c r="AH114" s="55"/>
      <c r="AI114" s="52"/>
      <c r="AJ114" s="52"/>
      <c r="AK114" s="36">
        <f t="shared" si="69"/>
        <v>176</v>
      </c>
    </row>
    <row r="115" spans="1:37" x14ac:dyDescent="0.3">
      <c r="A115" s="32">
        <v>50</v>
      </c>
      <c r="B115" s="33" t="str">
        <f>VLOOKUP($A115,Сотрудники!$A$3:$L$1201,2,0)</f>
        <v>Жарницкий Давид</v>
      </c>
      <c r="C115" s="33" t="str">
        <f>VLOOKUP($A115,Сотрудники!$A$3:$L$1201,8,0)</f>
        <v>СПБ</v>
      </c>
      <c r="D115" s="54">
        <v>8</v>
      </c>
      <c r="E115" s="54">
        <v>8</v>
      </c>
      <c r="F115" s="55"/>
      <c r="G115" s="55"/>
      <c r="H115" s="54">
        <v>8</v>
      </c>
      <c r="I115" s="54">
        <v>8</v>
      </c>
      <c r="J115" s="54">
        <v>8</v>
      </c>
      <c r="K115" s="54">
        <v>8</v>
      </c>
      <c r="L115" s="54">
        <v>8</v>
      </c>
      <c r="M115" s="55"/>
      <c r="N115" s="55"/>
      <c r="O115" s="54">
        <v>8</v>
      </c>
      <c r="P115" s="54">
        <v>8</v>
      </c>
      <c r="Q115" s="54">
        <v>8</v>
      </c>
      <c r="R115" s="54">
        <v>8</v>
      </c>
      <c r="S115" s="54">
        <v>8</v>
      </c>
      <c r="T115" s="55"/>
      <c r="U115" s="55"/>
      <c r="V115" s="54">
        <v>8</v>
      </c>
      <c r="W115" s="54">
        <v>8</v>
      </c>
      <c r="X115" s="54">
        <v>8</v>
      </c>
      <c r="Y115" s="54">
        <v>8</v>
      </c>
      <c r="Z115" s="54">
        <v>8</v>
      </c>
      <c r="AA115" s="55"/>
      <c r="AB115" s="55"/>
      <c r="AC115" s="54">
        <v>8</v>
      </c>
      <c r="AD115" s="54">
        <v>8</v>
      </c>
      <c r="AE115" s="54">
        <v>8</v>
      </c>
      <c r="AF115" s="54">
        <v>8</v>
      </c>
      <c r="AG115" s="54">
        <v>8</v>
      </c>
      <c r="AH115" s="55"/>
      <c r="AI115" s="52"/>
      <c r="AJ115" s="52"/>
      <c r="AK115" s="36">
        <f t="shared" si="69"/>
        <v>176</v>
      </c>
    </row>
    <row r="116" spans="1:37" x14ac:dyDescent="0.3">
      <c r="A116" s="32">
        <v>51</v>
      </c>
      <c r="B116" s="33" t="str">
        <f>VLOOKUP($A116,Сотрудники!$A$3:$L$1201,2,0)</f>
        <v>Колмогорова Анна</v>
      </c>
      <c r="C116" s="33" t="str">
        <f>VLOOKUP($A116,Сотрудники!$A$3:$L$1201,8,0)</f>
        <v>Краснодар</v>
      </c>
      <c r="D116" s="54">
        <v>8</v>
      </c>
      <c r="E116" s="54">
        <v>8</v>
      </c>
      <c r="F116" s="55"/>
      <c r="G116" s="55"/>
      <c r="H116" s="54">
        <v>8</v>
      </c>
      <c r="I116" s="54">
        <v>8</v>
      </c>
      <c r="J116" s="54">
        <v>8</v>
      </c>
      <c r="K116" s="54">
        <v>8</v>
      </c>
      <c r="L116" s="54">
        <v>8</v>
      </c>
      <c r="M116" s="55"/>
      <c r="N116" s="55"/>
      <c r="O116" s="54">
        <v>8</v>
      </c>
      <c r="P116" s="54">
        <v>8</v>
      </c>
      <c r="Q116" s="54">
        <v>8</v>
      </c>
      <c r="R116" s="54">
        <v>8</v>
      </c>
      <c r="S116" s="54">
        <v>8</v>
      </c>
      <c r="T116" s="55"/>
      <c r="U116" s="55"/>
      <c r="V116" s="54">
        <v>8</v>
      </c>
      <c r="W116" s="54">
        <v>8</v>
      </c>
      <c r="X116" s="54">
        <v>8</v>
      </c>
      <c r="Y116" s="54">
        <v>8</v>
      </c>
      <c r="Z116" s="54">
        <v>8</v>
      </c>
      <c r="AA116" s="55"/>
      <c r="AB116" s="55"/>
      <c r="AC116" s="54">
        <v>8</v>
      </c>
      <c r="AD116" s="54">
        <v>8</v>
      </c>
      <c r="AE116" s="54">
        <v>8</v>
      </c>
      <c r="AF116" s="54">
        <v>8</v>
      </c>
      <c r="AG116" s="54">
        <v>8</v>
      </c>
      <c r="AH116" s="55"/>
      <c r="AI116" s="52"/>
      <c r="AJ116" s="52"/>
      <c r="AK116" s="36">
        <f t="shared" si="69"/>
        <v>176</v>
      </c>
    </row>
    <row r="117" spans="1:37" x14ac:dyDescent="0.3">
      <c r="A117" s="32">
        <v>52</v>
      </c>
      <c r="B117" s="33" t="str">
        <f>VLOOKUP($A117,Сотрудники!$A$3:$L$1201,2,0)</f>
        <v>Головин Евгений</v>
      </c>
      <c r="C117" s="33" t="str">
        <f>VLOOKUP($A117,Сотрудники!$A$3:$L$1201,8,0)</f>
        <v>Екатеринбург</v>
      </c>
      <c r="D117" s="54">
        <v>8</v>
      </c>
      <c r="E117" s="54">
        <v>8</v>
      </c>
      <c r="F117" s="55"/>
      <c r="G117" s="55"/>
      <c r="H117" s="54">
        <v>8</v>
      </c>
      <c r="I117" s="54">
        <v>8</v>
      </c>
      <c r="J117" s="54">
        <v>8</v>
      </c>
      <c r="K117" s="54">
        <v>8</v>
      </c>
      <c r="L117" s="54">
        <v>8</v>
      </c>
      <c r="M117" s="55"/>
      <c r="N117" s="55"/>
      <c r="O117" s="54">
        <v>8</v>
      </c>
      <c r="P117" s="54">
        <v>8</v>
      </c>
      <c r="Q117" s="54">
        <v>8</v>
      </c>
      <c r="R117" s="54">
        <v>8</v>
      </c>
      <c r="S117" s="54">
        <v>8</v>
      </c>
      <c r="T117" s="55"/>
      <c r="U117" s="55"/>
      <c r="V117" s="54">
        <v>8</v>
      </c>
      <c r="W117" s="54">
        <v>8</v>
      </c>
      <c r="X117" s="54">
        <v>8</v>
      </c>
      <c r="Y117" s="54">
        <v>8</v>
      </c>
      <c r="Z117" s="54">
        <v>8</v>
      </c>
      <c r="AA117" s="55"/>
      <c r="AB117" s="55"/>
      <c r="AC117" s="54">
        <v>8</v>
      </c>
      <c r="AD117" s="54">
        <v>8</v>
      </c>
      <c r="AE117" s="54">
        <v>8</v>
      </c>
      <c r="AF117" s="54">
        <v>8</v>
      </c>
      <c r="AG117" s="54">
        <v>8</v>
      </c>
      <c r="AH117" s="55"/>
      <c r="AI117" s="52"/>
      <c r="AJ117" s="52"/>
      <c r="AK117" s="36">
        <f t="shared" si="69"/>
        <v>176</v>
      </c>
    </row>
    <row r="118" spans="1:37" x14ac:dyDescent="0.3">
      <c r="A118" s="32">
        <v>53</v>
      </c>
      <c r="B118" s="33" t="str">
        <f>VLOOKUP($A118,Сотрудники!$A$3:$L$1201,2,0)</f>
        <v>Скаржинский Тимур</v>
      </c>
      <c r="C118" s="33" t="str">
        <f>VLOOKUP($A118,Сотрудники!$A$3:$L$1201,8,0)</f>
        <v>Москва</v>
      </c>
      <c r="D118" s="54">
        <v>8</v>
      </c>
      <c r="E118" s="54">
        <v>8</v>
      </c>
      <c r="F118" s="55"/>
      <c r="G118" s="55"/>
      <c r="H118" s="54">
        <v>8</v>
      </c>
      <c r="I118" s="54">
        <v>8</v>
      </c>
      <c r="J118" s="54">
        <v>8</v>
      </c>
      <c r="K118" s="54">
        <v>8</v>
      </c>
      <c r="L118" s="54">
        <v>8</v>
      </c>
      <c r="M118" s="55"/>
      <c r="N118" s="55"/>
      <c r="O118" s="54">
        <v>8</v>
      </c>
      <c r="P118" s="54">
        <v>8</v>
      </c>
      <c r="Q118" s="54">
        <v>8</v>
      </c>
      <c r="R118" s="54">
        <v>8</v>
      </c>
      <c r="S118" s="54">
        <v>8</v>
      </c>
      <c r="T118" s="55"/>
      <c r="U118" s="55"/>
      <c r="V118" s="54">
        <v>8</v>
      </c>
      <c r="W118" s="54">
        <v>8</v>
      </c>
      <c r="X118" s="54">
        <v>8</v>
      </c>
      <c r="Y118" s="54">
        <v>8</v>
      </c>
      <c r="Z118" s="54">
        <v>8</v>
      </c>
      <c r="AA118" s="55"/>
      <c r="AB118" s="55"/>
      <c r="AC118" s="54">
        <v>8</v>
      </c>
      <c r="AD118" s="54">
        <v>8</v>
      </c>
      <c r="AE118" s="54">
        <v>8</v>
      </c>
      <c r="AF118" s="54">
        <v>8</v>
      </c>
      <c r="AG118" s="54">
        <v>8</v>
      </c>
      <c r="AH118" s="55"/>
      <c r="AI118" s="52"/>
      <c r="AJ118" s="52"/>
      <c r="AK118" s="36">
        <f t="shared" si="69"/>
        <v>176</v>
      </c>
    </row>
    <row r="119" spans="1:37" x14ac:dyDescent="0.3">
      <c r="A119" s="32">
        <v>54</v>
      </c>
      <c r="B119" s="33" t="str">
        <f>VLOOKUP($A119,Сотрудники!$A$3:$L$1201,2,0)</f>
        <v>Закрацкий Станислав</v>
      </c>
      <c r="C119" s="33" t="str">
        <f>VLOOKUP($A119,Сотрудники!$A$3:$L$1201,8,0)</f>
        <v>Москва</v>
      </c>
      <c r="D119" s="54">
        <v>8</v>
      </c>
      <c r="E119" s="54">
        <v>8</v>
      </c>
      <c r="F119" s="55"/>
      <c r="G119" s="55"/>
      <c r="H119" s="54">
        <v>8</v>
      </c>
      <c r="I119" s="54">
        <v>8</v>
      </c>
      <c r="J119" s="54">
        <v>8</v>
      </c>
      <c r="K119" s="54">
        <v>8</v>
      </c>
      <c r="L119" s="54">
        <v>8</v>
      </c>
      <c r="M119" s="55"/>
      <c r="N119" s="55"/>
      <c r="O119" s="54">
        <v>8</v>
      </c>
      <c r="P119" s="54">
        <v>8</v>
      </c>
      <c r="Q119" s="54">
        <v>8</v>
      </c>
      <c r="R119" s="54">
        <v>8</v>
      </c>
      <c r="S119" s="54">
        <v>8</v>
      </c>
      <c r="T119" s="55"/>
      <c r="U119" s="55"/>
      <c r="V119" s="54">
        <v>8</v>
      </c>
      <c r="W119" s="54">
        <v>8</v>
      </c>
      <c r="X119" s="54">
        <v>8</v>
      </c>
      <c r="Y119" s="54">
        <v>8</v>
      </c>
      <c r="Z119" s="54">
        <v>8</v>
      </c>
      <c r="AA119" s="55"/>
      <c r="AB119" s="55"/>
      <c r="AC119" s="54">
        <v>8</v>
      </c>
      <c r="AD119" s="54">
        <v>8</v>
      </c>
      <c r="AE119" s="54">
        <v>8</v>
      </c>
      <c r="AF119" s="54">
        <v>8</v>
      </c>
      <c r="AG119" s="54">
        <v>8</v>
      </c>
      <c r="AH119" s="55"/>
      <c r="AI119" s="52"/>
      <c r="AJ119" s="52"/>
      <c r="AK119" s="36">
        <f t="shared" si="69"/>
        <v>176</v>
      </c>
    </row>
    <row r="120" spans="1:37" x14ac:dyDescent="0.3">
      <c r="A120" s="32">
        <v>55</v>
      </c>
      <c r="B120" s="33" t="str">
        <f>VLOOKUP($A120,Сотрудники!$A$3:$L$1201,2,0)</f>
        <v>Секисов Константин</v>
      </c>
      <c r="C120" s="33" t="str">
        <f>VLOOKUP($A120,Сотрудники!$A$3:$L$1201,8,0)</f>
        <v>Курган</v>
      </c>
      <c r="D120" s="54">
        <v>8</v>
      </c>
      <c r="E120" s="54">
        <v>8</v>
      </c>
      <c r="F120" s="55"/>
      <c r="G120" s="55"/>
      <c r="H120" s="54">
        <v>8</v>
      </c>
      <c r="I120" s="54">
        <v>8</v>
      </c>
      <c r="J120" s="54">
        <v>8</v>
      </c>
      <c r="K120" s="54">
        <v>8</v>
      </c>
      <c r="L120" s="54">
        <v>8</v>
      </c>
      <c r="M120" s="55"/>
      <c r="N120" s="55"/>
      <c r="O120" s="54">
        <v>8</v>
      </c>
      <c r="P120" s="54">
        <v>8</v>
      </c>
      <c r="Q120" s="54">
        <v>8</v>
      </c>
      <c r="R120" s="54">
        <v>8</v>
      </c>
      <c r="S120" s="54">
        <v>8</v>
      </c>
      <c r="T120" s="55"/>
      <c r="U120" s="55"/>
      <c r="V120" s="54">
        <v>8</v>
      </c>
      <c r="W120" s="54">
        <v>8</v>
      </c>
      <c r="X120" s="54">
        <v>8</v>
      </c>
      <c r="Y120" s="54">
        <v>8</v>
      </c>
      <c r="Z120" s="54">
        <v>8</v>
      </c>
      <c r="AA120" s="55"/>
      <c r="AB120" s="55"/>
      <c r="AC120" s="54">
        <v>8</v>
      </c>
      <c r="AD120" s="54">
        <v>8</v>
      </c>
      <c r="AE120" s="54">
        <v>8</v>
      </c>
      <c r="AF120" s="54">
        <v>8</v>
      </c>
      <c r="AG120" s="54">
        <v>8</v>
      </c>
      <c r="AH120" s="55"/>
      <c r="AI120" s="52"/>
      <c r="AJ120" s="52"/>
      <c r="AK120" s="36">
        <f t="shared" si="69"/>
        <v>176</v>
      </c>
    </row>
    <row r="121" spans="1:37" x14ac:dyDescent="0.3">
      <c r="A121" s="32">
        <v>56</v>
      </c>
      <c r="B121" s="33" t="str">
        <f>VLOOKUP($A121,Сотрудники!$A$3:$L$1201,2,0)</f>
        <v>Русинов Михаил</v>
      </c>
      <c r="C121" s="33" t="str">
        <f>VLOOKUP($A121,Сотрудники!$A$3:$L$1201,8,0)</f>
        <v>Москва</v>
      </c>
      <c r="D121" s="54">
        <v>8</v>
      </c>
      <c r="E121" s="54">
        <v>8</v>
      </c>
      <c r="F121" s="55"/>
      <c r="G121" s="55"/>
      <c r="H121" s="54">
        <v>8</v>
      </c>
      <c r="I121" s="54">
        <v>8</v>
      </c>
      <c r="J121" s="54">
        <v>8</v>
      </c>
      <c r="K121" s="54">
        <v>8</v>
      </c>
      <c r="L121" s="54">
        <v>8</v>
      </c>
      <c r="M121" s="55"/>
      <c r="N121" s="55"/>
      <c r="O121" s="54">
        <v>8</v>
      </c>
      <c r="P121" s="54">
        <v>8</v>
      </c>
      <c r="Q121" s="54">
        <v>8</v>
      </c>
      <c r="R121" s="54">
        <v>8</v>
      </c>
      <c r="S121" s="54">
        <v>8</v>
      </c>
      <c r="T121" s="55"/>
      <c r="U121" s="55"/>
      <c r="V121" s="54">
        <v>8</v>
      </c>
      <c r="W121" s="54">
        <v>8</v>
      </c>
      <c r="X121" s="54">
        <v>8</v>
      </c>
      <c r="Y121" s="54">
        <v>8</v>
      </c>
      <c r="Z121" s="54">
        <v>8</v>
      </c>
      <c r="AA121" s="55"/>
      <c r="AB121" s="55"/>
      <c r="AC121" s="54">
        <v>8</v>
      </c>
      <c r="AD121" s="54">
        <v>8</v>
      </c>
      <c r="AE121" s="54">
        <v>8</v>
      </c>
      <c r="AF121" s="54">
        <v>8</v>
      </c>
      <c r="AG121" s="54">
        <v>8</v>
      </c>
      <c r="AH121" s="55"/>
      <c r="AI121" s="52"/>
      <c r="AJ121" s="52"/>
      <c r="AK121" s="36">
        <f t="shared" si="69"/>
        <v>176</v>
      </c>
    </row>
    <row r="122" spans="1:37" x14ac:dyDescent="0.3">
      <c r="A122" s="32">
        <v>57</v>
      </c>
      <c r="B122" s="33" t="str">
        <f>VLOOKUP($A122,Сотрудники!$A$3:$L$1201,2,0)</f>
        <v>Кузякина Ирина</v>
      </c>
      <c r="C122" s="33" t="str">
        <f>VLOOKUP($A122,Сотрудники!$A$3:$L$1201,8,0)</f>
        <v>Москва</v>
      </c>
      <c r="D122" s="54">
        <v>8</v>
      </c>
      <c r="E122" s="54">
        <v>8</v>
      </c>
      <c r="F122" s="55"/>
      <c r="G122" s="55"/>
      <c r="H122" s="54">
        <v>8</v>
      </c>
      <c r="I122" s="54">
        <v>8</v>
      </c>
      <c r="J122" s="54">
        <v>8</v>
      </c>
      <c r="K122" s="54">
        <v>8</v>
      </c>
      <c r="L122" s="54">
        <v>8</v>
      </c>
      <c r="M122" s="55"/>
      <c r="N122" s="55"/>
      <c r="O122" s="54">
        <v>8</v>
      </c>
      <c r="P122" s="54">
        <v>8</v>
      </c>
      <c r="Q122" s="54">
        <v>8</v>
      </c>
      <c r="R122" s="54">
        <v>8</v>
      </c>
      <c r="S122" s="54">
        <v>8</v>
      </c>
      <c r="T122" s="55"/>
      <c r="U122" s="55"/>
      <c r="V122" s="54">
        <v>8</v>
      </c>
      <c r="W122" s="54">
        <v>8</v>
      </c>
      <c r="X122" s="54">
        <v>8</v>
      </c>
      <c r="Y122" s="54">
        <v>8</v>
      </c>
      <c r="Z122" s="54">
        <v>8</v>
      </c>
      <c r="AA122" s="55"/>
      <c r="AB122" s="55"/>
      <c r="AC122" s="54">
        <v>8</v>
      </c>
      <c r="AD122" s="54">
        <v>8</v>
      </c>
      <c r="AE122" s="54">
        <v>8</v>
      </c>
      <c r="AF122" s="54">
        <v>8</v>
      </c>
      <c r="AG122" s="54">
        <v>8</v>
      </c>
      <c r="AH122" s="55"/>
      <c r="AI122" s="52"/>
      <c r="AJ122" s="52"/>
      <c r="AK122" s="36">
        <f t="shared" si="69"/>
        <v>176</v>
      </c>
    </row>
    <row r="123" spans="1:37" x14ac:dyDescent="0.3">
      <c r="A123" s="32">
        <v>58</v>
      </c>
      <c r="B123" s="33" t="str">
        <f>VLOOKUP($A123,Сотрудники!$A$3:$L$1201,2,0)</f>
        <v>Нгуен Дмитрий</v>
      </c>
      <c r="C123" s="33" t="str">
        <f>VLOOKUP($A123,Сотрудники!$A$3:$L$1201,8,0)</f>
        <v>СПБ</v>
      </c>
      <c r="D123" s="54">
        <v>8</v>
      </c>
      <c r="E123" s="54">
        <v>8</v>
      </c>
      <c r="F123" s="55"/>
      <c r="G123" s="55"/>
      <c r="H123" s="54">
        <v>8</v>
      </c>
      <c r="I123" s="54">
        <v>8</v>
      </c>
      <c r="J123" s="54">
        <v>8</v>
      </c>
      <c r="K123" s="54">
        <v>8</v>
      </c>
      <c r="L123" s="54">
        <v>8</v>
      </c>
      <c r="M123" s="55"/>
      <c r="N123" s="55"/>
      <c r="O123" s="54">
        <v>8</v>
      </c>
      <c r="P123" s="54">
        <v>8</v>
      </c>
      <c r="Q123" s="54">
        <v>8</v>
      </c>
      <c r="R123" s="54">
        <v>8</v>
      </c>
      <c r="S123" s="54">
        <v>8</v>
      </c>
      <c r="T123" s="55"/>
      <c r="U123" s="55"/>
      <c r="V123" s="54">
        <v>8</v>
      </c>
      <c r="W123" s="54">
        <v>8</v>
      </c>
      <c r="X123" s="54">
        <v>8</v>
      </c>
      <c r="Y123" s="54">
        <v>8</v>
      </c>
      <c r="Z123" s="54">
        <v>8</v>
      </c>
      <c r="AA123" s="55"/>
      <c r="AB123" s="55"/>
      <c r="AC123" s="54">
        <v>8</v>
      </c>
      <c r="AD123" s="54">
        <v>8</v>
      </c>
      <c r="AE123" s="54">
        <v>8</v>
      </c>
      <c r="AF123" s="54">
        <v>8</v>
      </c>
      <c r="AG123" s="54">
        <v>8</v>
      </c>
      <c r="AH123" s="55"/>
      <c r="AI123" s="52"/>
      <c r="AJ123" s="52"/>
      <c r="AK123" s="36">
        <f t="shared" si="69"/>
        <v>176</v>
      </c>
    </row>
    <row r="124" spans="1:37" x14ac:dyDescent="0.3">
      <c r="A124" s="32">
        <v>59</v>
      </c>
      <c r="B124" s="33" t="str">
        <f>VLOOKUP($A124,Сотрудники!$A$3:$L$1201,2,0)</f>
        <v>Зырянов Николай</v>
      </c>
      <c r="C124" s="33" t="str">
        <f>VLOOKUP($A124,Сотрудники!$A$3:$L$1201,8,0)</f>
        <v>СПБ</v>
      </c>
      <c r="D124" s="54">
        <v>8</v>
      </c>
      <c r="E124" s="54">
        <v>8</v>
      </c>
      <c r="F124" s="55"/>
      <c r="G124" s="55"/>
      <c r="H124" s="54">
        <v>8</v>
      </c>
      <c r="I124" s="54">
        <v>8</v>
      </c>
      <c r="J124" s="54">
        <v>8</v>
      </c>
      <c r="K124" s="54">
        <v>8</v>
      </c>
      <c r="L124" s="54">
        <v>8</v>
      </c>
      <c r="M124" s="55"/>
      <c r="N124" s="55"/>
      <c r="O124" s="54">
        <v>8</v>
      </c>
      <c r="P124" s="54">
        <v>8</v>
      </c>
      <c r="Q124" s="54">
        <v>8</v>
      </c>
      <c r="R124" s="54">
        <v>8</v>
      </c>
      <c r="S124" s="54">
        <v>8</v>
      </c>
      <c r="T124" s="55"/>
      <c r="U124" s="55"/>
      <c r="V124" s="54">
        <v>8</v>
      </c>
      <c r="W124" s="54">
        <v>8</v>
      </c>
      <c r="X124" s="54">
        <v>8</v>
      </c>
      <c r="Y124" s="54">
        <v>8</v>
      </c>
      <c r="Z124" s="54">
        <v>8</v>
      </c>
      <c r="AA124" s="55"/>
      <c r="AB124" s="55"/>
      <c r="AC124" s="54">
        <v>8</v>
      </c>
      <c r="AD124" s="54">
        <v>8</v>
      </c>
      <c r="AE124" s="54">
        <v>8</v>
      </c>
      <c r="AF124" s="54">
        <v>8</v>
      </c>
      <c r="AG124" s="54">
        <v>8</v>
      </c>
      <c r="AH124" s="55"/>
      <c r="AI124" s="52"/>
      <c r="AJ124" s="52"/>
      <c r="AK124" s="36">
        <f t="shared" si="69"/>
        <v>176</v>
      </c>
    </row>
    <row r="125" spans="1:37" x14ac:dyDescent="0.3">
      <c r="A125" s="32">
        <v>60</v>
      </c>
      <c r="B125" s="33" t="str">
        <f>VLOOKUP($A125,Сотрудники!$A$3:$L$1201,2,0)</f>
        <v>Гнусов Алексей</v>
      </c>
      <c r="C125" s="33" t="str">
        <f>VLOOKUP($A125,Сотрудники!$A$3:$L$1201,8,0)</f>
        <v>Москва</v>
      </c>
      <c r="D125" s="54">
        <v>8</v>
      </c>
      <c r="E125" s="54">
        <v>8</v>
      </c>
      <c r="F125" s="55"/>
      <c r="G125" s="55"/>
      <c r="H125" s="54">
        <v>8</v>
      </c>
      <c r="I125" s="54">
        <v>8</v>
      </c>
      <c r="J125" s="54">
        <v>8</v>
      </c>
      <c r="K125" s="54">
        <v>8</v>
      </c>
      <c r="L125" s="54">
        <v>8</v>
      </c>
      <c r="M125" s="55"/>
      <c r="N125" s="55"/>
      <c r="O125" s="54">
        <v>8</v>
      </c>
      <c r="P125" s="54">
        <v>8</v>
      </c>
      <c r="Q125" s="54">
        <v>8</v>
      </c>
      <c r="R125" s="54">
        <v>8</v>
      </c>
      <c r="S125" s="54">
        <v>8</v>
      </c>
      <c r="T125" s="55"/>
      <c r="U125" s="55"/>
      <c r="V125" s="54">
        <v>8</v>
      </c>
      <c r="W125" s="54">
        <v>8</v>
      </c>
      <c r="X125" s="54">
        <v>8</v>
      </c>
      <c r="Y125" s="54">
        <v>8</v>
      </c>
      <c r="Z125" s="54">
        <v>8</v>
      </c>
      <c r="AA125" s="55"/>
      <c r="AB125" s="55"/>
      <c r="AC125" s="54">
        <v>8</v>
      </c>
      <c r="AD125" s="54">
        <v>8</v>
      </c>
      <c r="AE125" s="54">
        <v>8</v>
      </c>
      <c r="AF125" s="54">
        <v>8</v>
      </c>
      <c r="AG125" s="54">
        <v>8</v>
      </c>
      <c r="AH125" s="55"/>
      <c r="AI125" s="52"/>
      <c r="AJ125" s="52"/>
      <c r="AK125" s="36">
        <f t="shared" si="69"/>
        <v>176</v>
      </c>
    </row>
    <row r="126" spans="1:37" x14ac:dyDescent="0.3">
      <c r="A126" s="32">
        <v>61</v>
      </c>
      <c r="B126" s="33" t="str">
        <f>VLOOKUP($A126,Сотрудники!$A$3:$L$1201,2,0)</f>
        <v>Ушаков Сергей</v>
      </c>
      <c r="C126" s="33" t="str">
        <f>VLOOKUP($A126,Сотрудники!$A$3:$L$1201,8,0)</f>
        <v>Москва</v>
      </c>
      <c r="D126" s="54">
        <v>8</v>
      </c>
      <c r="E126" s="54">
        <v>8</v>
      </c>
      <c r="F126" s="55"/>
      <c r="G126" s="55"/>
      <c r="H126" s="54">
        <v>8</v>
      </c>
      <c r="I126" s="54">
        <v>8</v>
      </c>
      <c r="J126" s="54">
        <v>8</v>
      </c>
      <c r="K126" s="54">
        <v>8</v>
      </c>
      <c r="L126" s="54">
        <v>8</v>
      </c>
      <c r="M126" s="55"/>
      <c r="N126" s="55"/>
      <c r="O126" s="54">
        <v>8</v>
      </c>
      <c r="P126" s="54">
        <v>8</v>
      </c>
      <c r="Q126" s="54">
        <v>8</v>
      </c>
      <c r="R126" s="54">
        <v>8</v>
      </c>
      <c r="S126" s="54">
        <v>8</v>
      </c>
      <c r="T126" s="55"/>
      <c r="U126" s="55"/>
      <c r="V126" s="54">
        <v>8</v>
      </c>
      <c r="W126" s="54">
        <v>8</v>
      </c>
      <c r="X126" s="54">
        <v>8</v>
      </c>
      <c r="Y126" s="54">
        <v>8</v>
      </c>
      <c r="Z126" s="54">
        <v>8</v>
      </c>
      <c r="AA126" s="55"/>
      <c r="AB126" s="55"/>
      <c r="AC126" s="54">
        <v>8</v>
      </c>
      <c r="AD126" s="54">
        <v>8</v>
      </c>
      <c r="AE126" s="54">
        <v>8</v>
      </c>
      <c r="AF126" s="54">
        <v>8</v>
      </c>
      <c r="AG126" s="54">
        <v>8</v>
      </c>
      <c r="AH126" s="55"/>
      <c r="AI126" s="52"/>
      <c r="AJ126" s="52"/>
      <c r="AK126" s="36">
        <f t="shared" si="69"/>
        <v>176</v>
      </c>
    </row>
    <row r="127" spans="1:37" x14ac:dyDescent="0.3">
      <c r="A127" s="32">
        <v>62</v>
      </c>
      <c r="B127" s="33" t="str">
        <f>VLOOKUP($A127,Сотрудники!$A$3:$L$1201,2,0)</f>
        <v>Горьков Алексей</v>
      </c>
      <c r="C127" s="33" t="str">
        <f>VLOOKUP($A127,Сотрудники!$A$3:$L$1201,8,0)</f>
        <v>Москва</v>
      </c>
      <c r="D127" s="54">
        <v>8</v>
      </c>
      <c r="E127" s="54">
        <v>8</v>
      </c>
      <c r="F127" s="55"/>
      <c r="G127" s="55"/>
      <c r="H127" s="54">
        <v>8</v>
      </c>
      <c r="I127" s="54">
        <v>8</v>
      </c>
      <c r="J127" s="54">
        <v>8</v>
      </c>
      <c r="K127" s="54">
        <v>8</v>
      </c>
      <c r="L127" s="54">
        <v>8</v>
      </c>
      <c r="M127" s="55"/>
      <c r="N127" s="55"/>
      <c r="O127" s="54">
        <v>8</v>
      </c>
      <c r="P127" s="54">
        <v>8</v>
      </c>
      <c r="Q127" s="54">
        <v>8</v>
      </c>
      <c r="R127" s="54">
        <v>8</v>
      </c>
      <c r="S127" s="54">
        <v>8</v>
      </c>
      <c r="T127" s="55"/>
      <c r="U127" s="55"/>
      <c r="V127" s="54">
        <v>8</v>
      </c>
      <c r="W127" s="54">
        <v>8</v>
      </c>
      <c r="X127" s="54">
        <v>8</v>
      </c>
      <c r="Y127" s="54">
        <v>8</v>
      </c>
      <c r="Z127" s="54">
        <v>8</v>
      </c>
      <c r="AA127" s="55"/>
      <c r="AB127" s="55"/>
      <c r="AC127" s="54">
        <v>8</v>
      </c>
      <c r="AD127" s="54">
        <v>8</v>
      </c>
      <c r="AE127" s="54">
        <v>8</v>
      </c>
      <c r="AF127" s="54">
        <v>8</v>
      </c>
      <c r="AG127" s="54">
        <v>8</v>
      </c>
      <c r="AH127" s="55"/>
      <c r="AI127" s="52"/>
      <c r="AJ127" s="52"/>
      <c r="AK127" s="36">
        <f t="shared" si="69"/>
        <v>176</v>
      </c>
    </row>
    <row r="128" spans="1:37" x14ac:dyDescent="0.3">
      <c r="A128" s="32">
        <v>63</v>
      </c>
      <c r="B128" s="33" t="str">
        <f>VLOOKUP($A128,Сотрудники!$A$3:$L$1201,2,0)</f>
        <v>Ненякина Анастасия</v>
      </c>
      <c r="C128" s="33" t="str">
        <f>VLOOKUP($A128,Сотрудники!$A$3:$L$1201,8,0)</f>
        <v>Москва</v>
      </c>
      <c r="D128" s="54">
        <v>8</v>
      </c>
      <c r="E128" s="54">
        <v>8</v>
      </c>
      <c r="F128" s="55"/>
      <c r="G128" s="55"/>
      <c r="H128" s="54">
        <v>8</v>
      </c>
      <c r="I128" s="54">
        <v>8</v>
      </c>
      <c r="J128" s="54">
        <v>8</v>
      </c>
      <c r="K128" s="54">
        <v>8</v>
      </c>
      <c r="L128" s="54">
        <v>8</v>
      </c>
      <c r="M128" s="55"/>
      <c r="N128" s="55"/>
      <c r="O128" s="54">
        <v>8</v>
      </c>
      <c r="P128" s="54">
        <v>8</v>
      </c>
      <c r="Q128" s="54">
        <v>8</v>
      </c>
      <c r="R128" s="54">
        <v>8</v>
      </c>
      <c r="S128" s="54">
        <v>8</v>
      </c>
      <c r="T128" s="55"/>
      <c r="U128" s="55"/>
      <c r="V128" s="54">
        <v>8</v>
      </c>
      <c r="W128" s="54">
        <v>8</v>
      </c>
      <c r="X128" s="54">
        <v>8</v>
      </c>
      <c r="Y128" s="54">
        <v>8</v>
      </c>
      <c r="Z128" s="54">
        <v>8</v>
      </c>
      <c r="AA128" s="55"/>
      <c r="AB128" s="55"/>
      <c r="AC128" s="54">
        <v>8</v>
      </c>
      <c r="AD128" s="54">
        <v>8</v>
      </c>
      <c r="AE128" s="54">
        <v>8</v>
      </c>
      <c r="AF128" s="54">
        <v>8</v>
      </c>
      <c r="AG128" s="54">
        <v>8</v>
      </c>
      <c r="AH128" s="55"/>
      <c r="AI128" s="52"/>
      <c r="AJ128" s="52"/>
      <c r="AK128" s="36">
        <f t="shared" si="69"/>
        <v>176</v>
      </c>
    </row>
    <row r="129" spans="1:37" x14ac:dyDescent="0.3">
      <c r="A129" s="32">
        <v>83</v>
      </c>
      <c r="B129" s="33" t="str">
        <f>VLOOKUP($A129,Сотрудники!$A$3:$L$1201,2,0)</f>
        <v>Жердева Екатерина</v>
      </c>
      <c r="C129" s="33" t="str">
        <f>VLOOKUP($A129,Сотрудники!$A$3:$L$1201,8,0)</f>
        <v>Архангельск</v>
      </c>
      <c r="D129" s="54">
        <v>8</v>
      </c>
      <c r="E129" s="54">
        <v>8</v>
      </c>
      <c r="F129" s="55"/>
      <c r="G129" s="55"/>
      <c r="H129" s="54">
        <v>8</v>
      </c>
      <c r="I129" s="54">
        <v>8</v>
      </c>
      <c r="J129" s="54">
        <v>8</v>
      </c>
      <c r="K129" s="54">
        <v>8</v>
      </c>
      <c r="L129" s="54">
        <v>8</v>
      </c>
      <c r="M129" s="55"/>
      <c r="N129" s="55"/>
      <c r="O129" s="54">
        <v>8</v>
      </c>
      <c r="P129" s="54">
        <v>8</v>
      </c>
      <c r="Q129" s="54">
        <v>8</v>
      </c>
      <c r="R129" s="54">
        <v>8</v>
      </c>
      <c r="S129" s="54">
        <v>8</v>
      </c>
      <c r="T129" s="55"/>
      <c r="U129" s="55"/>
      <c r="V129" s="54">
        <v>8</v>
      </c>
      <c r="W129" s="54">
        <v>8</v>
      </c>
      <c r="X129" s="54">
        <v>8</v>
      </c>
      <c r="Y129" s="54">
        <v>8</v>
      </c>
      <c r="Z129" s="54">
        <v>8</v>
      </c>
      <c r="AA129" s="55"/>
      <c r="AB129" s="55"/>
      <c r="AC129" s="54">
        <v>8</v>
      </c>
      <c r="AD129" s="54">
        <v>8</v>
      </c>
      <c r="AE129" s="54">
        <v>8</v>
      </c>
      <c r="AF129" s="54">
        <v>8</v>
      </c>
      <c r="AG129" s="54">
        <v>8</v>
      </c>
      <c r="AH129" s="55"/>
      <c r="AI129" s="52"/>
      <c r="AJ129" s="52"/>
      <c r="AK129" s="36">
        <f t="shared" si="69"/>
        <v>176</v>
      </c>
    </row>
    <row r="130" spans="1:37" x14ac:dyDescent="0.3">
      <c r="A130" s="32">
        <v>64</v>
      </c>
      <c r="B130" s="33" t="str">
        <f>VLOOKUP($A130,Сотрудники!$A$3:$L$1201,2,0)</f>
        <v>Павлов Роман</v>
      </c>
      <c r="C130" s="33" t="str">
        <f>VLOOKUP($A130,Сотрудники!$A$3:$L$1201,8,0)</f>
        <v>Москва</v>
      </c>
      <c r="D130" s="54">
        <v>8</v>
      </c>
      <c r="E130" s="54">
        <v>8</v>
      </c>
      <c r="F130" s="55"/>
      <c r="G130" s="35"/>
      <c r="H130" s="54">
        <v>8</v>
      </c>
      <c r="I130" s="54">
        <v>8</v>
      </c>
      <c r="J130" s="54">
        <v>8</v>
      </c>
      <c r="K130" s="54">
        <v>8</v>
      </c>
      <c r="L130" s="54">
        <v>8</v>
      </c>
      <c r="M130" s="35"/>
      <c r="N130" s="55"/>
      <c r="O130" s="54">
        <v>8</v>
      </c>
      <c r="P130" s="54">
        <v>8</v>
      </c>
      <c r="Q130" s="54">
        <v>8</v>
      </c>
      <c r="R130" s="54">
        <v>8</v>
      </c>
      <c r="S130" s="54">
        <v>8</v>
      </c>
      <c r="T130" s="55"/>
      <c r="U130" s="55"/>
      <c r="V130" s="54">
        <v>8</v>
      </c>
      <c r="W130" s="54">
        <v>8</v>
      </c>
      <c r="X130" s="54">
        <v>8</v>
      </c>
      <c r="Y130" s="54">
        <v>8</v>
      </c>
      <c r="Z130" s="54">
        <v>8</v>
      </c>
      <c r="AA130" s="55"/>
      <c r="AB130" s="55"/>
      <c r="AC130" s="54">
        <v>8</v>
      </c>
      <c r="AD130" s="54">
        <v>8</v>
      </c>
      <c r="AE130" s="54">
        <v>8</v>
      </c>
      <c r="AF130" s="54">
        <v>8</v>
      </c>
      <c r="AG130" s="54">
        <v>8</v>
      </c>
      <c r="AH130" s="55"/>
      <c r="AI130" s="52"/>
      <c r="AJ130" s="52"/>
      <c r="AK130" s="36">
        <f t="shared" si="69"/>
        <v>176</v>
      </c>
    </row>
    <row r="131" spans="1:37" x14ac:dyDescent="0.3">
      <c r="A131" s="32">
        <v>66</v>
      </c>
      <c r="B131" s="33" t="str">
        <f>VLOOKUP($A131,Сотрудники!$A$3:$L$1201,2,0)</f>
        <v>Лукьянов Станислав</v>
      </c>
      <c r="C131" s="33" t="str">
        <f>VLOOKUP($A131,Сотрудники!$A$3:$L$1201,8,0)</f>
        <v>Екатеринбург</v>
      </c>
      <c r="D131" s="54">
        <v>8</v>
      </c>
      <c r="E131" s="54">
        <v>8</v>
      </c>
      <c r="F131" s="55"/>
      <c r="G131" s="35"/>
      <c r="H131" s="54">
        <v>8</v>
      </c>
      <c r="I131" s="54">
        <v>8</v>
      </c>
      <c r="J131" s="54">
        <v>8</v>
      </c>
      <c r="K131" s="54">
        <v>8</v>
      </c>
      <c r="L131" s="54">
        <v>8</v>
      </c>
      <c r="M131" s="35"/>
      <c r="N131" s="55"/>
      <c r="O131" s="54">
        <v>8</v>
      </c>
      <c r="P131" s="54">
        <v>8</v>
      </c>
      <c r="Q131" s="54">
        <v>8</v>
      </c>
      <c r="R131" s="54">
        <v>8</v>
      </c>
      <c r="S131" s="54">
        <v>8</v>
      </c>
      <c r="T131" s="55"/>
      <c r="U131" s="55"/>
      <c r="V131" s="54">
        <v>8</v>
      </c>
      <c r="W131" s="54">
        <v>8</v>
      </c>
      <c r="X131" s="54">
        <v>8</v>
      </c>
      <c r="Y131" s="54">
        <v>8</v>
      </c>
      <c r="Z131" s="54">
        <v>8</v>
      </c>
      <c r="AA131" s="55"/>
      <c r="AB131" s="55"/>
      <c r="AC131" s="54">
        <v>8</v>
      </c>
      <c r="AD131" s="54">
        <v>8</v>
      </c>
      <c r="AE131" s="54">
        <v>8</v>
      </c>
      <c r="AF131" s="54">
        <v>8</v>
      </c>
      <c r="AG131" s="54">
        <v>8</v>
      </c>
      <c r="AH131" s="55"/>
      <c r="AI131" s="52"/>
      <c r="AJ131" s="52"/>
      <c r="AK131" s="36">
        <f t="shared" si="69"/>
        <v>176</v>
      </c>
    </row>
    <row r="132" spans="1:37" x14ac:dyDescent="0.3">
      <c r="A132" s="32">
        <v>67</v>
      </c>
      <c r="B132" s="33" t="str">
        <f>VLOOKUP($A132,Сотрудники!$A$3:$L$1201,2,0)</f>
        <v>Киле Егор</v>
      </c>
      <c r="C132" s="33" t="str">
        <f>VLOOKUP($A132,Сотрудники!$A$3:$L$1201,8,0)</f>
        <v>СПБ</v>
      </c>
      <c r="D132" s="54">
        <v>8</v>
      </c>
      <c r="E132" s="54">
        <v>8</v>
      </c>
      <c r="F132" s="55"/>
      <c r="G132" s="35"/>
      <c r="H132" s="54">
        <v>8</v>
      </c>
      <c r="I132" s="54">
        <v>8</v>
      </c>
      <c r="J132" s="54">
        <v>8</v>
      </c>
      <c r="K132" s="54">
        <v>8</v>
      </c>
      <c r="L132" s="54">
        <v>8</v>
      </c>
      <c r="M132" s="35"/>
      <c r="N132" s="55"/>
      <c r="O132" s="54">
        <v>8</v>
      </c>
      <c r="P132" s="54">
        <v>8</v>
      </c>
      <c r="Q132" s="54">
        <v>8</v>
      </c>
      <c r="R132" s="54">
        <v>8</v>
      </c>
      <c r="S132" s="54">
        <v>8</v>
      </c>
      <c r="T132" s="55"/>
      <c r="U132" s="55"/>
      <c r="V132" s="54">
        <v>8</v>
      </c>
      <c r="W132" s="54">
        <v>8</v>
      </c>
      <c r="X132" s="54">
        <v>8</v>
      </c>
      <c r="Y132" s="54">
        <v>8</v>
      </c>
      <c r="Z132" s="54">
        <v>8</v>
      </c>
      <c r="AA132" s="55"/>
      <c r="AB132" s="55"/>
      <c r="AC132" s="54">
        <v>8</v>
      </c>
      <c r="AD132" s="54">
        <v>8</v>
      </c>
      <c r="AE132" s="54">
        <v>8</v>
      </c>
      <c r="AF132" s="54">
        <v>8</v>
      </c>
      <c r="AG132" s="54">
        <v>8</v>
      </c>
      <c r="AH132" s="55"/>
      <c r="AI132" s="52"/>
      <c r="AJ132" s="52"/>
      <c r="AK132" s="36">
        <f t="shared" si="69"/>
        <v>176</v>
      </c>
    </row>
    <row r="133" spans="1:37" x14ac:dyDescent="0.3">
      <c r="A133" s="32">
        <v>68</v>
      </c>
      <c r="B133" s="33" t="str">
        <f>VLOOKUP($A133,Сотрудники!$A$3:$L$1201,2,0)</f>
        <v>Кучмиёв Иван</v>
      </c>
      <c r="C133" s="33" t="str">
        <f>VLOOKUP($A133,Сотрудники!$A$3:$L$1201,8,0)</f>
        <v>Москва</v>
      </c>
      <c r="D133" s="54">
        <v>8</v>
      </c>
      <c r="E133" s="54">
        <v>8</v>
      </c>
      <c r="F133" s="55"/>
      <c r="G133" s="35"/>
      <c r="H133" s="54">
        <v>8</v>
      </c>
      <c r="I133" s="54">
        <v>8</v>
      </c>
      <c r="J133" s="54">
        <v>8</v>
      </c>
      <c r="K133" s="54">
        <v>8</v>
      </c>
      <c r="L133" s="54">
        <v>8</v>
      </c>
      <c r="M133" s="35"/>
      <c r="N133" s="55"/>
      <c r="O133" s="54"/>
      <c r="P133" s="52"/>
      <c r="Q133" s="52"/>
      <c r="R133" s="52"/>
      <c r="S133" s="54"/>
      <c r="T133" s="55"/>
      <c r="U133" s="55"/>
      <c r="V133" s="54"/>
      <c r="W133" s="54"/>
      <c r="X133" s="52"/>
      <c r="Y133" s="52"/>
      <c r="Z133" s="54"/>
      <c r="AA133" s="55"/>
      <c r="AB133" s="55"/>
      <c r="AC133" s="54"/>
      <c r="AD133" s="54"/>
      <c r="AE133" s="54"/>
      <c r="AF133" s="54"/>
      <c r="AG133" s="54"/>
      <c r="AH133" s="55"/>
      <c r="AI133" s="52"/>
      <c r="AJ133" s="52"/>
      <c r="AK133" s="36">
        <f t="shared" si="69"/>
        <v>56</v>
      </c>
    </row>
    <row r="134" spans="1:37" x14ac:dyDescent="0.3">
      <c r="A134" s="32">
        <v>69</v>
      </c>
      <c r="B134" s="33" t="str">
        <f>VLOOKUP($A134,Сотрудники!$A$3:$L$1201,2,0)</f>
        <v>Егоров Валерий</v>
      </c>
      <c r="C134" s="33" t="str">
        <f>VLOOKUP($A134,Сотрудники!$A$3:$L$1201,8,0)</f>
        <v>Рязань</v>
      </c>
      <c r="D134" s="54">
        <v>8</v>
      </c>
      <c r="E134" s="54">
        <v>8</v>
      </c>
      <c r="F134" s="55"/>
      <c r="G134" s="35"/>
      <c r="H134" s="54">
        <v>8</v>
      </c>
      <c r="I134" s="54">
        <v>8</v>
      </c>
      <c r="J134" s="54">
        <v>8</v>
      </c>
      <c r="K134" s="54">
        <v>8</v>
      </c>
      <c r="L134" s="54">
        <v>8</v>
      </c>
      <c r="M134" s="35"/>
      <c r="N134" s="55"/>
      <c r="O134" s="54">
        <v>8</v>
      </c>
      <c r="P134" s="54">
        <v>8</v>
      </c>
      <c r="Q134" s="54">
        <v>8</v>
      </c>
      <c r="R134" s="54">
        <v>8</v>
      </c>
      <c r="S134" s="54">
        <v>8</v>
      </c>
      <c r="T134" s="55"/>
      <c r="U134" s="55"/>
      <c r="V134" s="54">
        <v>8</v>
      </c>
      <c r="W134" s="54">
        <v>8</v>
      </c>
      <c r="X134" s="54">
        <v>8</v>
      </c>
      <c r="Y134" s="54">
        <v>8</v>
      </c>
      <c r="Z134" s="54">
        <v>8</v>
      </c>
      <c r="AA134" s="55"/>
      <c r="AB134" s="55"/>
      <c r="AC134" s="54">
        <v>8</v>
      </c>
      <c r="AD134" s="54">
        <v>8</v>
      </c>
      <c r="AE134" s="54">
        <v>8</v>
      </c>
      <c r="AF134" s="54">
        <v>8</v>
      </c>
      <c r="AG134" s="54">
        <v>8</v>
      </c>
      <c r="AH134" s="55"/>
      <c r="AI134" s="52"/>
      <c r="AJ134" s="52"/>
      <c r="AK134" s="36">
        <f t="shared" si="69"/>
        <v>176</v>
      </c>
    </row>
    <row r="135" spans="1:37" x14ac:dyDescent="0.3">
      <c r="A135" s="32">
        <v>70</v>
      </c>
      <c r="B135" s="33" t="str">
        <f>VLOOKUP($A135,Сотрудники!$A$3:$L$1201,2,0)</f>
        <v>Балагушкин Артем</v>
      </c>
      <c r="C135" s="33" t="str">
        <f>VLOOKUP($A135,Сотрудники!$A$3:$L$1201,8,0)</f>
        <v>Москва</v>
      </c>
      <c r="D135" s="54">
        <v>8</v>
      </c>
      <c r="E135" s="54">
        <v>8</v>
      </c>
      <c r="F135" s="55"/>
      <c r="G135" s="35"/>
      <c r="H135" s="54">
        <v>8</v>
      </c>
      <c r="I135" s="54">
        <v>8</v>
      </c>
      <c r="J135" s="54">
        <v>8</v>
      </c>
      <c r="K135" s="54">
        <v>8</v>
      </c>
      <c r="L135" s="54">
        <v>8</v>
      </c>
      <c r="M135" s="35"/>
      <c r="N135" s="55"/>
      <c r="O135" s="54">
        <v>8</v>
      </c>
      <c r="P135" s="54">
        <v>8</v>
      </c>
      <c r="Q135" s="54">
        <v>8</v>
      </c>
      <c r="R135" s="54">
        <v>8</v>
      </c>
      <c r="S135" s="54">
        <v>8</v>
      </c>
      <c r="T135" s="55"/>
      <c r="U135" s="55"/>
      <c r="V135" s="54">
        <v>8</v>
      </c>
      <c r="W135" s="54">
        <v>8</v>
      </c>
      <c r="X135" s="54">
        <v>8</v>
      </c>
      <c r="Y135" s="54">
        <v>8</v>
      </c>
      <c r="Z135" s="54">
        <v>8</v>
      </c>
      <c r="AA135" s="55"/>
      <c r="AB135" s="55"/>
      <c r="AC135" s="54">
        <v>8</v>
      </c>
      <c r="AD135" s="54">
        <v>8</v>
      </c>
      <c r="AE135" s="54">
        <v>8</v>
      </c>
      <c r="AF135" s="54">
        <v>8</v>
      </c>
      <c r="AG135" s="54">
        <v>8</v>
      </c>
      <c r="AH135" s="55"/>
      <c r="AI135" s="52"/>
      <c r="AJ135" s="52"/>
      <c r="AK135" s="36">
        <f t="shared" si="69"/>
        <v>176</v>
      </c>
    </row>
    <row r="136" spans="1:37" x14ac:dyDescent="0.3">
      <c r="A136" s="32">
        <v>71</v>
      </c>
      <c r="B136" s="33" t="str">
        <f>VLOOKUP($A136,Сотрудники!$A$3:$L$1201,2,0)</f>
        <v>Чермашенцев Илья</v>
      </c>
      <c r="C136" s="33" t="str">
        <f>VLOOKUP($A136,Сотрудники!$A$3:$L$1201,8,0)</f>
        <v>Москва</v>
      </c>
      <c r="D136" s="54"/>
      <c r="E136" s="54"/>
      <c r="F136" s="55"/>
      <c r="G136" s="35"/>
      <c r="H136" s="54">
        <v>8</v>
      </c>
      <c r="I136" s="54">
        <v>8</v>
      </c>
      <c r="J136" s="54">
        <v>8</v>
      </c>
      <c r="K136" s="54">
        <v>8</v>
      </c>
      <c r="L136" s="54">
        <v>8</v>
      </c>
      <c r="M136" s="35"/>
      <c r="N136" s="55"/>
      <c r="O136" s="54">
        <v>8</v>
      </c>
      <c r="P136" s="54">
        <v>8</v>
      </c>
      <c r="Q136" s="54">
        <v>8</v>
      </c>
      <c r="R136" s="54">
        <v>8</v>
      </c>
      <c r="S136" s="54">
        <v>8</v>
      </c>
      <c r="T136" s="55"/>
      <c r="U136" s="55"/>
      <c r="V136" s="54">
        <v>8</v>
      </c>
      <c r="W136" s="54">
        <v>8</v>
      </c>
      <c r="X136" s="54">
        <v>8</v>
      </c>
      <c r="Y136" s="54">
        <v>8</v>
      </c>
      <c r="Z136" s="54">
        <v>8</v>
      </c>
      <c r="AA136" s="55"/>
      <c r="AB136" s="55"/>
      <c r="AC136" s="54">
        <v>8</v>
      </c>
      <c r="AD136" s="54">
        <v>8</v>
      </c>
      <c r="AE136" s="54">
        <v>8</v>
      </c>
      <c r="AF136" s="54">
        <v>8</v>
      </c>
      <c r="AG136" s="54">
        <v>8</v>
      </c>
      <c r="AH136" s="55"/>
      <c r="AI136" s="52"/>
      <c r="AJ136" s="52"/>
      <c r="AK136" s="36">
        <f t="shared" si="69"/>
        <v>160</v>
      </c>
    </row>
    <row r="137" spans="1:37" x14ac:dyDescent="0.3">
      <c r="A137" s="32">
        <v>72</v>
      </c>
      <c r="B137" s="33" t="str">
        <f>VLOOKUP($A137,Сотрудники!$A$3:$L$1201,2,0)</f>
        <v>Градосельская Наталья</v>
      </c>
      <c r="C137" s="33" t="str">
        <f>VLOOKUP($A137,Сотрудники!$A$3:$L$1201,8,0)</f>
        <v>Москва</v>
      </c>
      <c r="D137" s="54"/>
      <c r="E137" s="54"/>
      <c r="F137" s="55"/>
      <c r="G137" s="35"/>
      <c r="H137" s="54">
        <v>8</v>
      </c>
      <c r="I137" s="54">
        <v>8</v>
      </c>
      <c r="J137" s="54">
        <v>8</v>
      </c>
      <c r="K137" s="54">
        <v>8</v>
      </c>
      <c r="L137" s="54">
        <v>8</v>
      </c>
      <c r="M137" s="35"/>
      <c r="N137" s="55"/>
      <c r="O137" s="54">
        <v>8</v>
      </c>
      <c r="P137" s="54">
        <v>8</v>
      </c>
      <c r="Q137" s="54">
        <v>8</v>
      </c>
      <c r="R137" s="54">
        <v>8</v>
      </c>
      <c r="S137" s="54">
        <v>8</v>
      </c>
      <c r="T137" s="55"/>
      <c r="U137" s="55"/>
      <c r="V137" s="54">
        <v>8</v>
      </c>
      <c r="W137" s="54">
        <v>8</v>
      </c>
      <c r="X137" s="54">
        <v>8</v>
      </c>
      <c r="Y137" s="54">
        <v>8</v>
      </c>
      <c r="Z137" s="54">
        <v>8</v>
      </c>
      <c r="AA137" s="55"/>
      <c r="AB137" s="55"/>
      <c r="AC137" s="54">
        <v>8</v>
      </c>
      <c r="AD137" s="54">
        <v>8</v>
      </c>
      <c r="AE137" s="54">
        <v>8</v>
      </c>
      <c r="AF137" s="54">
        <v>8</v>
      </c>
      <c r="AG137" s="54">
        <v>8</v>
      </c>
      <c r="AH137" s="55"/>
      <c r="AI137" s="52"/>
      <c r="AJ137" s="52"/>
      <c r="AK137" s="36">
        <f t="shared" si="69"/>
        <v>160</v>
      </c>
    </row>
    <row r="138" spans="1:37" x14ac:dyDescent="0.3">
      <c r="A138" s="32">
        <v>73</v>
      </c>
      <c r="B138" s="33" t="str">
        <f>VLOOKUP($A138,Сотрудники!$A$3:$L$1201,2,0)</f>
        <v>Шарапов Артем</v>
      </c>
      <c r="C138" s="33" t="str">
        <f>VLOOKUP($A138,Сотрудники!$A$3:$L$1201,8,0)</f>
        <v>Барнаул</v>
      </c>
      <c r="D138" s="54"/>
      <c r="E138" s="54"/>
      <c r="F138" s="55"/>
      <c r="G138" s="35"/>
      <c r="H138" s="52"/>
      <c r="I138" s="52"/>
      <c r="J138" s="52"/>
      <c r="K138" s="52"/>
      <c r="L138" s="54"/>
      <c r="M138" s="35"/>
      <c r="N138" s="55"/>
      <c r="O138" s="54">
        <v>8</v>
      </c>
      <c r="P138" s="54">
        <v>8</v>
      </c>
      <c r="Q138" s="54">
        <v>8</v>
      </c>
      <c r="R138" s="54">
        <v>8</v>
      </c>
      <c r="S138" s="54">
        <v>8</v>
      </c>
      <c r="T138" s="55"/>
      <c r="U138" s="55"/>
      <c r="V138" s="54">
        <v>8</v>
      </c>
      <c r="W138" s="54">
        <v>8</v>
      </c>
      <c r="X138" s="54">
        <v>8</v>
      </c>
      <c r="Y138" s="54">
        <v>8</v>
      </c>
      <c r="Z138" s="54">
        <v>8</v>
      </c>
      <c r="AA138" s="55"/>
      <c r="AB138" s="55"/>
      <c r="AC138" s="54">
        <v>8</v>
      </c>
      <c r="AD138" s="54">
        <v>8</v>
      </c>
      <c r="AE138" s="54">
        <v>8</v>
      </c>
      <c r="AF138" s="54">
        <v>8</v>
      </c>
      <c r="AG138" s="54">
        <v>8</v>
      </c>
      <c r="AH138" s="55"/>
      <c r="AI138" s="52"/>
      <c r="AJ138" s="52"/>
      <c r="AK138" s="36">
        <f t="shared" si="69"/>
        <v>120</v>
      </c>
    </row>
    <row r="139" spans="1:37" x14ac:dyDescent="0.3">
      <c r="A139" s="32">
        <v>74</v>
      </c>
      <c r="B139" s="33" t="str">
        <f>VLOOKUP($A139,Сотрудники!$A$3:$L$1201,2,0)</f>
        <v>Родионов Всеволод</v>
      </c>
      <c r="C139" s="33" t="str">
        <f>VLOOKUP($A139,Сотрудники!$A$3:$L$1201,8,0)</f>
        <v>Москва</v>
      </c>
      <c r="D139" s="54"/>
      <c r="E139" s="54"/>
      <c r="F139" s="55"/>
      <c r="G139" s="35"/>
      <c r="H139" s="52"/>
      <c r="I139" s="52"/>
      <c r="J139" s="52"/>
      <c r="K139" s="52"/>
      <c r="L139" s="54"/>
      <c r="M139" s="35"/>
      <c r="N139" s="55"/>
      <c r="O139" s="54">
        <v>8</v>
      </c>
      <c r="P139" s="54">
        <v>8</v>
      </c>
      <c r="Q139" s="54">
        <v>8</v>
      </c>
      <c r="R139" s="54">
        <v>8</v>
      </c>
      <c r="S139" s="54">
        <v>8</v>
      </c>
      <c r="T139" s="55"/>
      <c r="U139" s="55"/>
      <c r="V139" s="54">
        <v>8</v>
      </c>
      <c r="W139" s="54">
        <v>8</v>
      </c>
      <c r="X139" s="54">
        <v>8</v>
      </c>
      <c r="Y139" s="54">
        <v>8</v>
      </c>
      <c r="Z139" s="54">
        <v>8</v>
      </c>
      <c r="AA139" s="55"/>
      <c r="AB139" s="55"/>
      <c r="AC139" s="54">
        <v>8</v>
      </c>
      <c r="AD139" s="54">
        <v>8</v>
      </c>
      <c r="AE139" s="54">
        <v>8</v>
      </c>
      <c r="AF139" s="54">
        <v>8</v>
      </c>
      <c r="AG139" s="54">
        <v>8</v>
      </c>
      <c r="AH139" s="55"/>
      <c r="AI139" s="52"/>
      <c r="AJ139" s="52"/>
      <c r="AK139" s="36">
        <f t="shared" si="69"/>
        <v>120</v>
      </c>
    </row>
    <row r="140" spans="1:37" x14ac:dyDescent="0.3">
      <c r="A140" s="32">
        <v>75</v>
      </c>
      <c r="B140" s="33" t="str">
        <f>VLOOKUP($A140,Сотрудники!$A$3:$L$1201,2,0)</f>
        <v>Лашкуль Александра</v>
      </c>
      <c r="C140" s="33" t="str">
        <f>VLOOKUP($A140,Сотрудники!$A$3:$L$1201,8,0)</f>
        <v>СПБ</v>
      </c>
      <c r="D140" s="54"/>
      <c r="E140" s="54"/>
      <c r="F140" s="55"/>
      <c r="G140" s="35"/>
      <c r="H140" s="52"/>
      <c r="I140" s="52"/>
      <c r="J140" s="52"/>
      <c r="K140" s="52"/>
      <c r="L140" s="54"/>
      <c r="M140" s="35"/>
      <c r="N140" s="55"/>
      <c r="O140" s="54">
        <v>8</v>
      </c>
      <c r="P140" s="54">
        <v>8</v>
      </c>
      <c r="Q140" s="54">
        <v>8</v>
      </c>
      <c r="R140" s="54">
        <v>8</v>
      </c>
      <c r="S140" s="54">
        <v>8</v>
      </c>
      <c r="T140" s="55"/>
      <c r="U140" s="55"/>
      <c r="V140" s="54">
        <v>8</v>
      </c>
      <c r="W140" s="54">
        <v>8</v>
      </c>
      <c r="X140" s="54">
        <v>8</v>
      </c>
      <c r="Y140" s="54">
        <v>8</v>
      </c>
      <c r="Z140" s="54">
        <v>8</v>
      </c>
      <c r="AA140" s="55"/>
      <c r="AB140" s="55"/>
      <c r="AC140" s="54">
        <v>8</v>
      </c>
      <c r="AD140" s="54">
        <v>8</v>
      </c>
      <c r="AE140" s="54">
        <v>8</v>
      </c>
      <c r="AF140" s="54">
        <v>8</v>
      </c>
      <c r="AG140" s="54">
        <v>8</v>
      </c>
      <c r="AH140" s="55"/>
      <c r="AI140" s="52"/>
      <c r="AJ140" s="52"/>
      <c r="AK140" s="36">
        <f t="shared" si="69"/>
        <v>120</v>
      </c>
    </row>
    <row r="141" spans="1:37" x14ac:dyDescent="0.3">
      <c r="A141" s="32">
        <v>76</v>
      </c>
      <c r="B141" s="33" t="str">
        <f>VLOOKUP($A141,Сотрудники!$A$3:$L$1201,2,0)</f>
        <v>Мокрова Анастасия</v>
      </c>
      <c r="C141" s="33" t="str">
        <f>VLOOKUP($A141,Сотрудники!$A$3:$L$1201,8,0)</f>
        <v>СПБ</v>
      </c>
      <c r="D141" s="54"/>
      <c r="E141" s="54"/>
      <c r="F141" s="55"/>
      <c r="G141" s="35"/>
      <c r="H141" s="52"/>
      <c r="I141" s="52"/>
      <c r="J141" s="52"/>
      <c r="K141" s="52"/>
      <c r="L141" s="54"/>
      <c r="M141" s="35"/>
      <c r="N141" s="55"/>
      <c r="O141" s="54"/>
      <c r="P141" s="54">
        <v>8</v>
      </c>
      <c r="Q141" s="54">
        <v>8</v>
      </c>
      <c r="R141" s="54">
        <v>8</v>
      </c>
      <c r="S141" s="54">
        <v>8</v>
      </c>
      <c r="T141" s="55"/>
      <c r="U141" s="55"/>
      <c r="V141" s="54">
        <v>8</v>
      </c>
      <c r="W141" s="54">
        <v>8</v>
      </c>
      <c r="X141" s="54">
        <v>8</v>
      </c>
      <c r="Y141" s="54">
        <v>8</v>
      </c>
      <c r="Z141" s="54">
        <v>8</v>
      </c>
      <c r="AA141" s="55"/>
      <c r="AB141" s="55"/>
      <c r="AC141" s="54">
        <v>8</v>
      </c>
      <c r="AD141" s="54">
        <v>8</v>
      </c>
      <c r="AE141" s="54">
        <v>8</v>
      </c>
      <c r="AF141" s="54">
        <v>8</v>
      </c>
      <c r="AG141" s="54">
        <v>8</v>
      </c>
      <c r="AH141" s="55"/>
      <c r="AI141" s="52"/>
      <c r="AJ141" s="52"/>
      <c r="AK141" s="36">
        <f t="shared" ref="AK141:AK147" si="70">SUM(D141:AJ141)</f>
        <v>112</v>
      </c>
    </row>
    <row r="142" spans="1:37" x14ac:dyDescent="0.3">
      <c r="A142" s="32">
        <v>77</v>
      </c>
      <c r="B142" s="33" t="str">
        <f>VLOOKUP($A142,Сотрудники!$A$3:$L$1201,2,0)</f>
        <v>Волотов Илья</v>
      </c>
      <c r="C142" s="33" t="str">
        <f>VLOOKUP($A142,Сотрудники!$A$3:$L$1201,8,0)</f>
        <v>Москва</v>
      </c>
      <c r="D142" s="54"/>
      <c r="E142" s="54"/>
      <c r="F142" s="55"/>
      <c r="G142" s="35"/>
      <c r="H142" s="52"/>
      <c r="I142" s="52"/>
      <c r="J142" s="52"/>
      <c r="K142" s="52"/>
      <c r="L142" s="54"/>
      <c r="M142" s="35"/>
      <c r="N142" s="55"/>
      <c r="O142" s="54"/>
      <c r="P142" s="54">
        <v>8</v>
      </c>
      <c r="Q142" s="54">
        <v>8</v>
      </c>
      <c r="R142" s="54">
        <v>8</v>
      </c>
      <c r="S142" s="54">
        <v>8</v>
      </c>
      <c r="T142" s="55"/>
      <c r="U142" s="55"/>
      <c r="V142" s="54">
        <v>8</v>
      </c>
      <c r="W142" s="54">
        <v>8</v>
      </c>
      <c r="X142" s="54">
        <v>8</v>
      </c>
      <c r="Y142" s="54">
        <v>8</v>
      </c>
      <c r="Z142" s="54">
        <v>8</v>
      </c>
      <c r="AA142" s="55"/>
      <c r="AB142" s="55"/>
      <c r="AC142" s="54">
        <v>8</v>
      </c>
      <c r="AD142" s="54">
        <v>8</v>
      </c>
      <c r="AE142" s="54">
        <v>8</v>
      </c>
      <c r="AF142" s="54">
        <v>8</v>
      </c>
      <c r="AG142" s="54">
        <v>8</v>
      </c>
      <c r="AH142" s="55"/>
      <c r="AI142" s="52"/>
      <c r="AJ142" s="52"/>
      <c r="AK142" s="36">
        <f t="shared" si="70"/>
        <v>112</v>
      </c>
    </row>
    <row r="143" spans="1:37" x14ac:dyDescent="0.3">
      <c r="A143" s="32">
        <v>78</v>
      </c>
      <c r="B143" s="33" t="str">
        <f>VLOOKUP($A143,Сотрудники!$A$3:$L$1201,2,0)</f>
        <v>Гаврилова Екатерина</v>
      </c>
      <c r="C143" s="33" t="str">
        <f>VLOOKUP($A143,Сотрудники!$A$3:$L$1201,8,0)</f>
        <v>Чебоксары</v>
      </c>
      <c r="D143" s="54"/>
      <c r="E143" s="54"/>
      <c r="F143" s="55"/>
      <c r="G143" s="35"/>
      <c r="H143" s="52"/>
      <c r="I143" s="52"/>
      <c r="J143" s="52"/>
      <c r="K143" s="52"/>
      <c r="L143" s="54"/>
      <c r="M143" s="35"/>
      <c r="N143" s="55"/>
      <c r="O143" s="54"/>
      <c r="P143" s="52"/>
      <c r="Q143" s="54">
        <v>8</v>
      </c>
      <c r="R143" s="54">
        <v>8</v>
      </c>
      <c r="S143" s="54">
        <v>8</v>
      </c>
      <c r="T143" s="55"/>
      <c r="U143" s="55"/>
      <c r="V143" s="54">
        <v>8</v>
      </c>
      <c r="W143" s="54">
        <v>8</v>
      </c>
      <c r="X143" s="54">
        <v>8</v>
      </c>
      <c r="Y143" s="54">
        <v>8</v>
      </c>
      <c r="Z143" s="54">
        <v>8</v>
      </c>
      <c r="AA143" s="55"/>
      <c r="AB143" s="55"/>
      <c r="AC143" s="54">
        <v>8</v>
      </c>
      <c r="AD143" s="54">
        <v>8</v>
      </c>
      <c r="AE143" s="54">
        <v>8</v>
      </c>
      <c r="AF143" s="54">
        <v>8</v>
      </c>
      <c r="AG143" s="54">
        <v>8</v>
      </c>
      <c r="AH143" s="55"/>
      <c r="AI143" s="52"/>
      <c r="AJ143" s="52"/>
      <c r="AK143" s="36">
        <f t="shared" si="70"/>
        <v>104</v>
      </c>
    </row>
    <row r="144" spans="1:37" x14ac:dyDescent="0.3">
      <c r="A144" s="32">
        <v>79</v>
      </c>
      <c r="B144" s="33" t="str">
        <f>VLOOKUP($A144,Сотрудники!$A$3:$L$1201,2,0)</f>
        <v>Шакиров Вадим</v>
      </c>
      <c r="C144" s="33" t="str">
        <f>VLOOKUP($A144,Сотрудники!$A$3:$L$1201,8,0)</f>
        <v>Иннополис</v>
      </c>
      <c r="D144" s="54"/>
      <c r="E144" s="54"/>
      <c r="F144" s="55"/>
      <c r="G144" s="35"/>
      <c r="H144" s="52"/>
      <c r="I144" s="52"/>
      <c r="J144" s="52"/>
      <c r="K144" s="52"/>
      <c r="L144" s="54"/>
      <c r="M144" s="35"/>
      <c r="N144" s="55"/>
      <c r="O144" s="54"/>
      <c r="P144" s="52"/>
      <c r="Q144" s="54">
        <v>8</v>
      </c>
      <c r="R144" s="54">
        <v>8</v>
      </c>
      <c r="S144" s="54">
        <v>8</v>
      </c>
      <c r="T144" s="55"/>
      <c r="U144" s="55"/>
      <c r="V144" s="54">
        <v>8</v>
      </c>
      <c r="W144" s="54">
        <v>8</v>
      </c>
      <c r="X144" s="54">
        <v>8</v>
      </c>
      <c r="Y144" s="54">
        <v>8</v>
      </c>
      <c r="Z144" s="54">
        <v>8</v>
      </c>
      <c r="AA144" s="55"/>
      <c r="AB144" s="55"/>
      <c r="AC144" s="54">
        <v>8</v>
      </c>
      <c r="AD144" s="54">
        <v>8</v>
      </c>
      <c r="AE144" s="54">
        <v>8</v>
      </c>
      <c r="AF144" s="54">
        <v>8</v>
      </c>
      <c r="AG144" s="54">
        <v>8</v>
      </c>
      <c r="AH144" s="55"/>
      <c r="AI144" s="52"/>
      <c r="AJ144" s="52"/>
      <c r="AK144" s="36">
        <f t="shared" si="70"/>
        <v>104</v>
      </c>
    </row>
    <row r="145" spans="1:37" x14ac:dyDescent="0.3">
      <c r="A145" s="32">
        <v>80</v>
      </c>
      <c r="B145" s="33" t="str">
        <f>VLOOKUP($A145,Сотрудники!$A$3:$L$1201,2,0)</f>
        <v>Павлов Никита</v>
      </c>
      <c r="C145" s="33" t="str">
        <f>VLOOKUP($A145,Сотрудники!$A$3:$L$1201,8,0)</f>
        <v>Москва</v>
      </c>
      <c r="D145" s="54"/>
      <c r="E145" s="54"/>
      <c r="F145" s="55"/>
      <c r="G145" s="35"/>
      <c r="H145" s="52"/>
      <c r="I145" s="52"/>
      <c r="J145" s="52"/>
      <c r="K145" s="52"/>
      <c r="L145" s="54"/>
      <c r="M145" s="35"/>
      <c r="N145" s="55"/>
      <c r="O145" s="54"/>
      <c r="P145" s="52"/>
      <c r="Q145" s="52"/>
      <c r="R145" s="52"/>
      <c r="S145" s="54"/>
      <c r="T145" s="55"/>
      <c r="U145" s="55"/>
      <c r="V145" s="54">
        <v>8</v>
      </c>
      <c r="W145" s="54">
        <v>8</v>
      </c>
      <c r="X145" s="54">
        <v>8</v>
      </c>
      <c r="Y145" s="54">
        <v>8</v>
      </c>
      <c r="Z145" s="54">
        <v>8</v>
      </c>
      <c r="AA145" s="55"/>
      <c r="AB145" s="55"/>
      <c r="AC145" s="54">
        <v>8</v>
      </c>
      <c r="AD145" s="54">
        <v>8</v>
      </c>
      <c r="AE145" s="54">
        <v>8</v>
      </c>
      <c r="AF145" s="54">
        <v>8</v>
      </c>
      <c r="AG145" s="54">
        <v>8</v>
      </c>
      <c r="AH145" s="55"/>
      <c r="AI145" s="52"/>
      <c r="AJ145" s="52"/>
      <c r="AK145" s="36">
        <f t="shared" si="70"/>
        <v>80</v>
      </c>
    </row>
    <row r="146" spans="1:37" x14ac:dyDescent="0.3">
      <c r="A146" s="32">
        <v>81</v>
      </c>
      <c r="B146" s="33" t="str">
        <f>VLOOKUP($A146,Сотрудники!$A$3:$L$1201,2,0)</f>
        <v>Александрова Кристина</v>
      </c>
      <c r="C146" s="33" t="str">
        <f>VLOOKUP($A146,Сотрудники!$A$3:$L$1201,8,0)</f>
        <v>Москва</v>
      </c>
      <c r="D146" s="54"/>
      <c r="E146" s="54"/>
      <c r="F146" s="55"/>
      <c r="G146" s="35"/>
      <c r="H146" s="52"/>
      <c r="I146" s="52"/>
      <c r="J146" s="52"/>
      <c r="K146" s="52"/>
      <c r="L146" s="54"/>
      <c r="M146" s="35"/>
      <c r="N146" s="55"/>
      <c r="O146" s="54"/>
      <c r="P146" s="52"/>
      <c r="Q146" s="52"/>
      <c r="R146" s="52"/>
      <c r="S146" s="54"/>
      <c r="T146" s="55"/>
      <c r="U146" s="55"/>
      <c r="V146" s="54"/>
      <c r="W146" s="54"/>
      <c r="X146" s="54">
        <v>8</v>
      </c>
      <c r="Y146" s="54">
        <v>8</v>
      </c>
      <c r="Z146" s="54">
        <v>8</v>
      </c>
      <c r="AA146" s="55"/>
      <c r="AB146" s="55"/>
      <c r="AC146" s="54">
        <v>8</v>
      </c>
      <c r="AD146" s="54">
        <v>8</v>
      </c>
      <c r="AE146" s="54">
        <v>8</v>
      </c>
      <c r="AF146" s="54">
        <v>8</v>
      </c>
      <c r="AG146" s="54">
        <v>8</v>
      </c>
      <c r="AH146" s="55"/>
      <c r="AI146" s="52"/>
      <c r="AJ146" s="52"/>
      <c r="AK146" s="36">
        <f t="shared" si="70"/>
        <v>64</v>
      </c>
    </row>
    <row r="147" spans="1:37" x14ac:dyDescent="0.3">
      <c r="A147" s="32">
        <v>82</v>
      </c>
      <c r="B147" s="33" t="str">
        <f>VLOOKUP($A147,Сотрудники!$A$3:$L$1201,2,0)</f>
        <v>Крапивин Сергей</v>
      </c>
      <c r="C147" s="33" t="str">
        <f>VLOOKUP($A147,Сотрудники!$A$3:$L$1201,8,0)</f>
        <v>Краснодар</v>
      </c>
      <c r="D147" s="54"/>
      <c r="E147" s="54"/>
      <c r="F147" s="55"/>
      <c r="G147" s="35"/>
      <c r="H147" s="52"/>
      <c r="I147" s="52"/>
      <c r="J147" s="52"/>
      <c r="K147" s="52"/>
      <c r="L147" s="54"/>
      <c r="M147" s="35"/>
      <c r="N147" s="55"/>
      <c r="O147" s="54"/>
      <c r="P147" s="52"/>
      <c r="Q147" s="52"/>
      <c r="R147" s="52"/>
      <c r="S147" s="54"/>
      <c r="T147" s="55"/>
      <c r="U147" s="55"/>
      <c r="V147" s="54"/>
      <c r="W147" s="54"/>
      <c r="X147" s="52"/>
      <c r="Y147" s="52"/>
      <c r="Z147" s="54"/>
      <c r="AA147" s="55"/>
      <c r="AB147" s="55"/>
      <c r="AC147" s="54"/>
      <c r="AD147" s="54"/>
      <c r="AE147" s="54">
        <v>8</v>
      </c>
      <c r="AF147" s="54">
        <v>8</v>
      </c>
      <c r="AG147" s="54">
        <v>8</v>
      </c>
      <c r="AH147" s="55"/>
      <c r="AI147" s="52"/>
      <c r="AJ147" s="52"/>
      <c r="AK147" s="36">
        <f t="shared" si="70"/>
        <v>24</v>
      </c>
    </row>
  </sheetData>
  <mergeCells count="2">
    <mergeCell ref="J101:L101"/>
    <mergeCell ref="J112:L1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7F29-814E-443E-9E24-4AC2A8B59E16}">
  <dimension ref="A1:AN23"/>
  <sheetViews>
    <sheetView workbookViewId="0">
      <selection activeCell="A14" sqref="A14"/>
    </sheetView>
  </sheetViews>
  <sheetFormatPr defaultRowHeight="15.6" x14ac:dyDescent="0.3"/>
  <cols>
    <col min="1" max="1" width="3.59765625" customWidth="1"/>
    <col min="2" max="2" width="23.8984375" customWidth="1"/>
    <col min="3" max="3" width="22.19921875" customWidth="1"/>
  </cols>
  <sheetData>
    <row r="1" spans="1:40" x14ac:dyDescent="0.3">
      <c r="A1" s="32"/>
      <c r="B1" s="39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3">
      <c r="A2" s="29" t="s">
        <v>26</v>
      </c>
      <c r="B2" s="29" t="s">
        <v>2</v>
      </c>
      <c r="C2" s="29" t="s">
        <v>21</v>
      </c>
      <c r="D2" s="31">
        <v>43709</v>
      </c>
      <c r="E2" s="30">
        <f>D2+1</f>
        <v>43710</v>
      </c>
      <c r="F2" s="30">
        <f t="shared" ref="F2:G2" si="0">E2+1</f>
        <v>43711</v>
      </c>
      <c r="G2" s="30">
        <f t="shared" si="0"/>
        <v>43712</v>
      </c>
      <c r="H2" s="30">
        <f>G2+1</f>
        <v>43713</v>
      </c>
      <c r="I2" s="30">
        <f t="shared" ref="I2:AF2" si="1">H2+1</f>
        <v>43714</v>
      </c>
      <c r="J2" s="31">
        <f t="shared" si="1"/>
        <v>43715</v>
      </c>
      <c r="K2" s="31">
        <f t="shared" si="1"/>
        <v>43716</v>
      </c>
      <c r="L2" s="30">
        <f t="shared" si="1"/>
        <v>43717</v>
      </c>
      <c r="M2" s="30">
        <f t="shared" si="1"/>
        <v>43718</v>
      </c>
      <c r="N2" s="30">
        <f t="shared" si="1"/>
        <v>43719</v>
      </c>
      <c r="O2" s="30">
        <f t="shared" si="1"/>
        <v>43720</v>
      </c>
      <c r="P2" s="30">
        <f t="shared" si="1"/>
        <v>43721</v>
      </c>
      <c r="Q2" s="31">
        <f t="shared" si="1"/>
        <v>43722</v>
      </c>
      <c r="R2" s="31">
        <f t="shared" si="1"/>
        <v>43723</v>
      </c>
      <c r="S2" s="30">
        <f t="shared" si="1"/>
        <v>43724</v>
      </c>
      <c r="T2" s="30">
        <f t="shared" si="1"/>
        <v>43725</v>
      </c>
      <c r="U2" s="30">
        <f t="shared" si="1"/>
        <v>43726</v>
      </c>
      <c r="V2" s="30">
        <f t="shared" si="1"/>
        <v>43727</v>
      </c>
      <c r="W2" s="30">
        <f t="shared" si="1"/>
        <v>43728</v>
      </c>
      <c r="X2" s="31">
        <f t="shared" si="1"/>
        <v>43729</v>
      </c>
      <c r="Y2" s="31">
        <f t="shared" si="1"/>
        <v>43730</v>
      </c>
      <c r="Z2" s="30">
        <f t="shared" si="1"/>
        <v>43731</v>
      </c>
      <c r="AA2" s="30">
        <f t="shared" si="1"/>
        <v>43732</v>
      </c>
      <c r="AB2" s="30">
        <f t="shared" si="1"/>
        <v>43733</v>
      </c>
      <c r="AC2" s="30">
        <f t="shared" si="1"/>
        <v>43734</v>
      </c>
      <c r="AD2" s="30">
        <f t="shared" si="1"/>
        <v>43735</v>
      </c>
      <c r="AE2" s="31">
        <f t="shared" si="1"/>
        <v>43736</v>
      </c>
      <c r="AF2" s="31">
        <f t="shared" si="1"/>
        <v>43737</v>
      </c>
      <c r="AG2" s="30">
        <f>+AF2+1</f>
        <v>43738</v>
      </c>
      <c r="AH2" s="32"/>
      <c r="AI2" s="32"/>
      <c r="AJ2" s="32"/>
      <c r="AK2" s="32"/>
      <c r="AL2" s="32"/>
      <c r="AM2" s="32"/>
      <c r="AN2" s="32"/>
    </row>
    <row r="3" spans="1:40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G3" si="2">IF(ISBLANK(D13),"",IF(D13=0,"Выходной",IF(D13&lt;&gt;0,"Работал","")))</f>
        <v/>
      </c>
      <c r="E3" s="34" t="str">
        <f t="shared" si="2"/>
        <v>Работал</v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34" t="str">
        <f t="shared" si="2"/>
        <v>Работал</v>
      </c>
      <c r="M3" s="34" t="str">
        <f t="shared" si="2"/>
        <v>Работал</v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5" t="str">
        <f t="shared" si="2"/>
        <v/>
      </c>
      <c r="R3" s="35" t="str">
        <f t="shared" si="2"/>
        <v/>
      </c>
      <c r="S3" s="34" t="str">
        <f t="shared" si="2"/>
        <v>Работал</v>
      </c>
      <c r="T3" s="34" t="str">
        <f t="shared" si="2"/>
        <v>Работал</v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5" t="str">
        <f t="shared" si="2"/>
        <v/>
      </c>
      <c r="Y3" s="35" t="str">
        <f t="shared" si="2"/>
        <v/>
      </c>
      <c r="Z3" s="34" t="str">
        <f t="shared" si="2"/>
        <v>Работал</v>
      </c>
      <c r="AA3" s="34" t="str">
        <f t="shared" si="2"/>
        <v>Работал</v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5" t="str">
        <f t="shared" si="2"/>
        <v/>
      </c>
      <c r="AF3" s="35" t="str">
        <f t="shared" si="2"/>
        <v/>
      </c>
      <c r="AG3" s="34" t="str">
        <f t="shared" si="2"/>
        <v>Работал</v>
      </c>
      <c r="AH3" s="32"/>
      <c r="AI3" s="32"/>
      <c r="AJ3" s="32"/>
      <c r="AK3" s="32"/>
      <c r="AL3" s="32"/>
      <c r="AM3" s="32"/>
      <c r="AN3" s="32"/>
    </row>
    <row r="4" spans="1:40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ref="D4:AG4" si="3">IF(ISBLANK(D14),"",IF(D14=0,"Выходной",IF(D14&lt;&gt;0,"Работал","")))</f>
        <v/>
      </c>
      <c r="E4" s="34" t="str">
        <f t="shared" si="3"/>
        <v/>
      </c>
      <c r="F4" s="34" t="str">
        <f t="shared" si="3"/>
        <v/>
      </c>
      <c r="G4" s="34" t="str">
        <f t="shared" si="3"/>
        <v/>
      </c>
      <c r="H4" s="34" t="str">
        <f t="shared" si="3"/>
        <v/>
      </c>
      <c r="I4" s="34" t="str">
        <f t="shared" si="3"/>
        <v/>
      </c>
      <c r="J4" s="35" t="str">
        <f t="shared" si="3"/>
        <v/>
      </c>
      <c r="K4" s="35" t="str">
        <f t="shared" si="3"/>
        <v/>
      </c>
      <c r="L4" s="34" t="str">
        <f t="shared" si="3"/>
        <v/>
      </c>
      <c r="M4" s="34" t="str">
        <f t="shared" si="3"/>
        <v/>
      </c>
      <c r="N4" s="34" t="str">
        <f t="shared" si="3"/>
        <v/>
      </c>
      <c r="O4" s="34" t="str">
        <f t="shared" si="3"/>
        <v/>
      </c>
      <c r="P4" s="34" t="str">
        <f t="shared" si="3"/>
        <v/>
      </c>
      <c r="Q4" s="35" t="str">
        <f t="shared" si="3"/>
        <v/>
      </c>
      <c r="R4" s="35" t="str">
        <f t="shared" si="3"/>
        <v/>
      </c>
      <c r="S4" s="34" t="str">
        <f t="shared" si="3"/>
        <v>Работал</v>
      </c>
      <c r="T4" s="34" t="str">
        <f t="shared" si="3"/>
        <v>Работал</v>
      </c>
      <c r="U4" s="34" t="str">
        <f t="shared" si="3"/>
        <v>Работал</v>
      </c>
      <c r="V4" s="34" t="str">
        <f t="shared" si="3"/>
        <v>Работал</v>
      </c>
      <c r="W4" s="34" t="str">
        <f t="shared" si="3"/>
        <v>Работал</v>
      </c>
      <c r="X4" s="35" t="str">
        <f t="shared" si="3"/>
        <v/>
      </c>
      <c r="Y4" s="35" t="str">
        <f t="shared" si="3"/>
        <v/>
      </c>
      <c r="Z4" s="34" t="str">
        <f t="shared" si="3"/>
        <v>Работал</v>
      </c>
      <c r="AA4" s="34" t="str">
        <f t="shared" si="3"/>
        <v>Работал</v>
      </c>
      <c r="AB4" s="34" t="str">
        <f t="shared" si="3"/>
        <v>Работал</v>
      </c>
      <c r="AC4" s="34" t="str">
        <f t="shared" si="3"/>
        <v>Работал</v>
      </c>
      <c r="AD4" s="34" t="str">
        <f t="shared" si="3"/>
        <v>Работал</v>
      </c>
      <c r="AE4" s="35" t="str">
        <f t="shared" si="3"/>
        <v/>
      </c>
      <c r="AF4" s="35" t="str">
        <f t="shared" si="3"/>
        <v/>
      </c>
      <c r="AG4" s="34" t="str">
        <f t="shared" si="3"/>
        <v>Работал</v>
      </c>
      <c r="AH4" s="32"/>
      <c r="AI4" s="32"/>
      <c r="AJ4" s="32"/>
      <c r="AK4" s="32"/>
      <c r="AL4" s="32"/>
      <c r="AM4" s="32"/>
      <c r="AN4" s="32"/>
    </row>
    <row r="5" spans="1:40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ref="D5:AG5" si="4">IF(ISBLANK(D15),"",IF(D15=0,"Выходной",IF(D15&lt;&gt;0,"Работал","")))</f>
        <v/>
      </c>
      <c r="E5" s="34" t="str">
        <f t="shared" si="4"/>
        <v/>
      </c>
      <c r="F5" s="34" t="str">
        <f t="shared" si="4"/>
        <v/>
      </c>
      <c r="G5" s="34" t="str">
        <f t="shared" si="4"/>
        <v/>
      </c>
      <c r="H5" s="34" t="str">
        <f t="shared" si="4"/>
        <v/>
      </c>
      <c r="I5" s="34" t="str">
        <f t="shared" si="4"/>
        <v/>
      </c>
      <c r="J5" s="35" t="str">
        <f t="shared" si="4"/>
        <v/>
      </c>
      <c r="K5" s="35" t="str">
        <f t="shared" si="4"/>
        <v/>
      </c>
      <c r="L5" s="34" t="str">
        <f t="shared" si="4"/>
        <v/>
      </c>
      <c r="M5" s="34" t="str">
        <f t="shared" si="4"/>
        <v/>
      </c>
      <c r="N5" s="34" t="str">
        <f t="shared" si="4"/>
        <v/>
      </c>
      <c r="O5" s="34" t="str">
        <f t="shared" si="4"/>
        <v/>
      </c>
      <c r="P5" s="34" t="str">
        <f t="shared" si="4"/>
        <v/>
      </c>
      <c r="Q5" s="35" t="str">
        <f t="shared" si="4"/>
        <v/>
      </c>
      <c r="R5" s="35" t="str">
        <f t="shared" si="4"/>
        <v/>
      </c>
      <c r="S5" s="34" t="str">
        <f t="shared" si="4"/>
        <v>Работал</v>
      </c>
      <c r="T5" s="34" t="str">
        <f t="shared" si="4"/>
        <v>Работал</v>
      </c>
      <c r="U5" s="34" t="str">
        <f t="shared" si="4"/>
        <v>Работал</v>
      </c>
      <c r="V5" s="34" t="str">
        <f t="shared" si="4"/>
        <v>Работал</v>
      </c>
      <c r="W5" s="34" t="str">
        <f t="shared" si="4"/>
        <v>Работал</v>
      </c>
      <c r="X5" s="35" t="str">
        <f t="shared" si="4"/>
        <v/>
      </c>
      <c r="Y5" s="35" t="str">
        <f t="shared" si="4"/>
        <v/>
      </c>
      <c r="Z5" s="34" t="str">
        <f t="shared" si="4"/>
        <v>Работал</v>
      </c>
      <c r="AA5" s="34" t="str">
        <f t="shared" si="4"/>
        <v>Работал</v>
      </c>
      <c r="AB5" s="34" t="str">
        <f t="shared" si="4"/>
        <v>Работал</v>
      </c>
      <c r="AC5" s="34" t="str">
        <f t="shared" si="4"/>
        <v>Работал</v>
      </c>
      <c r="AD5" s="34" t="str">
        <f t="shared" si="4"/>
        <v>Работал</v>
      </c>
      <c r="AE5" s="35" t="str">
        <f t="shared" si="4"/>
        <v/>
      </c>
      <c r="AF5" s="35" t="str">
        <f t="shared" si="4"/>
        <v/>
      </c>
      <c r="AG5" s="34" t="str">
        <f t="shared" si="4"/>
        <v>Работал</v>
      </c>
      <c r="AH5" s="32"/>
      <c r="AI5" s="32"/>
      <c r="AJ5" s="32"/>
      <c r="AK5" s="32"/>
      <c r="AL5" s="32"/>
      <c r="AM5" s="32"/>
      <c r="AN5" s="32"/>
    </row>
    <row r="6" spans="1:40" x14ac:dyDescent="0.3">
      <c r="A6" s="33">
        <v>4</v>
      </c>
      <c r="B6" s="33" t="str">
        <f>VLOOKUP($A6,Сотрудники!$A$3:$L$1201,2,0)</f>
        <v>Булатова Людмила</v>
      </c>
      <c r="C6" s="33" t="str">
        <f>VLOOKUP($A6,Сотрудники!$A$3:$L$1201,8,0)</f>
        <v>Москва</v>
      </c>
      <c r="D6" s="35" t="str">
        <f t="shared" ref="D6:AG6" si="5">IF(ISBLANK(D16),"",IF(D16=0,"Выходной",IF(D16&lt;&gt;0,"Работал","")))</f>
        <v/>
      </c>
      <c r="E6" s="34" t="str">
        <f t="shared" si="5"/>
        <v/>
      </c>
      <c r="F6" s="34" t="str">
        <f t="shared" si="5"/>
        <v/>
      </c>
      <c r="G6" s="34" t="str">
        <f t="shared" si="5"/>
        <v/>
      </c>
      <c r="H6" s="34" t="str">
        <f t="shared" si="5"/>
        <v/>
      </c>
      <c r="I6" s="34" t="str">
        <f t="shared" si="5"/>
        <v/>
      </c>
      <c r="J6" s="35" t="str">
        <f t="shared" si="5"/>
        <v/>
      </c>
      <c r="K6" s="35" t="str">
        <f t="shared" si="5"/>
        <v/>
      </c>
      <c r="L6" s="34" t="str">
        <f t="shared" si="5"/>
        <v/>
      </c>
      <c r="M6" s="34" t="str">
        <f t="shared" si="5"/>
        <v/>
      </c>
      <c r="N6" s="34" t="str">
        <f t="shared" si="5"/>
        <v/>
      </c>
      <c r="O6" s="34" t="str">
        <f t="shared" si="5"/>
        <v/>
      </c>
      <c r="P6" s="34" t="str">
        <f t="shared" si="5"/>
        <v/>
      </c>
      <c r="Q6" s="35" t="str">
        <f t="shared" si="5"/>
        <v/>
      </c>
      <c r="R6" s="35" t="str">
        <f t="shared" si="5"/>
        <v/>
      </c>
      <c r="S6" s="34" t="str">
        <f t="shared" si="5"/>
        <v/>
      </c>
      <c r="T6" s="34" t="str">
        <f t="shared" si="5"/>
        <v/>
      </c>
      <c r="U6" s="34" t="str">
        <f t="shared" si="5"/>
        <v/>
      </c>
      <c r="V6" s="34" t="str">
        <f t="shared" si="5"/>
        <v/>
      </c>
      <c r="W6" s="34" t="str">
        <f t="shared" si="5"/>
        <v/>
      </c>
      <c r="X6" s="35" t="str">
        <f t="shared" si="5"/>
        <v/>
      </c>
      <c r="Y6" s="35" t="str">
        <f t="shared" si="5"/>
        <v/>
      </c>
      <c r="Z6" s="34" t="str">
        <f t="shared" si="5"/>
        <v/>
      </c>
      <c r="AA6" s="34" t="str">
        <f t="shared" si="5"/>
        <v/>
      </c>
      <c r="AB6" s="34" t="str">
        <f t="shared" si="5"/>
        <v/>
      </c>
      <c r="AC6" s="34" t="str">
        <f t="shared" si="5"/>
        <v/>
      </c>
      <c r="AD6" s="34" t="str">
        <f t="shared" si="5"/>
        <v/>
      </c>
      <c r="AE6" s="35" t="str">
        <f t="shared" si="5"/>
        <v/>
      </c>
      <c r="AF6" s="35" t="str">
        <f t="shared" si="5"/>
        <v/>
      </c>
      <c r="AG6" s="34" t="str">
        <f t="shared" si="5"/>
        <v/>
      </c>
      <c r="AH6" s="32"/>
      <c r="AI6" s="32"/>
      <c r="AJ6" s="32"/>
      <c r="AK6" s="32"/>
      <c r="AL6" s="32"/>
      <c r="AM6" s="32"/>
      <c r="AN6" s="32"/>
    </row>
    <row r="7" spans="1:40" x14ac:dyDescent="0.3">
      <c r="A7" s="49">
        <v>5</v>
      </c>
      <c r="B7" s="33" t="str">
        <f>VLOOKUP($A7,Сотрудники!$A$3:$L$1201,2,0)</f>
        <v>Яковлев Дмитрий</v>
      </c>
      <c r="C7" s="33" t="str">
        <f>VLOOKUP($A7,Сотрудники!$A$3:$L$1201,8,0)</f>
        <v>Москва</v>
      </c>
      <c r="D7" s="35" t="str">
        <f t="shared" ref="D7:AG7" si="6">IF(ISBLANK(D17),"",IF(D17=0,"Выходной",IF(D17&lt;&gt;0,"Работал","")))</f>
        <v/>
      </c>
      <c r="E7" s="34" t="str">
        <f t="shared" si="6"/>
        <v/>
      </c>
      <c r="F7" s="34" t="str">
        <f t="shared" si="6"/>
        <v/>
      </c>
      <c r="G7" s="34" t="str">
        <f t="shared" si="6"/>
        <v/>
      </c>
      <c r="H7" s="34" t="str">
        <f t="shared" si="6"/>
        <v/>
      </c>
      <c r="I7" s="34" t="str">
        <f t="shared" si="6"/>
        <v/>
      </c>
      <c r="J7" s="35" t="str">
        <f t="shared" si="6"/>
        <v/>
      </c>
      <c r="K7" s="35" t="str">
        <f t="shared" si="6"/>
        <v/>
      </c>
      <c r="L7" s="34" t="str">
        <f t="shared" si="6"/>
        <v/>
      </c>
      <c r="M7" s="34" t="str">
        <f t="shared" si="6"/>
        <v/>
      </c>
      <c r="N7" s="34" t="str">
        <f t="shared" si="6"/>
        <v/>
      </c>
      <c r="O7" s="34" t="str">
        <f t="shared" si="6"/>
        <v/>
      </c>
      <c r="P7" s="34" t="str">
        <f t="shared" si="6"/>
        <v/>
      </c>
      <c r="Q7" s="35" t="str">
        <f t="shared" si="6"/>
        <v/>
      </c>
      <c r="R7" s="35" t="str">
        <f t="shared" si="6"/>
        <v/>
      </c>
      <c r="S7" s="34" t="str">
        <f t="shared" si="6"/>
        <v/>
      </c>
      <c r="T7" s="34" t="str">
        <f t="shared" si="6"/>
        <v/>
      </c>
      <c r="U7" s="34" t="str">
        <f t="shared" si="6"/>
        <v/>
      </c>
      <c r="V7" s="34" t="str">
        <f t="shared" si="6"/>
        <v/>
      </c>
      <c r="W7" s="34" t="str">
        <f t="shared" si="6"/>
        <v/>
      </c>
      <c r="X7" s="35" t="str">
        <f t="shared" si="6"/>
        <v/>
      </c>
      <c r="Y7" s="35" t="str">
        <f t="shared" si="6"/>
        <v/>
      </c>
      <c r="Z7" s="34" t="str">
        <f t="shared" si="6"/>
        <v/>
      </c>
      <c r="AA7" s="34" t="str">
        <f t="shared" si="6"/>
        <v/>
      </c>
      <c r="AB7" s="34" t="str">
        <f t="shared" si="6"/>
        <v/>
      </c>
      <c r="AC7" s="34" t="str">
        <f t="shared" si="6"/>
        <v/>
      </c>
      <c r="AD7" s="34" t="str">
        <f t="shared" si="6"/>
        <v/>
      </c>
      <c r="AE7" s="35" t="str">
        <f t="shared" si="6"/>
        <v/>
      </c>
      <c r="AF7" s="35" t="str">
        <f t="shared" si="6"/>
        <v/>
      </c>
      <c r="AG7" s="34" t="str">
        <f t="shared" si="6"/>
        <v/>
      </c>
      <c r="AH7" s="32"/>
      <c r="AI7" s="32"/>
      <c r="AJ7" s="32"/>
      <c r="AK7" s="32"/>
      <c r="AL7" s="32"/>
      <c r="AM7" s="32"/>
      <c r="AN7" s="32"/>
    </row>
    <row r="8" spans="1:40" x14ac:dyDescent="0.3">
      <c r="A8" s="49">
        <v>6</v>
      </c>
      <c r="B8" s="33" t="str">
        <f>VLOOKUP($A8,Сотрудники!$A$3:$L$1201,2,0)</f>
        <v>Буланова Юлия</v>
      </c>
      <c r="C8" s="33" t="str">
        <f>VLOOKUP($A8,Сотрудники!$A$3:$L$1201,8,0)</f>
        <v>Москва</v>
      </c>
      <c r="D8" s="35" t="str">
        <f t="shared" ref="D8:AG8" si="7">IF(ISBLANK(D18),"",IF(D18=0,"Выходной",IF(D18&lt;&gt;0,"Работал","")))</f>
        <v/>
      </c>
      <c r="E8" s="34" t="str">
        <f t="shared" si="7"/>
        <v/>
      </c>
      <c r="F8" s="34" t="str">
        <f t="shared" si="7"/>
        <v/>
      </c>
      <c r="G8" s="34" t="str">
        <f t="shared" si="7"/>
        <v/>
      </c>
      <c r="H8" s="34" t="str">
        <f t="shared" si="7"/>
        <v/>
      </c>
      <c r="I8" s="34" t="str">
        <f t="shared" si="7"/>
        <v/>
      </c>
      <c r="J8" s="35" t="str">
        <f t="shared" si="7"/>
        <v/>
      </c>
      <c r="K8" s="35" t="str">
        <f t="shared" si="7"/>
        <v/>
      </c>
      <c r="L8" s="34" t="str">
        <f t="shared" si="7"/>
        <v/>
      </c>
      <c r="M8" s="34" t="str">
        <f t="shared" si="7"/>
        <v/>
      </c>
      <c r="N8" s="34" t="str">
        <f t="shared" si="7"/>
        <v/>
      </c>
      <c r="O8" s="34" t="str">
        <f t="shared" si="7"/>
        <v/>
      </c>
      <c r="P8" s="34" t="str">
        <f t="shared" si="7"/>
        <v/>
      </c>
      <c r="Q8" s="35" t="str">
        <f t="shared" si="7"/>
        <v/>
      </c>
      <c r="R8" s="35" t="str">
        <f t="shared" si="7"/>
        <v/>
      </c>
      <c r="S8" s="34" t="str">
        <f t="shared" si="7"/>
        <v/>
      </c>
      <c r="T8" s="34" t="str">
        <f t="shared" si="7"/>
        <v/>
      </c>
      <c r="U8" s="34" t="str">
        <f t="shared" si="7"/>
        <v/>
      </c>
      <c r="V8" s="34" t="str">
        <f t="shared" si="7"/>
        <v/>
      </c>
      <c r="W8" s="34" t="str">
        <f t="shared" si="7"/>
        <v/>
      </c>
      <c r="X8" s="35" t="str">
        <f t="shared" si="7"/>
        <v/>
      </c>
      <c r="Y8" s="35" t="str">
        <f t="shared" si="7"/>
        <v/>
      </c>
      <c r="Z8" s="34" t="str">
        <f t="shared" si="7"/>
        <v/>
      </c>
      <c r="AA8" s="34" t="str">
        <f t="shared" si="7"/>
        <v/>
      </c>
      <c r="AB8" s="34" t="str">
        <f t="shared" si="7"/>
        <v/>
      </c>
      <c r="AC8" s="34" t="str">
        <f t="shared" si="7"/>
        <v/>
      </c>
      <c r="AD8" s="34" t="str">
        <f t="shared" si="7"/>
        <v/>
      </c>
      <c r="AE8" s="35" t="str">
        <f t="shared" si="7"/>
        <v/>
      </c>
      <c r="AF8" s="35" t="str">
        <f t="shared" si="7"/>
        <v/>
      </c>
      <c r="AG8" s="34" t="str">
        <f t="shared" si="7"/>
        <v/>
      </c>
      <c r="AH8" s="32"/>
      <c r="AI8" s="32"/>
      <c r="AJ8" s="32"/>
      <c r="AK8" s="32"/>
      <c r="AL8" s="32"/>
      <c r="AM8" s="32"/>
      <c r="AN8" s="32"/>
    </row>
    <row r="9" spans="1:40" x14ac:dyDescent="0.3">
      <c r="A9" s="49">
        <v>7</v>
      </c>
      <c r="B9" s="33" t="str">
        <f>VLOOKUP($A9,Сотрудники!$A$3:$L$1201,2,0)</f>
        <v>Гайнуллин Закван</v>
      </c>
      <c r="C9" s="33" t="str">
        <f>VLOOKUP($A9,Сотрудники!$A$3:$L$1201,8,0)</f>
        <v>Екатеринбург</v>
      </c>
      <c r="D9" s="35" t="str">
        <f t="shared" ref="D9:AG9" si="8">IF(ISBLANK(D19),"",IF(D19=0,"Выходной",IF(D19&lt;&gt;0,"Работал","")))</f>
        <v/>
      </c>
      <c r="E9" s="34" t="str">
        <f t="shared" si="8"/>
        <v/>
      </c>
      <c r="F9" s="34" t="str">
        <f t="shared" si="8"/>
        <v/>
      </c>
      <c r="G9" s="34" t="str">
        <f t="shared" si="8"/>
        <v/>
      </c>
      <c r="H9" s="34" t="str">
        <f t="shared" si="8"/>
        <v/>
      </c>
      <c r="I9" s="34" t="str">
        <f t="shared" si="8"/>
        <v/>
      </c>
      <c r="J9" s="35" t="str">
        <f t="shared" si="8"/>
        <v/>
      </c>
      <c r="K9" s="35" t="str">
        <f t="shared" si="8"/>
        <v/>
      </c>
      <c r="L9" s="34" t="str">
        <f t="shared" si="8"/>
        <v/>
      </c>
      <c r="M9" s="34" t="str">
        <f t="shared" si="8"/>
        <v/>
      </c>
      <c r="N9" s="34" t="str">
        <f t="shared" si="8"/>
        <v/>
      </c>
      <c r="O9" s="34" t="str">
        <f t="shared" si="8"/>
        <v/>
      </c>
      <c r="P9" s="34" t="str">
        <f t="shared" si="8"/>
        <v/>
      </c>
      <c r="Q9" s="35" t="str">
        <f t="shared" si="8"/>
        <v/>
      </c>
      <c r="R9" s="35" t="str">
        <f t="shared" si="8"/>
        <v/>
      </c>
      <c r="S9" s="34" t="str">
        <f t="shared" si="8"/>
        <v/>
      </c>
      <c r="T9" s="34" t="str">
        <f t="shared" si="8"/>
        <v/>
      </c>
      <c r="U9" s="34" t="str">
        <f t="shared" si="8"/>
        <v/>
      </c>
      <c r="V9" s="34" t="str">
        <f t="shared" si="8"/>
        <v/>
      </c>
      <c r="W9" s="34" t="str">
        <f t="shared" si="8"/>
        <v/>
      </c>
      <c r="X9" s="35" t="str">
        <f t="shared" si="8"/>
        <v/>
      </c>
      <c r="Y9" s="35" t="str">
        <f t="shared" si="8"/>
        <v/>
      </c>
      <c r="Z9" s="34" t="str">
        <f t="shared" si="8"/>
        <v/>
      </c>
      <c r="AA9" s="34" t="str">
        <f t="shared" si="8"/>
        <v/>
      </c>
      <c r="AB9" s="34" t="str">
        <f t="shared" si="8"/>
        <v/>
      </c>
      <c r="AC9" s="34" t="str">
        <f t="shared" si="8"/>
        <v/>
      </c>
      <c r="AD9" s="34" t="str">
        <f t="shared" si="8"/>
        <v/>
      </c>
      <c r="AE9" s="35" t="str">
        <f t="shared" si="8"/>
        <v/>
      </c>
      <c r="AF9" s="35" t="str">
        <f t="shared" si="8"/>
        <v/>
      </c>
      <c r="AG9" s="34" t="str">
        <f t="shared" si="8"/>
        <v/>
      </c>
      <c r="AH9" s="32"/>
      <c r="AI9" s="32"/>
      <c r="AJ9" s="32"/>
      <c r="AK9" s="32"/>
      <c r="AL9" s="32"/>
      <c r="AM9" s="32"/>
      <c r="AN9" s="32"/>
    </row>
    <row r="10" spans="1:40" x14ac:dyDescent="0.3">
      <c r="A10" s="32"/>
      <c r="B10" s="36" t="s">
        <v>27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x14ac:dyDescent="0.3">
      <c r="A11" s="32"/>
      <c r="B11" s="38" t="s">
        <v>23</v>
      </c>
      <c r="C11" s="38" t="s">
        <v>24</v>
      </c>
      <c r="D11" s="38" t="s">
        <v>25</v>
      </c>
      <c r="E11" s="38"/>
      <c r="F11" s="38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x14ac:dyDescent="0.3">
      <c r="A12" s="32"/>
      <c r="B12" s="36"/>
      <c r="C12" s="37" t="s">
        <v>21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6" t="s">
        <v>20</v>
      </c>
      <c r="AI12" s="32"/>
      <c r="AJ12" s="32"/>
      <c r="AK12" s="32"/>
      <c r="AL12" s="32"/>
      <c r="AM12" s="32"/>
      <c r="AN12" s="32"/>
    </row>
    <row r="13" spans="1:40" x14ac:dyDescent="0.3">
      <c r="A13" s="33">
        <v>1</v>
      </c>
      <c r="B13" s="33" t="str">
        <f>VLOOKUP($A13,Сотрудники!$A$3:$L$1201,2,0)</f>
        <v>Кузьмин Антон</v>
      </c>
      <c r="C13" s="33" t="str">
        <f>VLOOKUP($A13,Сотрудники!$A$3:$L$1201,8,0)</f>
        <v>Москва</v>
      </c>
      <c r="D13" s="35"/>
      <c r="E13" s="34">
        <v>8</v>
      </c>
      <c r="F13" s="34">
        <v>8</v>
      </c>
      <c r="G13" s="34">
        <v>8</v>
      </c>
      <c r="H13" s="34">
        <v>8</v>
      </c>
      <c r="I13" s="34">
        <v>8</v>
      </c>
      <c r="J13" s="35"/>
      <c r="K13" s="35"/>
      <c r="L13" s="34">
        <v>8</v>
      </c>
      <c r="M13" s="34">
        <v>8</v>
      </c>
      <c r="N13" s="34">
        <v>8</v>
      </c>
      <c r="O13" s="34">
        <v>8</v>
      </c>
      <c r="P13" s="34">
        <v>8</v>
      </c>
      <c r="Q13" s="35"/>
      <c r="R13" s="35"/>
      <c r="S13" s="34">
        <v>8</v>
      </c>
      <c r="T13" s="34">
        <v>8</v>
      </c>
      <c r="U13" s="34">
        <v>8</v>
      </c>
      <c r="V13" s="34">
        <v>8</v>
      </c>
      <c r="W13" s="34">
        <v>8</v>
      </c>
      <c r="X13" s="35"/>
      <c r="Y13" s="35"/>
      <c r="Z13" s="34">
        <v>8</v>
      </c>
      <c r="AA13" s="34">
        <v>8</v>
      </c>
      <c r="AB13" s="34">
        <v>8</v>
      </c>
      <c r="AC13" s="34">
        <v>8</v>
      </c>
      <c r="AD13" s="34">
        <v>8</v>
      </c>
      <c r="AE13" s="35"/>
      <c r="AF13" s="35"/>
      <c r="AG13" s="34">
        <v>8</v>
      </c>
      <c r="AH13" s="36">
        <f>SUM(D13:AG13)</f>
        <v>168</v>
      </c>
      <c r="AI13" s="32"/>
      <c r="AJ13" s="32"/>
      <c r="AK13" s="32"/>
      <c r="AL13" s="32"/>
      <c r="AM13" s="32"/>
      <c r="AN13" s="32"/>
    </row>
    <row r="14" spans="1:40" x14ac:dyDescent="0.3">
      <c r="A14" s="33">
        <v>2</v>
      </c>
      <c r="B14" s="33" t="str">
        <f>VLOOKUP($A14,Сотрудники!$A$3:$L$1201,2,0)</f>
        <v xml:space="preserve">Крейнделин Борис </v>
      </c>
      <c r="C14" s="33" t="str">
        <f>VLOOKUP($A14,Сотрудники!$A$3:$L$1201,8,0)</f>
        <v>Москва</v>
      </c>
      <c r="D14" s="35"/>
      <c r="E14" s="34"/>
      <c r="F14" s="34"/>
      <c r="G14" s="34"/>
      <c r="H14" s="34"/>
      <c r="I14" s="34"/>
      <c r="J14" s="35"/>
      <c r="K14" s="35"/>
      <c r="L14" s="34"/>
      <c r="M14" s="34"/>
      <c r="N14" s="34"/>
      <c r="O14" s="34"/>
      <c r="P14" s="34"/>
      <c r="Q14" s="35"/>
      <c r="R14" s="35"/>
      <c r="S14" s="34">
        <v>8</v>
      </c>
      <c r="T14" s="34">
        <v>8</v>
      </c>
      <c r="U14" s="34">
        <v>8</v>
      </c>
      <c r="V14" s="34">
        <v>8</v>
      </c>
      <c r="W14" s="34">
        <v>8</v>
      </c>
      <c r="X14" s="35"/>
      <c r="Y14" s="35"/>
      <c r="Z14" s="34">
        <v>8</v>
      </c>
      <c r="AA14" s="34">
        <v>8</v>
      </c>
      <c r="AB14" s="34">
        <v>8</v>
      </c>
      <c r="AC14" s="34">
        <v>8</v>
      </c>
      <c r="AD14" s="34">
        <v>8</v>
      </c>
      <c r="AE14" s="35"/>
      <c r="AF14" s="35"/>
      <c r="AG14" s="34">
        <v>8</v>
      </c>
      <c r="AH14" s="36">
        <f>SUM(D14:AG14)</f>
        <v>88</v>
      </c>
      <c r="AI14" s="32"/>
      <c r="AJ14" s="32"/>
      <c r="AK14" s="32"/>
      <c r="AL14" s="32"/>
      <c r="AM14" s="32"/>
      <c r="AN14" s="32"/>
    </row>
    <row r="15" spans="1:40" x14ac:dyDescent="0.3">
      <c r="A15" s="33">
        <v>3</v>
      </c>
      <c r="B15" s="33" t="str">
        <f>VLOOKUP($A15,Сотрудники!$A$3:$L$1201,2,0)</f>
        <v>Асеев Феофан</v>
      </c>
      <c r="C15" s="33" t="str">
        <f>VLOOKUP($A15,Сотрудники!$A$3:$L$1201,8,0)</f>
        <v>Москва</v>
      </c>
      <c r="D15" s="35"/>
      <c r="E15" s="34"/>
      <c r="F15" s="34"/>
      <c r="G15" s="34"/>
      <c r="H15" s="34"/>
      <c r="I15" s="34"/>
      <c r="J15" s="35"/>
      <c r="K15" s="35"/>
      <c r="L15" s="34"/>
      <c r="M15" s="34"/>
      <c r="N15" s="34"/>
      <c r="O15" s="34"/>
      <c r="P15" s="34"/>
      <c r="Q15" s="35"/>
      <c r="R15" s="35"/>
      <c r="S15" s="34">
        <v>8</v>
      </c>
      <c r="T15" s="34">
        <v>8</v>
      </c>
      <c r="U15" s="34">
        <v>8</v>
      </c>
      <c r="V15" s="34">
        <v>8</v>
      </c>
      <c r="W15" s="34">
        <v>8</v>
      </c>
      <c r="X15" s="35"/>
      <c r="Y15" s="35"/>
      <c r="Z15" s="34">
        <v>8</v>
      </c>
      <c r="AA15" s="34">
        <v>8</v>
      </c>
      <c r="AB15" s="34">
        <v>8</v>
      </c>
      <c r="AC15" s="34">
        <v>8</v>
      </c>
      <c r="AD15" s="34">
        <v>8</v>
      </c>
      <c r="AE15" s="35"/>
      <c r="AF15" s="35"/>
      <c r="AG15" s="34">
        <v>8</v>
      </c>
      <c r="AH15" s="36">
        <f>SUM(D15:AG15)</f>
        <v>88</v>
      </c>
      <c r="AI15" s="32"/>
      <c r="AJ15" s="32"/>
      <c r="AK15" s="32"/>
      <c r="AL15" s="32"/>
      <c r="AM15" s="32"/>
      <c r="AN15" s="32"/>
    </row>
    <row r="16" spans="1:40" x14ac:dyDescent="0.3">
      <c r="A16" s="33">
        <v>4</v>
      </c>
      <c r="B16" s="33" t="str">
        <f>VLOOKUP($A16,Сотрудники!$A$3:$L$1201,2,0)</f>
        <v>Булатова Людмила</v>
      </c>
      <c r="C16" s="33" t="str">
        <f>VLOOKUP($A16,Сотрудники!$A$3:$L$1201,8,0)</f>
        <v>Москва</v>
      </c>
      <c r="D16" s="35"/>
      <c r="E16" s="34"/>
      <c r="F16" s="34"/>
      <c r="G16" s="34"/>
      <c r="H16" s="34"/>
      <c r="I16" s="34"/>
      <c r="J16" s="35"/>
      <c r="K16" s="35"/>
      <c r="L16" s="34"/>
      <c r="M16" s="34"/>
      <c r="N16" s="34"/>
      <c r="O16" s="34"/>
      <c r="P16" s="34"/>
      <c r="Q16" s="35"/>
      <c r="R16" s="35"/>
      <c r="S16" s="34"/>
      <c r="T16" s="34"/>
      <c r="U16" s="34"/>
      <c r="V16" s="34"/>
      <c r="W16" s="34"/>
      <c r="X16" s="35"/>
      <c r="Y16" s="35"/>
      <c r="Z16" s="34"/>
      <c r="AA16" s="34"/>
      <c r="AB16" s="34"/>
      <c r="AC16" s="34"/>
      <c r="AD16" s="34"/>
      <c r="AE16" s="35"/>
      <c r="AF16" s="35"/>
      <c r="AG16" s="34"/>
      <c r="AH16" s="32"/>
      <c r="AI16" s="32"/>
      <c r="AJ16" s="32"/>
      <c r="AK16" s="32"/>
      <c r="AL16" s="32"/>
      <c r="AM16" s="32"/>
      <c r="AN16" s="32"/>
    </row>
    <row r="17" spans="1:40" x14ac:dyDescent="0.3">
      <c r="A17" s="32">
        <v>5</v>
      </c>
      <c r="B17" s="33" t="str">
        <f>VLOOKUP($A17,Сотрудники!$A$3:$L$1201,2,0)</f>
        <v>Яковлев Дмитрий</v>
      </c>
      <c r="C17" s="33" t="str">
        <f>VLOOKUP($A17,Сотрудники!$A$3:$L$1201,8,0)</f>
        <v>Москва</v>
      </c>
      <c r="D17" s="35"/>
      <c r="E17" s="34"/>
      <c r="F17" s="34"/>
      <c r="G17" s="34"/>
      <c r="H17" s="34"/>
      <c r="I17" s="34"/>
      <c r="J17" s="35"/>
      <c r="K17" s="35"/>
      <c r="L17" s="34"/>
      <c r="M17" s="34"/>
      <c r="N17" s="34"/>
      <c r="O17" s="34"/>
      <c r="P17" s="34"/>
      <c r="Q17" s="35"/>
      <c r="R17" s="35"/>
      <c r="S17" s="34"/>
      <c r="T17" s="34"/>
      <c r="U17" s="34"/>
      <c r="V17" s="34"/>
      <c r="W17" s="34"/>
      <c r="X17" s="35"/>
      <c r="Y17" s="35"/>
      <c r="Z17" s="34"/>
      <c r="AA17" s="34"/>
      <c r="AB17" s="34"/>
      <c r="AC17" s="34"/>
      <c r="AD17" s="34"/>
      <c r="AE17" s="35"/>
      <c r="AF17" s="35"/>
      <c r="AG17" s="34"/>
      <c r="AH17" s="32"/>
      <c r="AI17" s="32"/>
      <c r="AJ17" s="32"/>
      <c r="AK17" s="32"/>
      <c r="AL17" s="32"/>
      <c r="AM17" s="32"/>
      <c r="AN17" s="32"/>
    </row>
    <row r="18" spans="1:40" x14ac:dyDescent="0.3">
      <c r="A18" s="32">
        <v>6</v>
      </c>
      <c r="B18" s="33" t="str">
        <f>VLOOKUP($A18,Сотрудники!$A$3:$L$1201,2,0)</f>
        <v>Буланова Юлия</v>
      </c>
      <c r="C18" s="33" t="str">
        <f>VLOOKUP($A18,Сотрудники!$A$3:$L$1201,8,0)</f>
        <v>Москва</v>
      </c>
      <c r="D18" s="35"/>
      <c r="E18" s="34"/>
      <c r="F18" s="34"/>
      <c r="G18" s="34"/>
      <c r="H18" s="34"/>
      <c r="I18" s="34"/>
      <c r="J18" s="35"/>
      <c r="K18" s="35"/>
      <c r="L18" s="34"/>
      <c r="M18" s="34"/>
      <c r="N18" s="34"/>
      <c r="O18" s="34"/>
      <c r="P18" s="34"/>
      <c r="Q18" s="35"/>
      <c r="R18" s="35"/>
      <c r="S18" s="34"/>
      <c r="T18" s="34"/>
      <c r="U18" s="34"/>
      <c r="V18" s="34"/>
      <c r="W18" s="34"/>
      <c r="X18" s="35"/>
      <c r="Y18" s="35"/>
      <c r="Z18" s="34"/>
      <c r="AA18" s="34"/>
      <c r="AB18" s="34"/>
      <c r="AC18" s="34"/>
      <c r="AD18" s="34"/>
      <c r="AE18" s="35"/>
      <c r="AF18" s="35"/>
      <c r="AG18" s="34"/>
      <c r="AH18" s="32"/>
      <c r="AI18" s="32"/>
      <c r="AJ18" s="32"/>
      <c r="AK18" s="32"/>
      <c r="AL18" s="32"/>
      <c r="AM18" s="32"/>
      <c r="AN18" s="32"/>
    </row>
    <row r="19" spans="1:40" x14ac:dyDescent="0.3">
      <c r="A19" s="32">
        <v>7</v>
      </c>
      <c r="B19" s="33" t="str">
        <f>VLOOKUP($A19,Сотрудники!$A$3:$L$1201,2,0)</f>
        <v>Гайнуллин Закван</v>
      </c>
      <c r="C19" s="33" t="str">
        <f>VLOOKUP($A19,Сотрудники!$A$3:$L$1201,8,0)</f>
        <v>Екатеринбург</v>
      </c>
      <c r="D19" s="35"/>
      <c r="E19" s="34"/>
      <c r="F19" s="34"/>
      <c r="G19" s="34"/>
      <c r="H19" s="34"/>
      <c r="I19" s="34"/>
      <c r="J19" s="35"/>
      <c r="K19" s="35"/>
      <c r="L19" s="34"/>
      <c r="M19" s="34"/>
      <c r="N19" s="34"/>
      <c r="O19" s="34"/>
      <c r="P19" s="34"/>
      <c r="Q19" s="35"/>
      <c r="R19" s="35"/>
      <c r="S19" s="34"/>
      <c r="T19" s="34"/>
      <c r="U19" s="34"/>
      <c r="V19" s="34"/>
      <c r="W19" s="34"/>
      <c r="X19" s="35"/>
      <c r="Y19" s="35"/>
      <c r="Z19" s="34"/>
      <c r="AA19" s="34"/>
      <c r="AB19" s="34"/>
      <c r="AC19" s="34"/>
      <c r="AD19" s="34"/>
      <c r="AE19" s="35"/>
      <c r="AF19" s="35"/>
      <c r="AG19" s="34"/>
      <c r="AH19" s="32"/>
      <c r="AI19" s="32"/>
      <c r="AJ19" s="32"/>
      <c r="AK19" s="32"/>
      <c r="AL19" s="32"/>
      <c r="AM19" s="32"/>
      <c r="AN19" s="32"/>
    </row>
    <row r="20" spans="1:40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4FD5-9AF5-44EE-993C-A3D7038CBB47}">
  <dimension ref="A1:L76"/>
  <sheetViews>
    <sheetView topLeftCell="A34" zoomScale="85" zoomScaleNormal="85" workbookViewId="0">
      <selection activeCell="B75" sqref="B7:B75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211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Таблица25678910111213141516[[#This Row],[Итого кол-во рабочих часов]]/8</f>
        <v>22</v>
      </c>
      <c r="G5" s="61"/>
      <c r="H5" s="61">
        <v>176</v>
      </c>
      <c r="I5" s="41" t="e">
        <f>VLOOKUP($A5,Сотрудники!$A$3:$L$1201,14,0)</f>
        <v>#REF!</v>
      </c>
      <c r="J5" s="43" t="e">
        <f t="shared" ref="J5:J62" si="0">I5/8</f>
        <v>#REF!</v>
      </c>
      <c r="K5" s="42" t="e">
        <f t="shared" ref="K5:K62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Таблица25678910111213141516[[#This Row],[Итого кол-во рабочих часов]]/8</f>
        <v>17</v>
      </c>
      <c r="G6" s="61">
        <v>7</v>
      </c>
      <c r="H6" s="61">
        <v>136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Таблица25678910111213141516[[#This Row],[Итого кол-во рабочих часов]]/8</f>
        <v>22</v>
      </c>
      <c r="G7" s="62"/>
      <c r="H7" s="61">
        <v>176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Таблица25678910111213141516[[#This Row],[Итого кол-во рабочих часов]]/8</f>
        <v>22</v>
      </c>
      <c r="G8" s="62"/>
      <c r="H8" s="61">
        <v>176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22</v>
      </c>
      <c r="G9" s="10"/>
      <c r="H9" s="10">
        <v>176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62" si="2">H10/8</f>
        <v>22</v>
      </c>
      <c r="G10" s="10"/>
      <c r="H10" s="10">
        <v>176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22</v>
      </c>
      <c r="G11" s="10"/>
      <c r="H11" s="10">
        <v>176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22</v>
      </c>
      <c r="G12" s="10"/>
      <c r="H12" s="10">
        <v>176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22</v>
      </c>
      <c r="G13" s="10"/>
      <c r="H13" s="10">
        <v>176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21</v>
      </c>
      <c r="G14" s="10">
        <v>1</v>
      </c>
      <c r="H14" s="10">
        <v>168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12</v>
      </c>
      <c r="G15" s="10">
        <v>12</v>
      </c>
      <c r="H15" s="10">
        <v>96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16</v>
      </c>
      <c r="G16" s="10">
        <v>8</v>
      </c>
      <c r="H16" s="10">
        <v>128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22</v>
      </c>
      <c r="G17" s="10"/>
      <c r="H17" s="10">
        <v>176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x14ac:dyDescent="0.3">
      <c r="A18" s="60">
        <v>19</v>
      </c>
      <c r="B18" s="50" t="str">
        <f>VLOOKUP($A18,Сотрудники!$A$3:$L$1201,2,0)</f>
        <v>Лопатин Максим</v>
      </c>
      <c r="C18" s="50">
        <f>VLOOKUP($A18,Сотрудники!$A$3:$L$1201,9,0)</f>
        <v>0</v>
      </c>
      <c r="D18" s="50">
        <f>VLOOKUP($A18,Сотрудники!$A$3:$L$1201,10,0)</f>
        <v>0</v>
      </c>
      <c r="E18" s="63">
        <f>VLOOKUP($A18,Сотрудники!$A$3:$L$1201,11,0)</f>
        <v>0</v>
      </c>
      <c r="F18" s="9">
        <f t="shared" si="2"/>
        <v>22</v>
      </c>
      <c r="G18" s="10"/>
      <c r="H18" s="10">
        <v>176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21</v>
      </c>
      <c r="B19" s="50" t="str">
        <f>VLOOKUP($A19,Сотрудники!$A$3:$L$1201,2,0)</f>
        <v>Шимберев Борис</v>
      </c>
      <c r="C19" s="50">
        <f>VLOOKUP($A19,Сотрудники!$A$3:$L$1201,9,0)</f>
        <v>0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20</v>
      </c>
      <c r="G19" s="10">
        <v>2</v>
      </c>
      <c r="H19" s="10">
        <v>160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22</v>
      </c>
      <c r="B20" s="50" t="str">
        <f>VLOOKUP($A20,Сотрудники!$A$3:$L$1201,2,0)</f>
        <v>Виштак Татьяна</v>
      </c>
      <c r="C20" s="50" t="str">
        <f>VLOOKUP($A20,Сотрудники!$A$3:$L$1201,9,0)</f>
        <v>приземление</v>
      </c>
      <c r="D20" s="50">
        <f>VLOOKUP($A20,Сотрудники!$A$3:$L$1201,10,0)</f>
        <v>0</v>
      </c>
      <c r="E20" s="50" t="str">
        <f>VLOOKUP($A20,Сотрудники!$A$3:$L$1201,11,0)</f>
        <v xml:space="preserve">310 400 </v>
      </c>
      <c r="F20" s="9">
        <f t="shared" si="2"/>
        <v>22</v>
      </c>
      <c r="G20" s="10"/>
      <c r="H20" s="10">
        <v>176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23</v>
      </c>
      <c r="B21" s="50" t="str">
        <f>VLOOKUP($A21,Сотрудники!$A$3:$L$1201,2,0)</f>
        <v>Путилов Александр</v>
      </c>
      <c r="C21" s="50">
        <f>VLOOKUP($A21,Сотрудники!$A$3:$L$1201,9,0)</f>
        <v>0</v>
      </c>
      <c r="D21" s="50">
        <f>VLOOKUP($A21,Сотрудники!$A$3:$L$1201,10,0)</f>
        <v>0</v>
      </c>
      <c r="E21" s="50">
        <f>VLOOKUP($A21,Сотрудники!$A$3:$L$1201,11,0)</f>
        <v>303500</v>
      </c>
      <c r="F21" s="9">
        <f t="shared" si="2"/>
        <v>22</v>
      </c>
      <c r="G21" s="10"/>
      <c r="H21" s="10">
        <v>176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ht="31.2" x14ac:dyDescent="0.3">
      <c r="A22" s="60">
        <v>24</v>
      </c>
      <c r="B22" s="50" t="str">
        <f>VLOOKUP($A22,Сотрудники!$A$3:$L$1201,2,0)</f>
        <v>Цыганкова Анастасия</v>
      </c>
      <c r="C22" s="50" t="str">
        <f>VLOOKUP($A22,Сотрудники!$A$3:$L$1201,9,0)</f>
        <v>Ресурсное планирование</v>
      </c>
      <c r="D22" s="50">
        <f>VLOOKUP($A22,Сотрудники!$A$3:$L$1201,10,0)</f>
        <v>0.15</v>
      </c>
      <c r="E22" s="50">
        <f>VLOOKUP($A22,Сотрудники!$A$3:$L$1201,11,0)</f>
        <v>150000</v>
      </c>
      <c r="F22" s="9">
        <f t="shared" si="2"/>
        <v>22</v>
      </c>
      <c r="G22" s="10"/>
      <c r="H22" s="10">
        <v>176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x14ac:dyDescent="0.3">
      <c r="A23" s="60">
        <v>25</v>
      </c>
      <c r="B23" s="50" t="str">
        <f>VLOOKUP($A23,Сотрудники!$A$3:$L$1201,2,0)</f>
        <v>Беседин Игорь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>
        <f>VLOOKUP($A23,Сотрудники!$A$3:$L$1201,11,0)</f>
        <v>310000</v>
      </c>
      <c r="F23" s="9">
        <f t="shared" si="2"/>
        <v>22</v>
      </c>
      <c r="G23" s="10"/>
      <c r="H23" s="10">
        <v>176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ht="31.2" x14ac:dyDescent="0.3">
      <c r="A24" s="60">
        <v>26</v>
      </c>
      <c r="B24" s="50" t="str">
        <f>VLOOKUP($A24,Сотрудники!$A$3:$L$1201,2,0)</f>
        <v>Молчанов Роман</v>
      </c>
      <c r="C24" s="50" t="str">
        <f>VLOOKUP($A24,Сотрудники!$A$3:$L$1201,9,0)</f>
        <v xml:space="preserve">Кредиты наличными </v>
      </c>
      <c r="D24" s="50">
        <f>VLOOKUP($A24,Сотрудники!$A$3:$L$1201,10,0)</f>
        <v>0</v>
      </c>
      <c r="E24" s="50">
        <f>VLOOKUP($A24,Сотрудники!$A$3:$L$1201,11,0)</f>
        <v>300000</v>
      </c>
      <c r="F24" s="9">
        <f t="shared" si="2"/>
        <v>22</v>
      </c>
      <c r="G24" s="10"/>
      <c r="H24" s="10">
        <v>176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x14ac:dyDescent="0.3">
      <c r="A25" s="60">
        <v>27</v>
      </c>
      <c r="B25" s="50" t="str">
        <f>VLOOKUP($A25,Сотрудники!$A$3:$L$1201,2,0)</f>
        <v>Пузанов Андрей</v>
      </c>
      <c r="C25" s="50">
        <f>VLOOKUP($A25,Сотрудники!$A$3:$L$1201,9,0)</f>
        <v>0</v>
      </c>
      <c r="D25" s="50">
        <f>VLOOKUP($A25,Сотрудники!$A$3:$L$1201,10,0)</f>
        <v>0</v>
      </c>
      <c r="E25" s="50">
        <f>VLOOKUP($A25,Сотрудники!$A$3:$L$1201,11,0)</f>
        <v>0</v>
      </c>
      <c r="F25" s="9">
        <f t="shared" si="2"/>
        <v>22</v>
      </c>
      <c r="G25" s="10"/>
      <c r="H25" s="10">
        <v>176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ht="62.4" x14ac:dyDescent="0.3">
      <c r="A26" s="60">
        <v>28</v>
      </c>
      <c r="B26" s="50" t="str">
        <f>VLOOKUP($A26,Сотрудники!$A$3:$L$1201,2,0)</f>
        <v>Хотулев Дмитрий</v>
      </c>
      <c r="C26" s="50" t="str">
        <f>VLOOKUP($A26,Сотрудники!$A$3:$L$1201,9,0)</f>
        <v>Платежи юридических лиц (Малый и средний бизнес)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22</v>
      </c>
      <c r="G26" s="10"/>
      <c r="H26" s="10">
        <v>176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x14ac:dyDescent="0.3">
      <c r="A27" s="60">
        <v>30</v>
      </c>
      <c r="B27" s="50" t="str">
        <f>VLOOKUP($A27,Сотрудники!$A$3:$L$1201,2,0)</f>
        <v>Тарасов Алексей</v>
      </c>
      <c r="C27" s="50">
        <f>VLOOKUP($A27,Сотрудники!$A$3:$L$1201,9,0)</f>
        <v>0</v>
      </c>
      <c r="D27" s="50">
        <f>VLOOKUP($A27,Сотрудники!$A$3:$L$1201,10,0)</f>
        <v>0</v>
      </c>
      <c r="E27" s="50">
        <f>VLOOKUP($A27,Сотрудники!$A$3:$L$1201,11,0)</f>
        <v>248000</v>
      </c>
      <c r="F27" s="9">
        <f t="shared" si="2"/>
        <v>22</v>
      </c>
      <c r="G27" s="10"/>
      <c r="H27" s="10">
        <v>176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31</v>
      </c>
      <c r="B28" s="50" t="str">
        <f>VLOOKUP($A28,Сотрудники!$A$3:$L$1201,2,0)</f>
        <v>Саринков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22</v>
      </c>
      <c r="G28" s="10"/>
      <c r="H28" s="10">
        <v>176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33</v>
      </c>
      <c r="B29" s="50" t="str">
        <f>VLOOKUP($A29,Сотрудники!$A$3:$L$1201,2,0)</f>
        <v>Киевский Сергей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10</v>
      </c>
      <c r="G29" s="10">
        <v>14</v>
      </c>
      <c r="H29" s="10">
        <v>80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35</v>
      </c>
      <c r="B30" s="50" t="str">
        <f>VLOOKUP($A30,Сотрудники!$A$3:$L$1201,2,0)</f>
        <v>Дмитриев Николай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21</v>
      </c>
      <c r="G30" s="10">
        <v>1</v>
      </c>
      <c r="H30" s="10">
        <v>168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36</v>
      </c>
      <c r="B31" s="50" t="str">
        <f>VLOOKUP($A31,Сотрудники!$A$3:$L$1201,2,0)</f>
        <v>Юркин Николай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22</v>
      </c>
      <c r="G31" s="10"/>
      <c r="H31" s="10">
        <v>176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37</v>
      </c>
      <c r="B32" s="50" t="str">
        <f>VLOOKUP($A32,Сотрудники!$A$3:$L$1201,2,0)</f>
        <v>Ионов Евгений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22</v>
      </c>
      <c r="G32" s="10"/>
      <c r="H32" s="10">
        <v>176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80">
        <v>38</v>
      </c>
      <c r="B33" s="50" t="str">
        <f>VLOOKUP($A33,Сотрудники!$A$3:$L$1201,2,0)</f>
        <v>Передков Константин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253000</v>
      </c>
      <c r="F33" s="9">
        <f t="shared" si="2"/>
        <v>20</v>
      </c>
      <c r="G33" s="10">
        <v>4</v>
      </c>
      <c r="H33" s="10">
        <v>160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80">
        <v>40</v>
      </c>
      <c r="B34" s="50" t="str">
        <f>VLOOKUP($A34,Сотрудники!$A$3:$L$1201,2,0)</f>
        <v>Томских Виталий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22</v>
      </c>
      <c r="G34" s="10"/>
      <c r="H34" s="10">
        <v>176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41</v>
      </c>
      <c r="B35" s="50" t="str">
        <f>VLOOKUP($A35,Сотрудники!$A$3:$L$1201,2,0)</f>
        <v>Новиков Роман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22</v>
      </c>
      <c r="G35" s="10"/>
      <c r="H35" s="10">
        <v>176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70">
        <v>42</v>
      </c>
      <c r="B36" s="50" t="str">
        <f>VLOOKUP($A36,Сотрудники!$A$3:$L$1201,2,0)</f>
        <v>Газизова Вероника</v>
      </c>
      <c r="C36" s="50" t="str">
        <f>VLOOKUP($A36,Сотрудники!$A$3:$L$1201,9,0)</f>
        <v>приземление</v>
      </c>
      <c r="D36" s="50">
        <f>VLOOKUP($A36,Сотрудники!$A$3:$L$1201,10,0)</f>
        <v>0.15</v>
      </c>
      <c r="E36" s="50">
        <f>VLOOKUP($A36,Сотрудники!$A$3:$L$1201,11,0)</f>
        <v>285000</v>
      </c>
      <c r="F36" s="9">
        <f t="shared" si="2"/>
        <v>22</v>
      </c>
      <c r="G36" s="10"/>
      <c r="H36" s="10">
        <v>176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70">
        <v>43</v>
      </c>
      <c r="B37" s="50" t="str">
        <f>VLOOKUP($A37,Сотрудники!$A$3:$L$1201,2,0)</f>
        <v>Титова Наталия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22</v>
      </c>
      <c r="G37" s="10"/>
      <c r="H37" s="10">
        <v>176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70">
        <v>44</v>
      </c>
      <c r="B38" s="50" t="str">
        <f>VLOOKUP($A38,Сотрудники!$A$3:$L$1201,2,0)</f>
        <v>Роман Иван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287400</v>
      </c>
      <c r="F38" s="9">
        <f t="shared" si="2"/>
        <v>22</v>
      </c>
      <c r="G38" s="10"/>
      <c r="H38" s="10">
        <v>176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45</v>
      </c>
      <c r="B39" s="50" t="str">
        <f>VLOOKUP($A39,Сотрудники!$A$3:$L$1201,2,0)</f>
        <v>Волошина Виктория</v>
      </c>
      <c r="C39" s="50">
        <f>VLOOKUP($A39,Сотрудники!$A$3:$L$1201,9,0)</f>
        <v>0</v>
      </c>
      <c r="D39" s="50">
        <f>VLOOKUP($A39,Сотрудники!$A$3:$L$1201,10,0)</f>
        <v>0</v>
      </c>
      <c r="E39" s="50">
        <f>VLOOKUP($A39,Сотрудники!$A$3:$L$1201,11,0)</f>
        <v>0</v>
      </c>
      <c r="F39" s="9">
        <f t="shared" si="2"/>
        <v>22</v>
      </c>
      <c r="G39" s="10"/>
      <c r="H39" s="10">
        <v>176</v>
      </c>
      <c r="I39" s="41" t="e">
        <f>VLOOKUP($A39,Сотрудники!$A$3:$L$1201,14,0)</f>
        <v>#REF!</v>
      </c>
      <c r="J39" s="43" t="e">
        <f t="shared" si="0"/>
        <v>#REF!</v>
      </c>
      <c r="K39" s="51" t="e">
        <f t="shared" si="1"/>
        <v>#REF!</v>
      </c>
    </row>
    <row r="40" spans="1:11" s="13" customFormat="1" x14ac:dyDescent="0.3">
      <c r="A40" s="70">
        <v>46</v>
      </c>
      <c r="B40" s="50" t="str">
        <f>VLOOKUP($A40,Сотрудники!$A$3:$L$1201,2,0)</f>
        <v>Мельников Александр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269000</v>
      </c>
      <c r="F40" s="9">
        <f t="shared" si="2"/>
        <v>19</v>
      </c>
      <c r="G40" s="10"/>
      <c r="H40" s="10">
        <v>152</v>
      </c>
      <c r="I40" s="41" t="e">
        <f>VLOOKUP($A40,Сотрудники!$A$3:$L$1201,14,0)</f>
        <v>#REF!</v>
      </c>
      <c r="J40" s="43" t="e">
        <f t="shared" si="0"/>
        <v>#REF!</v>
      </c>
      <c r="K40" s="51" t="e">
        <f t="shared" si="1"/>
        <v>#REF!</v>
      </c>
    </row>
    <row r="41" spans="1:11" s="13" customFormat="1" x14ac:dyDescent="0.3">
      <c r="A41" s="70">
        <v>47</v>
      </c>
      <c r="B41" s="50" t="str">
        <f>VLOOKUP($A41,Сотрудники!$A$3:$L$1201,2,0)</f>
        <v>Некрасов Антон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0</v>
      </c>
      <c r="F41" s="9">
        <f t="shared" si="2"/>
        <v>21</v>
      </c>
      <c r="G41" s="10">
        <v>1</v>
      </c>
      <c r="H41" s="10">
        <v>168</v>
      </c>
      <c r="I41" s="41" t="e">
        <f>VLOOKUP($A41,Сотрудники!$A$3:$L$1201,14,0)</f>
        <v>#REF!</v>
      </c>
      <c r="J41" s="43" t="e">
        <f t="shared" si="0"/>
        <v>#REF!</v>
      </c>
      <c r="K41" s="51" t="e">
        <f t="shared" si="1"/>
        <v>#REF!</v>
      </c>
    </row>
    <row r="42" spans="1:11" s="13" customFormat="1" x14ac:dyDescent="0.3">
      <c r="A42" s="70">
        <v>48</v>
      </c>
      <c r="B42" s="50" t="str">
        <f>VLOOKUP($A42,Сотрудники!$A$3:$L$1201,2,0)</f>
        <v>Ромашкин Никита</v>
      </c>
      <c r="C42" s="50" t="str">
        <f>VLOOKUP($A42,Сотрудники!$A$3:$L$1201,9,0)</f>
        <v>приземление</v>
      </c>
      <c r="D42" s="50">
        <f>VLOOKUP($A42,Сотрудники!$A$3:$L$1201,10,0)</f>
        <v>0.15</v>
      </c>
      <c r="E42" s="50">
        <f>VLOOKUP($A42,Сотрудники!$A$3:$L$1201,11,0)</f>
        <v>241500</v>
      </c>
      <c r="F42" s="9">
        <f t="shared" si="2"/>
        <v>22</v>
      </c>
      <c r="G42" s="10"/>
      <c r="H42" s="10">
        <v>176</v>
      </c>
      <c r="I42" s="41" t="e">
        <f>VLOOKUP($A42,Сотрудники!$A$3:$L$1201,14,0)</f>
        <v>#REF!</v>
      </c>
      <c r="J42" s="43" t="e">
        <f t="shared" si="0"/>
        <v>#REF!</v>
      </c>
      <c r="K42" s="51" t="e">
        <f t="shared" si="1"/>
        <v>#REF!</v>
      </c>
    </row>
    <row r="43" spans="1:11" s="13" customFormat="1" x14ac:dyDescent="0.3">
      <c r="A43" s="70">
        <v>50</v>
      </c>
      <c r="B43" s="50" t="str">
        <f>VLOOKUP($A43,Сотрудники!$A$3:$L$1201,2,0)</f>
        <v>Жарницкий Давид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0</v>
      </c>
      <c r="F43" s="9">
        <f t="shared" si="2"/>
        <v>22</v>
      </c>
      <c r="G43" s="10"/>
      <c r="H43" s="10">
        <v>176</v>
      </c>
      <c r="I43" s="41" t="e">
        <f>VLOOKUP($A43,Сотрудники!$A$3:$L$1201,14,0)</f>
        <v>#REF!</v>
      </c>
      <c r="J43" s="43" t="e">
        <f t="shared" si="0"/>
        <v>#REF!</v>
      </c>
      <c r="K43" s="51" t="e">
        <f t="shared" si="1"/>
        <v>#REF!</v>
      </c>
    </row>
    <row r="44" spans="1:11" s="13" customFormat="1" x14ac:dyDescent="0.3">
      <c r="A44" s="70">
        <v>51</v>
      </c>
      <c r="B44" s="50" t="str">
        <f>VLOOKUP($A44,Сотрудники!$A$3:$L$1201,2,0)</f>
        <v>Колмогорова Анна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2"/>
        <v>22</v>
      </c>
      <c r="G44" s="10"/>
      <c r="H44" s="10">
        <v>176</v>
      </c>
      <c r="I44" s="41" t="e">
        <f>VLOOKUP($A44,Сотрудники!$A$3:$L$1201,14,0)</f>
        <v>#REF!</v>
      </c>
      <c r="J44" s="43" t="e">
        <f t="shared" si="0"/>
        <v>#REF!</v>
      </c>
      <c r="K44" s="51" t="e">
        <f t="shared" si="1"/>
        <v>#REF!</v>
      </c>
    </row>
    <row r="45" spans="1:11" s="13" customFormat="1" x14ac:dyDescent="0.3">
      <c r="A45" s="70">
        <v>52</v>
      </c>
      <c r="B45" s="50" t="str">
        <f>VLOOKUP($A45,Сотрудники!$A$3:$L$1201,2,0)</f>
        <v>Головин Евгений</v>
      </c>
      <c r="C45" s="50">
        <f>VLOOKUP($A45,Сотрудники!$A$3:$L$1201,9,0)</f>
        <v>0</v>
      </c>
      <c r="D45" s="50">
        <f>VLOOKUP($A45,Сотрудники!$A$3:$L$1201,10,0)</f>
        <v>0</v>
      </c>
      <c r="E45" s="50">
        <f>VLOOKUP($A45,Сотрудники!$A$3:$L$1201,11,0)</f>
        <v>0</v>
      </c>
      <c r="F45" s="9">
        <f t="shared" si="2"/>
        <v>22</v>
      </c>
      <c r="G45" s="10"/>
      <c r="H45" s="10">
        <v>176</v>
      </c>
      <c r="I45" s="41" t="e">
        <f>VLOOKUP($A45,Сотрудники!$A$3:$L$1201,14,0)</f>
        <v>#REF!</v>
      </c>
      <c r="J45" s="43" t="e">
        <f t="shared" si="0"/>
        <v>#REF!</v>
      </c>
      <c r="K45" s="51" t="e">
        <f t="shared" si="1"/>
        <v>#REF!</v>
      </c>
    </row>
    <row r="46" spans="1:11" s="13" customFormat="1" x14ac:dyDescent="0.3">
      <c r="A46" s="70">
        <v>53</v>
      </c>
      <c r="B46" s="50" t="str">
        <f>VLOOKUP($A46,Сотрудники!$A$3:$L$1201,2,0)</f>
        <v>Скаржинский Тимур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2"/>
        <v>22</v>
      </c>
      <c r="G46" s="10"/>
      <c r="H46" s="10">
        <v>176</v>
      </c>
      <c r="I46" s="41" t="e">
        <f>VLOOKUP($A46,Сотрудники!$A$3:$L$1201,14,0)</f>
        <v>#REF!</v>
      </c>
      <c r="J46" s="43" t="e">
        <f t="shared" si="0"/>
        <v>#REF!</v>
      </c>
      <c r="K46" s="51" t="e">
        <f t="shared" si="1"/>
        <v>#REF!</v>
      </c>
    </row>
    <row r="47" spans="1:11" s="13" customFormat="1" x14ac:dyDescent="0.3">
      <c r="A47" s="70">
        <v>54</v>
      </c>
      <c r="B47" s="50" t="str">
        <f>VLOOKUP($A47,Сотрудники!$A$3:$L$1201,2,0)</f>
        <v>Закрацкий Станислав</v>
      </c>
      <c r="C47" s="50" t="str">
        <f>VLOOKUP($A47,Сотрудники!$A$3:$L$1201,9,0)</f>
        <v>приземление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2"/>
        <v>22</v>
      </c>
      <c r="G47" s="10"/>
      <c r="H47" s="10">
        <v>176</v>
      </c>
      <c r="I47" s="41" t="e">
        <f>VLOOKUP($A47,Сотрудники!$A$3:$L$1201,14,0)</f>
        <v>#REF!</v>
      </c>
      <c r="J47" s="43" t="e">
        <f t="shared" si="0"/>
        <v>#REF!</v>
      </c>
      <c r="K47" s="51" t="e">
        <f t="shared" si="1"/>
        <v>#REF!</v>
      </c>
    </row>
    <row r="48" spans="1:11" s="13" customFormat="1" x14ac:dyDescent="0.3">
      <c r="A48" s="70">
        <v>55</v>
      </c>
      <c r="B48" s="50" t="str">
        <f>VLOOKUP($A48,Сотрудники!$A$3:$L$1201,2,0)</f>
        <v>Секисов Константин</v>
      </c>
      <c r="C48" s="50">
        <f>VLOOKUP($A48,Сотрудники!$A$3:$L$1201,9,0)</f>
        <v>0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2"/>
        <v>22</v>
      </c>
      <c r="G48" s="10"/>
      <c r="H48" s="10">
        <v>176</v>
      </c>
      <c r="I48" s="41" t="e">
        <f>VLOOKUP($A48,Сотрудники!$A$3:$L$1201,14,0)</f>
        <v>#REF!</v>
      </c>
      <c r="J48" s="43" t="e">
        <f t="shared" si="0"/>
        <v>#REF!</v>
      </c>
      <c r="K48" s="51" t="e">
        <f t="shared" si="1"/>
        <v>#REF!</v>
      </c>
    </row>
    <row r="49" spans="1:11" s="13" customFormat="1" x14ac:dyDescent="0.3">
      <c r="A49" s="70">
        <v>56</v>
      </c>
      <c r="B49" s="50" t="str">
        <f>VLOOKUP($A49,Сотрудники!$A$3:$L$1201,2,0)</f>
        <v>Русинов Михаил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0</v>
      </c>
      <c r="F49" s="9">
        <f t="shared" si="2"/>
        <v>22</v>
      </c>
      <c r="G49" s="10"/>
      <c r="H49" s="10">
        <v>176</v>
      </c>
      <c r="I49" s="41" t="e">
        <f>VLOOKUP($A49,Сотрудники!$A$3:$L$1201,14,0)</f>
        <v>#REF!</v>
      </c>
      <c r="J49" s="43" t="e">
        <f t="shared" si="0"/>
        <v>#REF!</v>
      </c>
      <c r="K49" s="51" t="e">
        <f t="shared" si="1"/>
        <v>#REF!</v>
      </c>
    </row>
    <row r="50" spans="1:11" s="13" customFormat="1" x14ac:dyDescent="0.3">
      <c r="A50" s="70">
        <v>57</v>
      </c>
      <c r="B50" s="50" t="str">
        <f>VLOOKUP($A50,Сотрудники!$A$3:$L$1201,2,0)</f>
        <v>Кузякина Ирина</v>
      </c>
      <c r="C50" s="50" t="str">
        <f>VLOOKUP($A50,Сотрудники!$A$3:$L$1201,9,0)</f>
        <v>приземление</v>
      </c>
      <c r="D50" s="50">
        <f>VLOOKUP($A50,Сотрудники!$A$3:$L$1201,10,0)</f>
        <v>0</v>
      </c>
      <c r="E50" s="50">
        <f>VLOOKUP($A50,Сотрудники!$A$3:$L$1201,11,0)</f>
        <v>0</v>
      </c>
      <c r="F50" s="9">
        <f t="shared" si="2"/>
        <v>22</v>
      </c>
      <c r="G50" s="10"/>
      <c r="H50" s="10">
        <v>176</v>
      </c>
      <c r="I50" s="41" t="e">
        <f>VLOOKUP($A50,Сотрудники!$A$3:$L$1201,14,0)</f>
        <v>#REF!</v>
      </c>
      <c r="J50" s="43" t="e">
        <f t="shared" si="0"/>
        <v>#REF!</v>
      </c>
      <c r="K50" s="51" t="e">
        <f t="shared" si="1"/>
        <v>#REF!</v>
      </c>
    </row>
    <row r="51" spans="1:11" s="13" customFormat="1" x14ac:dyDescent="0.3">
      <c r="A51" s="70">
        <v>58</v>
      </c>
      <c r="B51" s="50" t="str">
        <f>VLOOKUP($A51,Сотрудники!$A$3:$L$1201,2,0)</f>
        <v>Нгуен Дмитрий</v>
      </c>
      <c r="C51" s="50">
        <f>VLOOKUP($A51,Сотрудники!$A$3:$L$1201,9,0)</f>
        <v>0</v>
      </c>
      <c r="D51" s="50">
        <f>VLOOKUP($A51,Сотрудники!$A$3:$L$1201,10,0)</f>
        <v>0</v>
      </c>
      <c r="E51" s="50">
        <f>VLOOKUP($A51,Сотрудники!$A$3:$L$1201,11,0)</f>
        <v>252900</v>
      </c>
      <c r="F51" s="9">
        <f t="shared" si="2"/>
        <v>22</v>
      </c>
      <c r="G51" s="10"/>
      <c r="H51" s="10">
        <v>176</v>
      </c>
      <c r="I51" s="41" t="e">
        <f>VLOOKUP($A51,Сотрудники!$A$3:$L$1201,14,0)</f>
        <v>#REF!</v>
      </c>
      <c r="J51" s="43" t="e">
        <f t="shared" si="0"/>
        <v>#REF!</v>
      </c>
      <c r="K51" s="51" t="e">
        <f t="shared" si="1"/>
        <v>#REF!</v>
      </c>
    </row>
    <row r="52" spans="1:11" s="13" customFormat="1" x14ac:dyDescent="0.3">
      <c r="A52" s="70">
        <v>59</v>
      </c>
      <c r="B52" s="50" t="str">
        <f>VLOOKUP($A52,Сотрудники!$A$3:$L$1201,2,0)</f>
        <v>Зырянов Николай</v>
      </c>
      <c r="C52" s="50" t="str">
        <f>VLOOKUP($A52,Сотрудники!$A$3:$L$1201,9,0)</f>
        <v xml:space="preserve">приземление </v>
      </c>
      <c r="D52" s="50">
        <f>VLOOKUP($A52,Сотрудники!$A$3:$L$1201,10,0)</f>
        <v>0.15</v>
      </c>
      <c r="E52" s="50">
        <f>VLOOKUP($A52,Сотрудники!$A$3:$L$1201,11,0)</f>
        <v>149500</v>
      </c>
      <c r="F52" s="9">
        <f t="shared" si="2"/>
        <v>22</v>
      </c>
      <c r="G52" s="10"/>
      <c r="H52" s="10">
        <v>176</v>
      </c>
      <c r="I52" s="41" t="e">
        <f>VLOOKUP($A52,Сотрудники!$A$3:$L$1201,14,0)</f>
        <v>#REF!</v>
      </c>
      <c r="J52" s="43" t="e">
        <f t="shared" si="0"/>
        <v>#REF!</v>
      </c>
      <c r="K52" s="51" t="e">
        <f t="shared" si="1"/>
        <v>#REF!</v>
      </c>
    </row>
    <row r="53" spans="1:11" s="13" customFormat="1" x14ac:dyDescent="0.3">
      <c r="A53" s="70">
        <v>60</v>
      </c>
      <c r="B53" s="50" t="str">
        <f>VLOOKUP($A53,Сотрудники!$A$3:$L$1201,2,0)</f>
        <v>Гнусов Алексей</v>
      </c>
      <c r="C53" s="50">
        <f>VLOOKUP($A53,Сотрудники!$A$3:$L$1201,9,0)</f>
        <v>0</v>
      </c>
      <c r="D53" s="50">
        <f>VLOOKUP($A53,Сотрудники!$A$3:$L$1201,10,0)</f>
        <v>0</v>
      </c>
      <c r="E53" s="50">
        <f>VLOOKUP($A53,Сотрудники!$A$3:$L$1201,11,0)</f>
        <v>0</v>
      </c>
      <c r="F53" s="9">
        <f t="shared" si="2"/>
        <v>22</v>
      </c>
      <c r="G53" s="10"/>
      <c r="H53" s="10">
        <v>176</v>
      </c>
      <c r="I53" s="41" t="e">
        <f>VLOOKUP($A53,Сотрудники!$A$3:$L$1201,14,0)</f>
        <v>#REF!</v>
      </c>
      <c r="J53" s="43" t="e">
        <f t="shared" si="0"/>
        <v>#REF!</v>
      </c>
      <c r="K53" s="51" t="e">
        <f t="shared" si="1"/>
        <v>#REF!</v>
      </c>
    </row>
    <row r="54" spans="1:11" s="13" customFormat="1" x14ac:dyDescent="0.3">
      <c r="A54" s="70">
        <v>61</v>
      </c>
      <c r="B54" s="50" t="str">
        <f>VLOOKUP($A54,Сотрудники!$A$3:$L$1201,2,0)</f>
        <v>Ушаков Сергей</v>
      </c>
      <c r="C54" s="50" t="str">
        <f>VLOOKUP($A54,Сотрудники!$A$3:$L$1201,9,0)</f>
        <v xml:space="preserve">приземление </v>
      </c>
      <c r="D54" s="50">
        <f>VLOOKUP($A54,Сотрудники!$A$3:$L$1201,10,0)</f>
        <v>0.15</v>
      </c>
      <c r="E54" s="50">
        <f>VLOOKUP($A54,Сотрудники!$A$3:$L$1201,11,0)</f>
        <v>344900</v>
      </c>
      <c r="F54" s="9">
        <f t="shared" si="2"/>
        <v>22</v>
      </c>
      <c r="G54" s="10"/>
      <c r="H54" s="10">
        <v>176</v>
      </c>
      <c r="I54" s="41" t="e">
        <f>VLOOKUP($A54,Сотрудники!$A$3:$L$1201,14,0)</f>
        <v>#REF!</v>
      </c>
      <c r="J54" s="43" t="e">
        <f t="shared" si="0"/>
        <v>#REF!</v>
      </c>
      <c r="K54" s="51" t="e">
        <f t="shared" si="1"/>
        <v>#REF!</v>
      </c>
    </row>
    <row r="55" spans="1:11" s="13" customFormat="1" x14ac:dyDescent="0.3">
      <c r="A55" s="70">
        <v>62</v>
      </c>
      <c r="B55" s="50" t="str">
        <f>VLOOKUP($A55,Сотрудники!$A$3:$L$1201,2,0)</f>
        <v>Горьков Алексей</v>
      </c>
      <c r="C55" s="50" t="str">
        <f>VLOOKUP($A55,Сотрудники!$A$3:$L$1201,9,0)</f>
        <v xml:space="preserve">приземление </v>
      </c>
      <c r="D55" s="50">
        <f>VLOOKUP($A55,Сотрудники!$A$3:$L$1201,10,0)</f>
        <v>0</v>
      </c>
      <c r="E55" s="50">
        <f>VLOOKUP($A55,Сотрудники!$A$3:$L$1201,11,0)</f>
        <v>252900</v>
      </c>
      <c r="F55" s="9">
        <f t="shared" si="2"/>
        <v>22</v>
      </c>
      <c r="G55" s="10"/>
      <c r="H55" s="10">
        <v>176</v>
      </c>
      <c r="I55" s="41" t="e">
        <f>VLOOKUP($A55,Сотрудники!$A$3:$L$1201,14,0)</f>
        <v>#REF!</v>
      </c>
      <c r="J55" s="43" t="e">
        <f t="shared" si="0"/>
        <v>#REF!</v>
      </c>
      <c r="K55" s="51" t="e">
        <f t="shared" si="1"/>
        <v>#REF!</v>
      </c>
    </row>
    <row r="56" spans="1:11" s="13" customFormat="1" x14ac:dyDescent="0.3">
      <c r="A56" s="70">
        <v>63</v>
      </c>
      <c r="B56" s="50" t="str">
        <f>VLOOKUP($A56,Сотрудники!$A$3:$L$1201,2,0)</f>
        <v>Ненякина Анастасия</v>
      </c>
      <c r="C56" s="50">
        <f>VLOOKUP($A56,Сотрудники!$A$3:$L$1201,9,0)</f>
        <v>0</v>
      </c>
      <c r="D56" s="50">
        <f>VLOOKUP($A56,Сотрудники!$A$3:$L$1201,10,0)</f>
        <v>0</v>
      </c>
      <c r="E56" s="50">
        <f>VLOOKUP($A56,Сотрудники!$A$3:$L$1201,11,0)</f>
        <v>138000</v>
      </c>
      <c r="F56" s="9">
        <f t="shared" si="2"/>
        <v>22</v>
      </c>
      <c r="G56" s="10"/>
      <c r="H56" s="10">
        <v>176</v>
      </c>
      <c r="I56" s="41" t="e">
        <f>VLOOKUP($A56,Сотрудники!$A$3:$L$1201,14,0)</f>
        <v>#REF!</v>
      </c>
      <c r="J56" s="43" t="e">
        <f t="shared" si="0"/>
        <v>#REF!</v>
      </c>
      <c r="K56" s="51" t="e">
        <f t="shared" si="1"/>
        <v>#REF!</v>
      </c>
    </row>
    <row r="57" spans="1:11" s="13" customFormat="1" x14ac:dyDescent="0.3">
      <c r="A57" s="70">
        <v>83</v>
      </c>
      <c r="B57" s="50" t="str">
        <f>VLOOKUP($A57,Сотрудники!$A$3:$L$1201,2,0)</f>
        <v>Жердева Екатерина</v>
      </c>
      <c r="C57" s="50">
        <f>VLOOKUP($A57,Сотрудники!$A$3:$L$1201,9,0)</f>
        <v>0</v>
      </c>
      <c r="D57" s="50">
        <f>VLOOKUP($A57,Сотрудники!$A$3:$L$1201,10,0)</f>
        <v>0</v>
      </c>
      <c r="E57" s="50"/>
      <c r="F57" s="9">
        <f t="shared" si="2"/>
        <v>22</v>
      </c>
      <c r="G57" s="10"/>
      <c r="H57" s="10">
        <v>176</v>
      </c>
      <c r="I57" s="41" t="e">
        <f>VLOOKUP($A57,Сотрудники!$A$3:$L$1201,14,0)</f>
        <v>#REF!</v>
      </c>
      <c r="J57" s="43" t="e">
        <f t="shared" ref="J57" si="3">I57/8</f>
        <v>#REF!</v>
      </c>
      <c r="K57" s="51" t="e">
        <f t="shared" ref="K57" si="4">+H57*J57</f>
        <v>#REF!</v>
      </c>
    </row>
    <row r="58" spans="1:11" s="13" customFormat="1" x14ac:dyDescent="0.3">
      <c r="A58" s="70">
        <v>64</v>
      </c>
      <c r="B58" s="50" t="str">
        <f>VLOOKUP($A58,Сотрудники!$A$3:$L$1201,2,0)</f>
        <v>Павлов Роман</v>
      </c>
      <c r="C58" s="50" t="str">
        <f>VLOOKUP($A58,Сотрудники!$A$3:$L$1201,9,0)</f>
        <v>приземление</v>
      </c>
      <c r="D58" s="50">
        <f>VLOOKUP($A58,Сотрудники!$A$3:$L$1201,10,0)</f>
        <v>0</v>
      </c>
      <c r="E58" s="50">
        <f>VLOOKUP($A58,Сотрудники!$A$3:$L$1201,11,0)</f>
        <v>0</v>
      </c>
      <c r="F58" s="9">
        <f t="shared" si="2"/>
        <v>22</v>
      </c>
      <c r="G58" s="10"/>
      <c r="H58" s="10">
        <v>176</v>
      </c>
      <c r="I58" s="41" t="e">
        <f>VLOOKUP($A58,Сотрудники!$A$3:$L$1201,14,0)</f>
        <v>#REF!</v>
      </c>
      <c r="J58" s="43" t="e">
        <f t="shared" si="0"/>
        <v>#REF!</v>
      </c>
      <c r="K58" s="51" t="e">
        <f t="shared" si="1"/>
        <v>#REF!</v>
      </c>
    </row>
    <row r="59" spans="1:11" s="13" customFormat="1" x14ac:dyDescent="0.3">
      <c r="A59" s="70">
        <v>66</v>
      </c>
      <c r="B59" s="50" t="str">
        <f>VLOOKUP($A59,Сотрудники!$A$3:$L$1201,2,0)</f>
        <v>Лукьянов Станислав</v>
      </c>
      <c r="C59" s="50">
        <f>VLOOKUP($A59,Сотрудники!$A$3:$L$1201,9,0)</f>
        <v>0</v>
      </c>
      <c r="D59" s="50">
        <f>VLOOKUP($A59,Сотрудники!$A$3:$L$1201,10,0)</f>
        <v>0</v>
      </c>
      <c r="E59" s="50">
        <f>VLOOKUP($A59,Сотрудники!$A$3:$L$1201,11,0)</f>
        <v>0</v>
      </c>
      <c r="F59" s="9">
        <f t="shared" si="2"/>
        <v>22</v>
      </c>
      <c r="G59" s="10"/>
      <c r="H59" s="10">
        <v>176</v>
      </c>
      <c r="I59" s="41" t="e">
        <f>VLOOKUP($A59,Сотрудники!$A$3:$L$1201,14,0)</f>
        <v>#REF!</v>
      </c>
      <c r="J59" s="43" t="e">
        <f t="shared" si="0"/>
        <v>#REF!</v>
      </c>
      <c r="K59" s="51" t="e">
        <f t="shared" si="1"/>
        <v>#REF!</v>
      </c>
    </row>
    <row r="60" spans="1:11" s="13" customFormat="1" x14ac:dyDescent="0.3">
      <c r="A60" s="70">
        <v>67</v>
      </c>
      <c r="B60" s="50" t="str">
        <f>VLOOKUP($A60,Сотрудники!$A$3:$L$1201,2,0)</f>
        <v>Киле Егор</v>
      </c>
      <c r="C60" s="50">
        <f>VLOOKUP($A60,Сотрудники!$A$3:$L$1201,9,0)</f>
        <v>0</v>
      </c>
      <c r="D60" s="50">
        <f>VLOOKUP($A60,Сотрудники!$A$3:$L$1201,10,0)</f>
        <v>0</v>
      </c>
      <c r="E60" s="50">
        <f>VLOOKUP($A60,Сотрудники!$A$3:$L$1201,11,0)</f>
        <v>0</v>
      </c>
      <c r="F60" s="9">
        <f t="shared" si="2"/>
        <v>22</v>
      </c>
      <c r="G60" s="10"/>
      <c r="H60" s="10">
        <v>176</v>
      </c>
      <c r="I60" s="41" t="e">
        <f>VLOOKUP($A60,Сотрудники!$A$3:$L$1201,14,0)</f>
        <v>#REF!</v>
      </c>
      <c r="J60" s="43" t="e">
        <f t="shared" si="0"/>
        <v>#REF!</v>
      </c>
      <c r="K60" s="51" t="e">
        <f t="shared" si="1"/>
        <v>#REF!</v>
      </c>
    </row>
    <row r="61" spans="1:11" s="13" customFormat="1" x14ac:dyDescent="0.3">
      <c r="A61" s="70">
        <v>68</v>
      </c>
      <c r="B61" s="50" t="str">
        <f>VLOOKUP($A61,Сотрудники!$A$3:$L$1201,2,0)</f>
        <v>Кучмиёв Иван</v>
      </c>
      <c r="C61" s="50" t="str">
        <f>VLOOKUP($A61,Сотрудники!$A$3:$L$1201,9,0)</f>
        <v>приземление</v>
      </c>
      <c r="D61" s="50">
        <f>VLOOKUP($A61,Сотрудники!$A$3:$L$1201,10,0)</f>
        <v>0</v>
      </c>
      <c r="E61" s="50">
        <f>VLOOKUP($A61,Сотрудники!$A$3:$L$1201,11,0)</f>
        <v>190000</v>
      </c>
      <c r="F61" s="9">
        <f t="shared" si="2"/>
        <v>7</v>
      </c>
      <c r="G61" s="10"/>
      <c r="H61" s="10">
        <v>56</v>
      </c>
      <c r="I61" s="41" t="e">
        <f>VLOOKUP($A61,Сотрудники!$A$3:$L$1201,14,0)</f>
        <v>#REF!</v>
      </c>
      <c r="J61" s="43" t="e">
        <f t="shared" si="0"/>
        <v>#REF!</v>
      </c>
      <c r="K61" s="51" t="e">
        <f t="shared" si="1"/>
        <v>#REF!</v>
      </c>
    </row>
    <row r="62" spans="1:11" s="13" customFormat="1" x14ac:dyDescent="0.3">
      <c r="A62" s="70">
        <v>69</v>
      </c>
      <c r="B62" s="50" t="str">
        <f>VLOOKUP($A62,Сотрудники!$A$3:$L$1201,2,0)</f>
        <v>Егоров Валерий</v>
      </c>
      <c r="C62" s="50">
        <f>VLOOKUP($A62,Сотрудники!$A$3:$L$1201,9,0)</f>
        <v>0</v>
      </c>
      <c r="D62" s="50">
        <f>VLOOKUP($A62,Сотрудники!$A$3:$L$1201,10,0)</f>
        <v>0</v>
      </c>
      <c r="E62" s="50">
        <f>VLOOKUP($A62,Сотрудники!$A$3:$L$1201,11,0)</f>
        <v>149500</v>
      </c>
      <c r="F62" s="9">
        <f t="shared" si="2"/>
        <v>22</v>
      </c>
      <c r="G62" s="10"/>
      <c r="H62" s="10">
        <v>176</v>
      </c>
      <c r="I62" s="41" t="e">
        <f>VLOOKUP($A62,Сотрудники!$A$3:$L$1201,14,0)</f>
        <v>#REF!</v>
      </c>
      <c r="J62" s="43" t="e">
        <f t="shared" si="0"/>
        <v>#REF!</v>
      </c>
      <c r="K62" s="51" t="e">
        <f t="shared" si="1"/>
        <v>#REF!</v>
      </c>
    </row>
    <row r="63" spans="1:11" s="13" customFormat="1" x14ac:dyDescent="0.3">
      <c r="A63" s="70">
        <v>70</v>
      </c>
      <c r="B63" s="50" t="str">
        <f>VLOOKUP($A63,Сотрудники!$A$3:$L$1201,2,0)</f>
        <v>Балагушкин Артем</v>
      </c>
      <c r="C63" s="50">
        <f>VLOOKUP($A63,Сотрудники!$A$3:$L$1201,9,0)</f>
        <v>0</v>
      </c>
      <c r="D63" s="50">
        <f>VLOOKUP($A63,Сотрудники!$A$3:$L$1201,10,0)</f>
        <v>0</v>
      </c>
      <c r="E63" s="50">
        <f>VLOOKUP($A63,Сотрудники!$A$3:$L$1201,11,0)</f>
        <v>0</v>
      </c>
      <c r="F63" s="9">
        <f t="shared" ref="F63:F75" si="5">H63/8</f>
        <v>22</v>
      </c>
      <c r="G63" s="10"/>
      <c r="H63" s="10">
        <v>176</v>
      </c>
      <c r="I63" s="41" t="e">
        <f>VLOOKUP($A63,Сотрудники!$A$3:$L$1201,14,0)</f>
        <v>#REF!</v>
      </c>
      <c r="J63" s="43" t="e">
        <f t="shared" ref="J63:J75" si="6">I63/8</f>
        <v>#REF!</v>
      </c>
      <c r="K63" s="51" t="e">
        <f t="shared" ref="K63:K75" si="7">+H63*J63</f>
        <v>#REF!</v>
      </c>
    </row>
    <row r="64" spans="1:11" s="13" customFormat="1" x14ac:dyDescent="0.3">
      <c r="A64" s="70">
        <v>71</v>
      </c>
      <c r="B64" s="50" t="str">
        <f>VLOOKUP($A64,Сотрудники!$A$3:$L$1201,2,0)</f>
        <v>Чермашенцев Илья</v>
      </c>
      <c r="C64" s="50">
        <f>VLOOKUP($A64,Сотрудники!$A$3:$L$1201,9,0)</f>
        <v>0</v>
      </c>
      <c r="D64" s="50">
        <f>VLOOKUP($A64,Сотрудники!$A$3:$L$1201,10,0)</f>
        <v>0</v>
      </c>
      <c r="E64" s="50">
        <f>VLOOKUP($A64,Сотрудники!$A$3:$L$1201,11,0)</f>
        <v>425300</v>
      </c>
      <c r="F64" s="9">
        <f t="shared" si="5"/>
        <v>20</v>
      </c>
      <c r="G64" s="10"/>
      <c r="H64" s="10">
        <v>160</v>
      </c>
      <c r="I64" s="41" t="e">
        <f>VLOOKUP($A64,Сотрудники!$A$3:$L$1201,14,0)</f>
        <v>#REF!</v>
      </c>
      <c r="J64" s="43" t="e">
        <f t="shared" si="6"/>
        <v>#REF!</v>
      </c>
      <c r="K64" s="51" t="e">
        <f t="shared" si="7"/>
        <v>#REF!</v>
      </c>
    </row>
    <row r="65" spans="1:11" s="13" customFormat="1" x14ac:dyDescent="0.3">
      <c r="A65" s="70">
        <v>72</v>
      </c>
      <c r="B65" s="50" t="str">
        <f>VLOOKUP($A65,Сотрудники!$A$3:$L$1201,2,0)</f>
        <v>Градосельская Наталья</v>
      </c>
      <c r="C65" s="50" t="str">
        <f>VLOOKUP($A65,Сотрудники!$A$3:$L$1201,9,0)</f>
        <v>приземление</v>
      </c>
      <c r="D65" s="50">
        <f>VLOOKUP($A65,Сотрудники!$A$3:$L$1201,10,0)</f>
        <v>0</v>
      </c>
      <c r="E65" s="50">
        <f>VLOOKUP($A65,Сотрудники!$A$3:$L$1201,11,0)</f>
        <v>0</v>
      </c>
      <c r="F65" s="9">
        <f t="shared" si="5"/>
        <v>20</v>
      </c>
      <c r="G65" s="10"/>
      <c r="H65" s="10">
        <v>160</v>
      </c>
      <c r="I65" s="41" t="e">
        <f>VLOOKUP($A65,Сотрудники!$A$3:$L$1201,14,0)</f>
        <v>#REF!</v>
      </c>
      <c r="J65" s="43" t="e">
        <f t="shared" si="6"/>
        <v>#REF!</v>
      </c>
      <c r="K65" s="51" t="e">
        <f t="shared" si="7"/>
        <v>#REF!</v>
      </c>
    </row>
    <row r="66" spans="1:11" s="13" customFormat="1" x14ac:dyDescent="0.3">
      <c r="A66" s="70">
        <v>73</v>
      </c>
      <c r="B66" s="50" t="str">
        <f>VLOOKUP($A66,Сотрудники!$A$3:$L$1201,2,0)</f>
        <v>Шарапов Артем</v>
      </c>
      <c r="C66" s="50">
        <f>VLOOKUP($A66,Сотрудники!$A$3:$L$1201,9,0)</f>
        <v>0</v>
      </c>
      <c r="D66" s="50">
        <f>VLOOKUP($A66,Сотрудники!$A$3:$L$1201,10,0)</f>
        <v>0</v>
      </c>
      <c r="E66" s="50">
        <f>VLOOKUP($A66,Сотрудники!$A$3:$L$1201,11,0)</f>
        <v>0</v>
      </c>
      <c r="F66" s="9">
        <f t="shared" si="5"/>
        <v>15</v>
      </c>
      <c r="G66" s="10"/>
      <c r="H66" s="10">
        <v>120</v>
      </c>
      <c r="I66" s="41" t="e">
        <f>VLOOKUP($A66,Сотрудники!$A$3:$L$1201,14,0)</f>
        <v>#REF!</v>
      </c>
      <c r="J66" s="43" t="e">
        <f t="shared" si="6"/>
        <v>#REF!</v>
      </c>
      <c r="K66" s="51" t="e">
        <f t="shared" si="7"/>
        <v>#REF!</v>
      </c>
    </row>
    <row r="67" spans="1:11" s="13" customFormat="1" x14ac:dyDescent="0.3">
      <c r="A67" s="70">
        <v>74</v>
      </c>
      <c r="B67" s="50" t="str">
        <f>VLOOKUP($A67,Сотрудники!$A$3:$L$1201,2,0)</f>
        <v>Родионов Всеволод</v>
      </c>
      <c r="C67" s="50">
        <f>VLOOKUP($A67,Сотрудники!$A$3:$L$1201,9,0)</f>
        <v>0</v>
      </c>
      <c r="D67" s="50">
        <f>VLOOKUP($A67,Сотрудники!$A$3:$L$1201,10,0)</f>
        <v>0</v>
      </c>
      <c r="E67" s="50">
        <f>VLOOKUP($A67,Сотрудники!$A$3:$L$1201,11,0)</f>
        <v>0</v>
      </c>
      <c r="F67" s="9">
        <f t="shared" si="5"/>
        <v>15</v>
      </c>
      <c r="G67" s="10"/>
      <c r="H67" s="10">
        <v>120</v>
      </c>
      <c r="I67" s="41" t="e">
        <f>VLOOKUP($A67,Сотрудники!$A$3:$L$1201,14,0)</f>
        <v>#REF!</v>
      </c>
      <c r="J67" s="43" t="e">
        <f t="shared" si="6"/>
        <v>#REF!</v>
      </c>
      <c r="K67" s="51" t="e">
        <f t="shared" si="7"/>
        <v>#REF!</v>
      </c>
    </row>
    <row r="68" spans="1:11" s="13" customFormat="1" x14ac:dyDescent="0.3">
      <c r="A68" s="70">
        <v>75</v>
      </c>
      <c r="B68" s="50" t="str">
        <f>VLOOKUP($A68,Сотрудники!$A$3:$L$1201,2,0)</f>
        <v>Лашкуль Александра</v>
      </c>
      <c r="C68" s="50">
        <f>VLOOKUP($A68,Сотрудники!$A$3:$L$1201,9,0)</f>
        <v>0</v>
      </c>
      <c r="D68" s="50">
        <f>VLOOKUP($A68,Сотрудники!$A$3:$L$1201,10,0)</f>
        <v>0</v>
      </c>
      <c r="E68" s="50">
        <f>VLOOKUP($A68,Сотрудники!$A$3:$L$1201,11,0)</f>
        <v>0</v>
      </c>
      <c r="F68" s="9">
        <f t="shared" si="5"/>
        <v>15</v>
      </c>
      <c r="G68" s="10"/>
      <c r="H68" s="10">
        <v>120</v>
      </c>
      <c r="I68" s="41" t="e">
        <f>VLOOKUP($A68,Сотрудники!$A$3:$L$1201,14,0)</f>
        <v>#REF!</v>
      </c>
      <c r="J68" s="43" t="e">
        <f t="shared" si="6"/>
        <v>#REF!</v>
      </c>
      <c r="K68" s="51" t="e">
        <f t="shared" si="7"/>
        <v>#REF!</v>
      </c>
    </row>
    <row r="69" spans="1:11" s="13" customFormat="1" x14ac:dyDescent="0.3">
      <c r="A69" s="70">
        <v>76</v>
      </c>
      <c r="B69" s="50" t="str">
        <f>VLOOKUP($A69,Сотрудники!$A$3:$L$1201,2,0)</f>
        <v>Мокрова Анастасия</v>
      </c>
      <c r="C69" s="50">
        <f>VLOOKUP($A69,Сотрудники!$A$3:$L$1201,9,0)</f>
        <v>0</v>
      </c>
      <c r="D69" s="50">
        <f>VLOOKUP($A69,Сотрудники!$A$3:$L$1201,10,0)</f>
        <v>0</v>
      </c>
      <c r="E69" s="50">
        <f>VLOOKUP($A69,Сотрудники!$A$3:$L$1201,11,0)</f>
        <v>0</v>
      </c>
      <c r="F69" s="9">
        <f t="shared" si="5"/>
        <v>14</v>
      </c>
      <c r="G69" s="10"/>
      <c r="H69" s="10">
        <v>112</v>
      </c>
      <c r="I69" s="41" t="e">
        <f>VLOOKUP($A69,Сотрудники!$A$3:$L$1201,14,0)</f>
        <v>#REF!</v>
      </c>
      <c r="J69" s="43" t="e">
        <f t="shared" si="6"/>
        <v>#REF!</v>
      </c>
      <c r="K69" s="51" t="e">
        <f t="shared" si="7"/>
        <v>#REF!</v>
      </c>
    </row>
    <row r="70" spans="1:11" s="13" customFormat="1" x14ac:dyDescent="0.3">
      <c r="A70" s="70">
        <v>77</v>
      </c>
      <c r="B70" s="50" t="str">
        <f>VLOOKUP($A70,Сотрудники!$A$3:$L$1201,2,0)</f>
        <v>Волотов Илья</v>
      </c>
      <c r="C70" s="50">
        <f>VLOOKUP($A70,Сотрудники!$A$3:$L$1201,9,0)</f>
        <v>0</v>
      </c>
      <c r="D70" s="50">
        <f>VLOOKUP($A70,Сотрудники!$A$3:$L$1201,10,0)</f>
        <v>0</v>
      </c>
      <c r="E70" s="50">
        <f>VLOOKUP($A70,Сотрудники!$A$3:$L$1201,11,0)</f>
        <v>117300</v>
      </c>
      <c r="F70" s="9">
        <f t="shared" si="5"/>
        <v>14</v>
      </c>
      <c r="G70" s="10"/>
      <c r="H70" s="10">
        <v>112</v>
      </c>
      <c r="I70" s="41" t="e">
        <f>VLOOKUP($A70,Сотрудники!$A$3:$L$1201,14,0)</f>
        <v>#REF!</v>
      </c>
      <c r="J70" s="43" t="e">
        <f t="shared" si="6"/>
        <v>#REF!</v>
      </c>
      <c r="K70" s="51" t="e">
        <f t="shared" si="7"/>
        <v>#REF!</v>
      </c>
    </row>
    <row r="71" spans="1:11" s="13" customFormat="1" x14ac:dyDescent="0.3">
      <c r="A71" s="70">
        <v>78</v>
      </c>
      <c r="B71" s="50" t="str">
        <f>VLOOKUP($A71,Сотрудники!$A$3:$L$1201,2,0)</f>
        <v>Гаврилова Екатерина</v>
      </c>
      <c r="C71" s="50">
        <f>VLOOKUP($A71,Сотрудники!$A$3:$L$1201,9,0)</f>
        <v>0</v>
      </c>
      <c r="D71" s="50">
        <f>VLOOKUP($A71,Сотрудники!$A$3:$L$1201,10,0)</f>
        <v>0</v>
      </c>
      <c r="E71" s="50">
        <f>VLOOKUP($A71,Сотрудники!$A$3:$L$1201,11,0)</f>
        <v>172500</v>
      </c>
      <c r="F71" s="9">
        <f t="shared" si="5"/>
        <v>13</v>
      </c>
      <c r="G71" s="10"/>
      <c r="H71" s="10">
        <v>104</v>
      </c>
      <c r="I71" s="41" t="e">
        <f>VLOOKUP($A71,Сотрудники!$A$3:$L$1201,14,0)</f>
        <v>#REF!</v>
      </c>
      <c r="J71" s="43" t="e">
        <f t="shared" si="6"/>
        <v>#REF!</v>
      </c>
      <c r="K71" s="51" t="e">
        <f t="shared" si="7"/>
        <v>#REF!</v>
      </c>
    </row>
    <row r="72" spans="1:11" s="13" customFormat="1" x14ac:dyDescent="0.3">
      <c r="A72" s="70">
        <v>79</v>
      </c>
      <c r="B72" s="50" t="str">
        <f>VLOOKUP($A72,Сотрудники!$A$3:$L$1201,2,0)</f>
        <v>Шакиров Вадим</v>
      </c>
      <c r="C72" s="50">
        <f>VLOOKUP($A72,Сотрудники!$A$3:$L$1201,9,0)</f>
        <v>0</v>
      </c>
      <c r="D72" s="50">
        <f>VLOOKUP($A72,Сотрудники!$A$3:$L$1201,10,0)</f>
        <v>0</v>
      </c>
      <c r="E72" s="50">
        <f>VLOOKUP($A72,Сотрудники!$A$3:$L$1201,11,0)</f>
        <v>0</v>
      </c>
      <c r="F72" s="9">
        <f t="shared" si="5"/>
        <v>13</v>
      </c>
      <c r="G72" s="10"/>
      <c r="H72" s="10">
        <v>104</v>
      </c>
      <c r="I72" s="41" t="e">
        <f>VLOOKUP($A72,Сотрудники!$A$3:$L$1201,14,0)</f>
        <v>#REF!</v>
      </c>
      <c r="J72" s="43" t="e">
        <f t="shared" si="6"/>
        <v>#REF!</v>
      </c>
      <c r="K72" s="51" t="e">
        <f t="shared" si="7"/>
        <v>#REF!</v>
      </c>
    </row>
    <row r="73" spans="1:11" s="13" customFormat="1" x14ac:dyDescent="0.3">
      <c r="A73" s="70">
        <v>80</v>
      </c>
      <c r="B73" s="50" t="str">
        <f>VLOOKUP($A73,Сотрудники!$A$3:$L$1201,2,0)</f>
        <v>Павлов Никита</v>
      </c>
      <c r="C73" s="50">
        <f>VLOOKUP($A73,Сотрудники!$A$3:$L$1201,9,0)</f>
        <v>0</v>
      </c>
      <c r="D73" s="50">
        <f>VLOOKUP($A73,Сотрудники!$A$3:$L$1201,10,0)</f>
        <v>0</v>
      </c>
      <c r="E73" s="50">
        <f>VLOOKUP($A73,Сотрудники!$A$3:$L$1201,11,0)</f>
        <v>0</v>
      </c>
      <c r="F73" s="9">
        <f t="shared" si="5"/>
        <v>10</v>
      </c>
      <c r="G73" s="10"/>
      <c r="H73" s="10">
        <v>80</v>
      </c>
      <c r="I73" s="41" t="e">
        <f>VLOOKUP($A73,Сотрудники!$A$3:$L$1201,14,0)</f>
        <v>#REF!</v>
      </c>
      <c r="J73" s="43" t="e">
        <f t="shared" si="6"/>
        <v>#REF!</v>
      </c>
      <c r="K73" s="51" t="e">
        <f t="shared" si="7"/>
        <v>#REF!</v>
      </c>
    </row>
    <row r="74" spans="1:11" s="13" customFormat="1" x14ac:dyDescent="0.3">
      <c r="A74" s="70">
        <v>81</v>
      </c>
      <c r="B74" s="50" t="str">
        <f>VLOOKUP($A74,Сотрудники!$A$3:$L$1201,2,0)</f>
        <v>Александрова Кристина</v>
      </c>
      <c r="C74" s="50" t="str">
        <f>VLOOKUP($A74,Сотрудники!$A$3:$L$1201,9,0)</f>
        <v>приземление</v>
      </c>
      <c r="D74" s="50">
        <f>VLOOKUP($A74,Сотрудники!$A$3:$L$1201,10,0)</f>
        <v>0</v>
      </c>
      <c r="E74" s="50">
        <f>VLOOKUP($A74,Сотрудники!$A$3:$L$1201,11,0)</f>
        <v>229900</v>
      </c>
      <c r="F74" s="9">
        <f t="shared" si="5"/>
        <v>8</v>
      </c>
      <c r="G74" s="10"/>
      <c r="H74" s="10">
        <v>64</v>
      </c>
      <c r="I74" s="41" t="e">
        <f>VLOOKUP($A74,Сотрудники!$A$3:$L$1201,14,0)</f>
        <v>#REF!</v>
      </c>
      <c r="J74" s="43" t="e">
        <f t="shared" si="6"/>
        <v>#REF!</v>
      </c>
      <c r="K74" s="51" t="e">
        <f t="shared" si="7"/>
        <v>#REF!</v>
      </c>
    </row>
    <row r="75" spans="1:11" s="13" customFormat="1" x14ac:dyDescent="0.3">
      <c r="A75" s="70">
        <v>82</v>
      </c>
      <c r="B75" s="50" t="str">
        <f>VLOOKUP($A75,Сотрудники!$A$3:$L$1201,2,0)</f>
        <v>Крапивин Сергей</v>
      </c>
      <c r="C75" s="50">
        <f>VLOOKUP($A75,Сотрудники!$A$3:$L$1201,9,0)</f>
        <v>0</v>
      </c>
      <c r="D75" s="50">
        <f>VLOOKUP($A75,Сотрудники!$A$3:$L$1201,10,0)</f>
        <v>0</v>
      </c>
      <c r="E75" s="50">
        <f>VLOOKUP($A75,Сотрудники!$A$3:$L$1201,11,0)</f>
        <v>0</v>
      </c>
      <c r="F75" s="9">
        <f t="shared" si="5"/>
        <v>3</v>
      </c>
      <c r="G75" s="10"/>
      <c r="H75" s="10">
        <v>24</v>
      </c>
      <c r="I75" s="41" t="e">
        <f>VLOOKUP($A75,Сотрудники!$A$3:$L$1201,14,0)</f>
        <v>#REF!</v>
      </c>
      <c r="J75" s="43" t="e">
        <f t="shared" si="6"/>
        <v>#REF!</v>
      </c>
      <c r="K75" s="51" t="e">
        <f t="shared" si="7"/>
        <v>#REF!</v>
      </c>
    </row>
    <row r="76" spans="1:11" s="13" customFormat="1" x14ac:dyDescent="0.3">
      <c r="A76"/>
      <c r="B76"/>
      <c r="C76"/>
      <c r="D76"/>
      <c r="E76"/>
      <c r="F76"/>
      <c r="G76"/>
      <c r="H76"/>
      <c r="I76"/>
      <c r="J76"/>
      <c r="K76" s="26" t="e">
        <f>SUM(K5:K62)</f>
        <v>#REF!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0705-7E22-4CD3-BE8F-72045D40B032}">
  <dimension ref="A1:AK155"/>
  <sheetViews>
    <sheetView zoomScale="69" zoomScaleNormal="69" workbookViewId="0">
      <pane xSplit="2" ySplit="2" topLeftCell="O75" activePane="bottomRight" state="frozen"/>
      <selection activeCell="G26" sqref="G26"/>
      <selection pane="topRight" activeCell="G26" sqref="G26"/>
      <selection pane="bottomLeft" activeCell="G26" sqref="G26"/>
      <selection pane="bottomRight" activeCell="A88" sqref="A88:XFD88"/>
    </sheetView>
  </sheetViews>
  <sheetFormatPr defaultColWidth="9" defaultRowHeight="14.4" x14ac:dyDescent="0.3"/>
  <cols>
    <col min="1" max="1" width="3.3984375" style="32" customWidth="1"/>
    <col min="2" max="2" width="29.3984375" style="32" bestFit="1" customWidth="1"/>
    <col min="3" max="3" width="29.19921875" style="32" customWidth="1"/>
    <col min="4" max="14" width="10.09765625" style="32" bestFit="1" customWidth="1"/>
    <col min="15" max="15" width="10.69921875" style="32" customWidth="1"/>
    <col min="16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31">
        <v>44136</v>
      </c>
      <c r="E2" s="53">
        <f>D2+1</f>
        <v>44137</v>
      </c>
      <c r="F2" s="53">
        <f t="shared" ref="F2:G2" si="0">E2+1</f>
        <v>44138</v>
      </c>
      <c r="G2" s="31">
        <f t="shared" si="0"/>
        <v>44139</v>
      </c>
      <c r="H2" s="53">
        <f>G2+1</f>
        <v>44140</v>
      </c>
      <c r="I2" s="53">
        <f t="shared" ref="I2:AF2" si="1">H2+1</f>
        <v>44141</v>
      </c>
      <c r="J2" s="31">
        <f t="shared" si="1"/>
        <v>44142</v>
      </c>
      <c r="K2" s="31">
        <f t="shared" si="1"/>
        <v>44143</v>
      </c>
      <c r="L2" s="53">
        <f t="shared" si="1"/>
        <v>44144</v>
      </c>
      <c r="M2" s="53">
        <f t="shared" si="1"/>
        <v>44145</v>
      </c>
      <c r="N2" s="53">
        <f t="shared" si="1"/>
        <v>44146</v>
      </c>
      <c r="O2" s="53">
        <f t="shared" si="1"/>
        <v>44147</v>
      </c>
      <c r="P2" s="53">
        <f t="shared" si="1"/>
        <v>44148</v>
      </c>
      <c r="Q2" s="31">
        <f t="shared" si="1"/>
        <v>44149</v>
      </c>
      <c r="R2" s="31">
        <f t="shared" si="1"/>
        <v>44150</v>
      </c>
      <c r="S2" s="53">
        <f t="shared" si="1"/>
        <v>44151</v>
      </c>
      <c r="T2" s="53">
        <f t="shared" si="1"/>
        <v>44152</v>
      </c>
      <c r="U2" s="53">
        <f t="shared" si="1"/>
        <v>44153</v>
      </c>
      <c r="V2" s="53">
        <f t="shared" si="1"/>
        <v>44154</v>
      </c>
      <c r="W2" s="53">
        <f t="shared" si="1"/>
        <v>44155</v>
      </c>
      <c r="X2" s="31">
        <f t="shared" si="1"/>
        <v>44156</v>
      </c>
      <c r="Y2" s="31">
        <f t="shared" si="1"/>
        <v>44157</v>
      </c>
      <c r="Z2" s="53">
        <f t="shared" si="1"/>
        <v>44158</v>
      </c>
      <c r="AA2" s="53">
        <f t="shared" si="1"/>
        <v>44159</v>
      </c>
      <c r="AB2" s="53">
        <f t="shared" si="1"/>
        <v>44160</v>
      </c>
      <c r="AC2" s="53">
        <f t="shared" si="1"/>
        <v>44161</v>
      </c>
      <c r="AD2" s="53">
        <f t="shared" si="1"/>
        <v>44162</v>
      </c>
      <c r="AE2" s="31">
        <f t="shared" si="1"/>
        <v>44163</v>
      </c>
      <c r="AF2" s="31">
        <f t="shared" si="1"/>
        <v>44164</v>
      </c>
      <c r="AG2" s="53">
        <f>+AF2+1</f>
        <v>44165</v>
      </c>
      <c r="AH2" s="53">
        <f>+AG2+1</f>
        <v>44166</v>
      </c>
      <c r="AI2" s="53">
        <f>+AH2+1</f>
        <v>44167</v>
      </c>
      <c r="AJ2" s="53">
        <f>+AI2+1</f>
        <v>44168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5" t="str">
        <f t="shared" ref="D3:AJ10" si="2">IF(ISBLANK(D81),"",IF(D81=0,"Выходной",IF(D81&lt;&gt;0,"Работал","")))</f>
        <v/>
      </c>
      <c r="E3" s="54" t="str">
        <f t="shared" si="2"/>
        <v>Работал</v>
      </c>
      <c r="F3" s="54" t="str">
        <f t="shared" si="2"/>
        <v>Работал</v>
      </c>
      <c r="G3" s="35" t="str">
        <f t="shared" si="2"/>
        <v/>
      </c>
      <c r="H3" s="54" t="str">
        <f t="shared" si="2"/>
        <v>Работал</v>
      </c>
      <c r="I3" s="54" t="str">
        <f t="shared" si="2"/>
        <v>Работал</v>
      </c>
      <c r="J3" s="55" t="str">
        <f t="shared" si="2"/>
        <v/>
      </c>
      <c r="K3" s="55" t="str">
        <f t="shared" si="2"/>
        <v/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55" t="str">
        <f t="shared" si="2"/>
        <v/>
      </c>
      <c r="R3" s="55" t="str">
        <f t="shared" si="2"/>
        <v/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5" t="str">
        <f t="shared" si="2"/>
        <v/>
      </c>
      <c r="Y3" s="55" t="str">
        <f t="shared" si="2"/>
        <v/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5" t="str">
        <f t="shared" si="2"/>
        <v/>
      </c>
      <c r="AF3" s="55" t="str">
        <f t="shared" si="2"/>
        <v/>
      </c>
      <c r="AG3" s="54" t="str">
        <f t="shared" si="2"/>
        <v>Работал</v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5" t="str">
        <f t="shared" si="2"/>
        <v/>
      </c>
      <c r="E4" s="54" t="str">
        <f t="shared" si="2"/>
        <v>Работал</v>
      </c>
      <c r="F4" s="54" t="str">
        <f t="shared" si="2"/>
        <v>Работал</v>
      </c>
      <c r="G4" s="55" t="str">
        <f t="shared" si="2"/>
        <v/>
      </c>
      <c r="H4" s="54" t="str">
        <f t="shared" si="2"/>
        <v>Работал</v>
      </c>
      <c r="I4" s="54" t="str">
        <f t="shared" si="2"/>
        <v>Работал</v>
      </c>
      <c r="J4" s="55" t="str">
        <f t="shared" si="2"/>
        <v/>
      </c>
      <c r="K4" s="55" t="str">
        <f t="shared" si="2"/>
        <v/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55" t="str">
        <f t="shared" si="2"/>
        <v/>
      </c>
      <c r="R4" s="55" t="str">
        <f t="shared" si="2"/>
        <v/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5" t="str">
        <f t="shared" si="2"/>
        <v/>
      </c>
      <c r="Y4" s="55" t="str">
        <f t="shared" si="2"/>
        <v/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5" t="str">
        <f t="shared" si="2"/>
        <v/>
      </c>
      <c r="AF4" s="55" t="str">
        <f t="shared" si="2"/>
        <v/>
      </c>
      <c r="AG4" s="54" t="str">
        <f t="shared" si="2"/>
        <v>Работал</v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5" t="str">
        <f t="shared" si="2"/>
        <v/>
      </c>
      <c r="E5" s="54" t="str">
        <f t="shared" si="2"/>
        <v>Работал</v>
      </c>
      <c r="F5" s="54" t="str">
        <f t="shared" si="2"/>
        <v>Работал</v>
      </c>
      <c r="G5" s="55" t="str">
        <f t="shared" si="2"/>
        <v/>
      </c>
      <c r="H5" s="54" t="str">
        <f t="shared" si="2"/>
        <v>Работал</v>
      </c>
      <c r="I5" s="54" t="str">
        <f t="shared" si="2"/>
        <v>Работал</v>
      </c>
      <c r="J5" s="55" t="str">
        <f t="shared" si="2"/>
        <v/>
      </c>
      <c r="K5" s="55" t="str">
        <f t="shared" si="2"/>
        <v/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55" t="str">
        <f t="shared" si="2"/>
        <v/>
      </c>
      <c r="R5" s="55" t="str">
        <f t="shared" si="2"/>
        <v/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5" t="str">
        <f t="shared" si="2"/>
        <v/>
      </c>
      <c r="Y5" s="55" t="str">
        <f t="shared" si="2"/>
        <v/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5" t="str">
        <f t="shared" si="2"/>
        <v/>
      </c>
      <c r="AF5" s="55" t="str">
        <f t="shared" si="2"/>
        <v/>
      </c>
      <c r="AG5" s="54" t="str">
        <f t="shared" si="2"/>
        <v>Работал</v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5" t="str">
        <f t="shared" si="2"/>
        <v/>
      </c>
      <c r="E6" s="54" t="str">
        <f t="shared" si="2"/>
        <v>Работал</v>
      </c>
      <c r="F6" s="54" t="str">
        <f t="shared" si="2"/>
        <v>Работал</v>
      </c>
      <c r="G6" s="55" t="str">
        <f t="shared" si="2"/>
        <v/>
      </c>
      <c r="H6" s="54" t="str">
        <f t="shared" si="2"/>
        <v>Работал</v>
      </c>
      <c r="I6" s="54" t="str">
        <f t="shared" si="2"/>
        <v>Работал</v>
      </c>
      <c r="J6" s="55" t="str">
        <f t="shared" si="2"/>
        <v/>
      </c>
      <c r="K6" s="55" t="str">
        <f t="shared" si="2"/>
        <v/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55" t="str">
        <f t="shared" si="2"/>
        <v/>
      </c>
      <c r="R6" s="55" t="str">
        <f t="shared" si="2"/>
        <v/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5" t="str">
        <f t="shared" si="2"/>
        <v/>
      </c>
      <c r="Y6" s="55" t="str">
        <f t="shared" si="2"/>
        <v/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5" t="str">
        <f t="shared" si="2"/>
        <v/>
      </c>
      <c r="AF6" s="55" t="str">
        <f t="shared" si="2"/>
        <v/>
      </c>
      <c r="AG6" s="54" t="str">
        <f t="shared" si="2"/>
        <v>Работал</v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5" t="str">
        <f t="shared" si="2"/>
        <v/>
      </c>
      <c r="E7" s="54" t="str">
        <f t="shared" si="2"/>
        <v>Работал</v>
      </c>
      <c r="F7" s="54" t="str">
        <f t="shared" si="2"/>
        <v>Работал</v>
      </c>
      <c r="G7" s="55" t="str">
        <f t="shared" si="2"/>
        <v/>
      </c>
      <c r="H7" s="54" t="str">
        <f t="shared" si="2"/>
        <v>Работал</v>
      </c>
      <c r="I7" s="54" t="str">
        <f t="shared" si="2"/>
        <v>Работал</v>
      </c>
      <c r="J7" s="55" t="str">
        <f t="shared" si="2"/>
        <v/>
      </c>
      <c r="K7" s="55" t="str">
        <f t="shared" si="2"/>
        <v/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4" t="str">
        <f t="shared" si="2"/>
        <v>Работал</v>
      </c>
      <c r="P7" s="54" t="str">
        <f t="shared" si="2"/>
        <v>Работал</v>
      </c>
      <c r="Q7" s="55" t="str">
        <f t="shared" si="2"/>
        <v/>
      </c>
      <c r="R7" s="55" t="str">
        <f t="shared" si="2"/>
        <v/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5" t="str">
        <f t="shared" si="2"/>
        <v/>
      </c>
      <c r="Y7" s="55" t="str">
        <f t="shared" si="2"/>
        <v/>
      </c>
      <c r="Z7" s="54" t="str">
        <f t="shared" si="2"/>
        <v>Работал</v>
      </c>
      <c r="AA7" s="54" t="str">
        <f t="shared" si="2"/>
        <v>Работал</v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5" t="str">
        <f t="shared" si="2"/>
        <v/>
      </c>
      <c r="AF7" s="55" t="str">
        <f t="shared" si="2"/>
        <v/>
      </c>
      <c r="AG7" s="54" t="str">
        <f t="shared" si="2"/>
        <v>Работал</v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5" t="str">
        <f t="shared" si="2"/>
        <v/>
      </c>
      <c r="E8" s="54" t="str">
        <f t="shared" si="2"/>
        <v>Работал</v>
      </c>
      <c r="F8" s="54" t="str">
        <f t="shared" si="2"/>
        <v>Работал</v>
      </c>
      <c r="G8" s="55" t="str">
        <f t="shared" si="2"/>
        <v/>
      </c>
      <c r="H8" s="54" t="str">
        <f t="shared" si="2"/>
        <v>Работал</v>
      </c>
      <c r="I8" s="54" t="str">
        <f t="shared" si="2"/>
        <v>Работал</v>
      </c>
      <c r="J8" s="55" t="str">
        <f t="shared" si="2"/>
        <v/>
      </c>
      <c r="K8" s="55" t="str">
        <f t="shared" si="2"/>
        <v/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4" t="str">
        <f t="shared" si="2"/>
        <v>Работал</v>
      </c>
      <c r="P8" s="54" t="str">
        <f t="shared" si="2"/>
        <v>Работал</v>
      </c>
      <c r="Q8" s="55" t="str">
        <f t="shared" si="2"/>
        <v/>
      </c>
      <c r="R8" s="55" t="str">
        <f t="shared" si="2"/>
        <v/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4" t="str">
        <f t="shared" si="2"/>
        <v>Работал</v>
      </c>
      <c r="W8" s="54" t="str">
        <f t="shared" si="2"/>
        <v>Работал</v>
      </c>
      <c r="X8" s="55" t="str">
        <f t="shared" si="2"/>
        <v>Работал</v>
      </c>
      <c r="Y8" s="55" t="str">
        <f t="shared" si="2"/>
        <v/>
      </c>
      <c r="Z8" s="54" t="str">
        <f t="shared" si="2"/>
        <v>Работал</v>
      </c>
      <c r="AA8" s="54" t="str">
        <f t="shared" si="2"/>
        <v>Работал</v>
      </c>
      <c r="AB8" s="54" t="str">
        <f t="shared" si="2"/>
        <v>Работал</v>
      </c>
      <c r="AC8" s="54" t="str">
        <f t="shared" si="2"/>
        <v>Работал</v>
      </c>
      <c r="AD8" s="54" t="str">
        <f t="shared" si="2"/>
        <v>Работал</v>
      </c>
      <c r="AE8" s="55" t="str">
        <f t="shared" si="2"/>
        <v/>
      </c>
      <c r="AF8" s="55" t="str">
        <f t="shared" si="2"/>
        <v/>
      </c>
      <c r="AG8" s="54" t="str">
        <f t="shared" si="2"/>
        <v>Работал</v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5" t="str">
        <f t="shared" si="2"/>
        <v/>
      </c>
      <c r="E9" s="54" t="str">
        <f t="shared" si="2"/>
        <v>Работал</v>
      </c>
      <c r="F9" s="54" t="str">
        <f t="shared" si="2"/>
        <v>Работал</v>
      </c>
      <c r="G9" s="55" t="str">
        <f t="shared" si="2"/>
        <v/>
      </c>
      <c r="H9" s="54" t="str">
        <f t="shared" si="2"/>
        <v>Работал</v>
      </c>
      <c r="I9" s="54" t="str">
        <f t="shared" si="2"/>
        <v>Работал</v>
      </c>
      <c r="J9" s="55" t="str">
        <f t="shared" si="2"/>
        <v/>
      </c>
      <c r="K9" s="55" t="str">
        <f t="shared" si="2"/>
        <v/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4" t="str">
        <f t="shared" si="2"/>
        <v>Работал</v>
      </c>
      <c r="P9" s="54" t="str">
        <f t="shared" si="2"/>
        <v>Работал</v>
      </c>
      <c r="Q9" s="55" t="str">
        <f t="shared" si="2"/>
        <v/>
      </c>
      <c r="R9" s="55" t="str">
        <f t="shared" si="2"/>
        <v/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5" t="str">
        <f t="shared" si="2"/>
        <v/>
      </c>
      <c r="Y9" s="55" t="str">
        <f t="shared" si="2"/>
        <v/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5" t="str">
        <f t="shared" si="2"/>
        <v/>
      </c>
      <c r="AF9" s="55" t="str">
        <f t="shared" si="2"/>
        <v/>
      </c>
      <c r="AG9" s="54" t="str">
        <f t="shared" si="2"/>
        <v>Работал</v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5" t="str">
        <f t="shared" si="2"/>
        <v/>
      </c>
      <c r="E10" s="54" t="str">
        <f t="shared" si="2"/>
        <v>Работал</v>
      </c>
      <c r="F10" s="54" t="str">
        <f t="shared" si="2"/>
        <v>Работал</v>
      </c>
      <c r="G10" s="55" t="str">
        <f t="shared" si="2"/>
        <v/>
      </c>
      <c r="H10" s="54" t="str">
        <f t="shared" si="2"/>
        <v>Работал</v>
      </c>
      <c r="I10" s="54" t="str">
        <f t="shared" si="2"/>
        <v>Работал</v>
      </c>
      <c r="J10" s="55" t="str">
        <f t="shared" si="2"/>
        <v/>
      </c>
      <c r="K10" s="55" t="str">
        <f t="shared" si="2"/>
        <v/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4" t="str">
        <f t="shared" si="2"/>
        <v>Работал</v>
      </c>
      <c r="P10" s="54" t="str">
        <f t="shared" si="2"/>
        <v>Работал</v>
      </c>
      <c r="Q10" s="55" t="str">
        <f t="shared" si="2"/>
        <v>Работал</v>
      </c>
      <c r="R10" s="55" t="str">
        <f t="shared" si="2"/>
        <v>Работал</v>
      </c>
      <c r="S10" s="54" t="str">
        <f t="shared" si="2"/>
        <v>Выходной</v>
      </c>
      <c r="T10" s="54" t="str">
        <f t="shared" si="2"/>
        <v>Выходной</v>
      </c>
      <c r="U10" s="54" t="str">
        <f t="shared" si="2"/>
        <v>Выходной</v>
      </c>
      <c r="V10" s="54" t="str">
        <f t="shared" si="2"/>
        <v>Выходной</v>
      </c>
      <c r="W10" s="54" t="str">
        <f t="shared" si="2"/>
        <v>Выходной</v>
      </c>
      <c r="X10" s="55" t="str">
        <f t="shared" si="2"/>
        <v/>
      </c>
      <c r="Y10" s="55" t="str">
        <f t="shared" si="2"/>
        <v/>
      </c>
      <c r="Z10" s="54" t="str">
        <f t="shared" si="2"/>
        <v>Выходной</v>
      </c>
      <c r="AA10" s="54" t="str">
        <f t="shared" si="2"/>
        <v>Выходной</v>
      </c>
      <c r="AB10" s="54" t="str">
        <f t="shared" ref="AB10:AJ10" si="3">IF(ISBLANK(AB88),"",IF(AB88=0,"Выходной",IF(AB88&lt;&gt;0,"Работал","")))</f>
        <v>Выходной</v>
      </c>
      <c r="AC10" s="54" t="str">
        <f t="shared" si="3"/>
        <v>Выходной</v>
      </c>
      <c r="AD10" s="54" t="str">
        <f t="shared" si="3"/>
        <v>Выходной</v>
      </c>
      <c r="AE10" s="55" t="str">
        <f t="shared" si="3"/>
        <v/>
      </c>
      <c r="AF10" s="55" t="str">
        <f t="shared" si="3"/>
        <v/>
      </c>
      <c r="AG10" s="54" t="str">
        <f t="shared" si="3"/>
        <v>Выходной</v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5" t="str">
        <f t="shared" ref="D11:AJ18" si="4">IF(ISBLANK(D89),"",IF(D89=0,"Выходной",IF(D89&lt;&gt;0,"Работал","")))</f>
        <v/>
      </c>
      <c r="E11" s="54" t="str">
        <f t="shared" si="4"/>
        <v>Работал</v>
      </c>
      <c r="F11" s="54" t="str">
        <f t="shared" si="4"/>
        <v>Работал</v>
      </c>
      <c r="G11" s="55" t="str">
        <f t="shared" si="4"/>
        <v/>
      </c>
      <c r="H11" s="54" t="str">
        <f t="shared" si="4"/>
        <v>Работал</v>
      </c>
      <c r="I11" s="54" t="str">
        <f t="shared" si="4"/>
        <v>Работал</v>
      </c>
      <c r="J11" s="55" t="str">
        <f t="shared" si="4"/>
        <v/>
      </c>
      <c r="K11" s="55" t="str">
        <f t="shared" si="4"/>
        <v/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4" t="str">
        <f t="shared" si="4"/>
        <v>Работал</v>
      </c>
      <c r="P11" s="54" t="str">
        <f t="shared" si="4"/>
        <v>Работал</v>
      </c>
      <c r="Q11" s="55" t="str">
        <f t="shared" si="4"/>
        <v/>
      </c>
      <c r="R11" s="55" t="str">
        <f t="shared" si="4"/>
        <v/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4" t="str">
        <f t="shared" si="4"/>
        <v>Работал</v>
      </c>
      <c r="W11" s="54" t="str">
        <f t="shared" si="4"/>
        <v>Работал</v>
      </c>
      <c r="X11" s="55" t="str">
        <f t="shared" si="4"/>
        <v/>
      </c>
      <c r="Y11" s="55" t="str">
        <f t="shared" si="4"/>
        <v/>
      </c>
      <c r="Z11" s="54" t="str">
        <f t="shared" si="4"/>
        <v>Работал</v>
      </c>
      <c r="AA11" s="54" t="str">
        <f t="shared" si="4"/>
        <v>Работал</v>
      </c>
      <c r="AB11" s="54" t="str">
        <f t="shared" si="4"/>
        <v>Работал</v>
      </c>
      <c r="AC11" s="54" t="str">
        <f t="shared" si="4"/>
        <v>Работал</v>
      </c>
      <c r="AD11" s="54" t="str">
        <f t="shared" si="4"/>
        <v>Работал</v>
      </c>
      <c r="AE11" s="55" t="str">
        <f t="shared" si="4"/>
        <v/>
      </c>
      <c r="AF11" s="55" t="str">
        <f t="shared" si="4"/>
        <v/>
      </c>
      <c r="AG11" s="54" t="str">
        <f t="shared" si="4"/>
        <v>Работал</v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5" t="str">
        <f t="shared" si="4"/>
        <v>Выходной</v>
      </c>
      <c r="E12" s="54" t="str">
        <f t="shared" si="4"/>
        <v>Выходной</v>
      </c>
      <c r="F12" s="54" t="str">
        <f t="shared" si="4"/>
        <v>Выходной</v>
      </c>
      <c r="G12" s="55" t="str">
        <f t="shared" si="4"/>
        <v/>
      </c>
      <c r="H12" s="54" t="str">
        <f t="shared" si="4"/>
        <v>Работал</v>
      </c>
      <c r="I12" s="54" t="str">
        <f t="shared" si="4"/>
        <v>Работал</v>
      </c>
      <c r="J12" s="55" t="str">
        <f t="shared" si="4"/>
        <v/>
      </c>
      <c r="K12" s="55" t="str">
        <f t="shared" si="4"/>
        <v/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4" t="str">
        <f t="shared" si="4"/>
        <v>Работал</v>
      </c>
      <c r="P12" s="54" t="str">
        <f t="shared" si="4"/>
        <v>Работал</v>
      </c>
      <c r="Q12" s="55" t="str">
        <f t="shared" si="4"/>
        <v/>
      </c>
      <c r="R12" s="55" t="str">
        <f t="shared" si="4"/>
        <v/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4" t="str">
        <f t="shared" si="4"/>
        <v>Работал</v>
      </c>
      <c r="W12" s="54" t="str">
        <f t="shared" si="4"/>
        <v>Работал</v>
      </c>
      <c r="X12" s="55" t="str">
        <f t="shared" si="4"/>
        <v/>
      </c>
      <c r="Y12" s="55" t="str">
        <f t="shared" si="4"/>
        <v/>
      </c>
      <c r="Z12" s="54" t="str">
        <f t="shared" si="4"/>
        <v>Работал</v>
      </c>
      <c r="AA12" s="54" t="str">
        <f t="shared" si="4"/>
        <v>Работал</v>
      </c>
      <c r="AB12" s="54" t="str">
        <f t="shared" si="4"/>
        <v>Работал</v>
      </c>
      <c r="AC12" s="54" t="str">
        <f t="shared" si="4"/>
        <v>Работал</v>
      </c>
      <c r="AD12" s="54" t="str">
        <f t="shared" si="4"/>
        <v>Работал</v>
      </c>
      <c r="AE12" s="55" t="str">
        <f t="shared" si="4"/>
        <v/>
      </c>
      <c r="AF12" s="55" t="str">
        <f t="shared" si="4"/>
        <v/>
      </c>
      <c r="AG12" s="54" t="str">
        <f t="shared" si="4"/>
        <v>Работал</v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5" t="str">
        <f t="shared" si="4"/>
        <v/>
      </c>
      <c r="E13" s="54" t="str">
        <f t="shared" si="4"/>
        <v>Работал</v>
      </c>
      <c r="F13" s="54" t="str">
        <f t="shared" si="4"/>
        <v>Работал</v>
      </c>
      <c r="G13" s="55" t="str">
        <f t="shared" si="4"/>
        <v/>
      </c>
      <c r="H13" s="54" t="str">
        <f t="shared" si="4"/>
        <v>Работал</v>
      </c>
      <c r="I13" s="54" t="str">
        <f t="shared" si="4"/>
        <v>Работал</v>
      </c>
      <c r="J13" s="55" t="str">
        <f t="shared" si="4"/>
        <v/>
      </c>
      <c r="K13" s="55" t="str">
        <f t="shared" si="4"/>
        <v/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4" t="str">
        <f t="shared" si="4"/>
        <v>Работал</v>
      </c>
      <c r="P13" s="54" t="str">
        <f t="shared" si="4"/>
        <v>Работал</v>
      </c>
      <c r="Q13" s="55" t="str">
        <f t="shared" si="4"/>
        <v/>
      </c>
      <c r="R13" s="55" t="str">
        <f t="shared" si="4"/>
        <v/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4" t="str">
        <f t="shared" si="4"/>
        <v>Работал</v>
      </c>
      <c r="W13" s="54" t="str">
        <f t="shared" si="4"/>
        <v>Работал</v>
      </c>
      <c r="X13" s="55" t="str">
        <f t="shared" si="4"/>
        <v/>
      </c>
      <c r="Y13" s="55" t="str">
        <f t="shared" si="4"/>
        <v/>
      </c>
      <c r="Z13" s="54" t="str">
        <f t="shared" si="4"/>
        <v>Работал</v>
      </c>
      <c r="AA13" s="54" t="str">
        <f t="shared" si="4"/>
        <v>Работал</v>
      </c>
      <c r="AB13" s="54" t="str">
        <f t="shared" si="4"/>
        <v>Работал</v>
      </c>
      <c r="AC13" s="54" t="str">
        <f t="shared" si="4"/>
        <v>Работал</v>
      </c>
      <c r="AD13" s="54" t="str">
        <f t="shared" si="4"/>
        <v>Работал</v>
      </c>
      <c r="AE13" s="55" t="str">
        <f t="shared" si="4"/>
        <v/>
      </c>
      <c r="AF13" s="55" t="str">
        <f t="shared" si="4"/>
        <v/>
      </c>
      <c r="AG13" s="54" t="str">
        <f t="shared" si="4"/>
        <v>Работал</v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5" t="str">
        <f t="shared" si="4"/>
        <v/>
      </c>
      <c r="E14" s="54" t="str">
        <f t="shared" si="4"/>
        <v>Работал</v>
      </c>
      <c r="F14" s="54" t="str">
        <f t="shared" si="4"/>
        <v>Работал</v>
      </c>
      <c r="G14" s="55" t="str">
        <f t="shared" si="4"/>
        <v/>
      </c>
      <c r="H14" s="54" t="str">
        <f t="shared" si="4"/>
        <v>Работал</v>
      </c>
      <c r="I14" s="54" t="str">
        <f t="shared" si="4"/>
        <v>Работал</v>
      </c>
      <c r="J14" s="55" t="str">
        <f t="shared" si="4"/>
        <v/>
      </c>
      <c r="K14" s="55" t="str">
        <f t="shared" si="4"/>
        <v/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4" t="str">
        <f t="shared" si="4"/>
        <v>Работал</v>
      </c>
      <c r="P14" s="54" t="str">
        <f t="shared" si="4"/>
        <v>Работал</v>
      </c>
      <c r="Q14" s="55" t="str">
        <f t="shared" si="4"/>
        <v/>
      </c>
      <c r="R14" s="55" t="str">
        <f t="shared" si="4"/>
        <v/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4" t="str">
        <f t="shared" si="4"/>
        <v>Работал</v>
      </c>
      <c r="W14" s="54" t="str">
        <f t="shared" si="4"/>
        <v>Работал</v>
      </c>
      <c r="X14" s="55" t="str">
        <f t="shared" si="4"/>
        <v/>
      </c>
      <c r="Y14" s="55" t="str">
        <f t="shared" si="4"/>
        <v/>
      </c>
      <c r="Z14" s="54" t="str">
        <f t="shared" si="4"/>
        <v>Работал</v>
      </c>
      <c r="AA14" s="54" t="str">
        <f t="shared" si="4"/>
        <v>Работал</v>
      </c>
      <c r="AB14" s="54" t="str">
        <f t="shared" si="4"/>
        <v>Работал</v>
      </c>
      <c r="AC14" s="54" t="str">
        <f t="shared" si="4"/>
        <v>Работал</v>
      </c>
      <c r="AD14" s="54" t="str">
        <f t="shared" si="4"/>
        <v>Работал</v>
      </c>
      <c r="AE14" s="55" t="str">
        <f t="shared" si="4"/>
        <v/>
      </c>
      <c r="AF14" s="55" t="str">
        <f t="shared" si="4"/>
        <v/>
      </c>
      <c r="AG14" s="54" t="str">
        <f t="shared" si="4"/>
        <v>Работал</v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5" t="str">
        <f t="shared" si="4"/>
        <v/>
      </c>
      <c r="E15" s="54" t="str">
        <f t="shared" si="4"/>
        <v>Работал</v>
      </c>
      <c r="F15" s="54" t="str">
        <f t="shared" si="4"/>
        <v>Работал</v>
      </c>
      <c r="G15" s="55" t="str">
        <f t="shared" si="4"/>
        <v/>
      </c>
      <c r="H15" s="54" t="str">
        <f t="shared" si="4"/>
        <v>Работал</v>
      </c>
      <c r="I15" s="54" t="str">
        <f t="shared" si="4"/>
        <v>Работал</v>
      </c>
      <c r="J15" s="55" t="str">
        <f t="shared" si="4"/>
        <v/>
      </c>
      <c r="K15" s="55" t="str">
        <f t="shared" si="4"/>
        <v/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4" t="str">
        <f t="shared" si="4"/>
        <v>Работал</v>
      </c>
      <c r="P15" s="54" t="str">
        <f t="shared" si="4"/>
        <v>Работал</v>
      </c>
      <c r="Q15" s="55" t="str">
        <f t="shared" si="4"/>
        <v/>
      </c>
      <c r="R15" s="55" t="str">
        <f t="shared" si="4"/>
        <v/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4" t="str">
        <f t="shared" si="4"/>
        <v>Работал</v>
      </c>
      <c r="W15" s="54" t="str">
        <f t="shared" si="4"/>
        <v>Работал</v>
      </c>
      <c r="X15" s="55" t="str">
        <f t="shared" si="4"/>
        <v/>
      </c>
      <c r="Y15" s="55" t="str">
        <f t="shared" si="4"/>
        <v/>
      </c>
      <c r="Z15" s="54" t="str">
        <f t="shared" si="4"/>
        <v>Работал</v>
      </c>
      <c r="AA15" s="54" t="str">
        <f t="shared" si="4"/>
        <v>Работал</v>
      </c>
      <c r="AB15" s="54" t="str">
        <f t="shared" si="4"/>
        <v>Работал</v>
      </c>
      <c r="AC15" s="54" t="str">
        <f t="shared" si="4"/>
        <v>Работал</v>
      </c>
      <c r="AD15" s="54" t="str">
        <f t="shared" si="4"/>
        <v>Работал</v>
      </c>
      <c r="AE15" s="55" t="str">
        <f t="shared" si="4"/>
        <v/>
      </c>
      <c r="AF15" s="55" t="str">
        <f t="shared" si="4"/>
        <v/>
      </c>
      <c r="AG15" s="54" t="str">
        <f t="shared" si="4"/>
        <v>Работал</v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5" t="str">
        <f t="shared" si="4"/>
        <v/>
      </c>
      <c r="E16" s="54" t="str">
        <f t="shared" si="4"/>
        <v>Работал</v>
      </c>
      <c r="F16" s="54" t="str">
        <f t="shared" si="4"/>
        <v>Работал</v>
      </c>
      <c r="G16" s="55" t="str">
        <f t="shared" si="4"/>
        <v/>
      </c>
      <c r="H16" s="54" t="str">
        <f t="shared" si="4"/>
        <v>Работал</v>
      </c>
      <c r="I16" s="54" t="str">
        <f t="shared" si="4"/>
        <v>Работал</v>
      </c>
      <c r="J16" s="55" t="str">
        <f t="shared" si="4"/>
        <v/>
      </c>
      <c r="K16" s="55" t="str">
        <f t="shared" si="4"/>
        <v/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4" t="str">
        <f t="shared" si="4"/>
        <v>Работал</v>
      </c>
      <c r="P16" s="54" t="str">
        <f t="shared" si="4"/>
        <v>Работал</v>
      </c>
      <c r="Q16" s="55" t="str">
        <f t="shared" si="4"/>
        <v/>
      </c>
      <c r="R16" s="55" t="str">
        <f t="shared" si="4"/>
        <v/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4" t="str">
        <f t="shared" si="4"/>
        <v>Работал</v>
      </c>
      <c r="W16" s="54" t="str">
        <f t="shared" si="4"/>
        <v>Работал</v>
      </c>
      <c r="X16" s="55" t="str">
        <f t="shared" si="4"/>
        <v/>
      </c>
      <c r="Y16" s="55" t="str">
        <f t="shared" si="4"/>
        <v/>
      </c>
      <c r="Z16" s="54" t="str">
        <f t="shared" si="4"/>
        <v>Работал</v>
      </c>
      <c r="AA16" s="54" t="str">
        <f t="shared" si="4"/>
        <v>Работал</v>
      </c>
      <c r="AB16" s="54" t="str">
        <f t="shared" si="4"/>
        <v>Работал</v>
      </c>
      <c r="AC16" s="54" t="str">
        <f t="shared" si="4"/>
        <v>Работал</v>
      </c>
      <c r="AD16" s="54" t="str">
        <f t="shared" si="4"/>
        <v>Работал</v>
      </c>
      <c r="AE16" s="55" t="str">
        <f t="shared" si="4"/>
        <v/>
      </c>
      <c r="AF16" s="55" t="str">
        <f t="shared" si="4"/>
        <v/>
      </c>
      <c r="AG16" s="54" t="str">
        <f t="shared" si="4"/>
        <v>Работал</v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5" t="str">
        <f t="shared" si="4"/>
        <v/>
      </c>
      <c r="E17" s="54" t="str">
        <f t="shared" si="4"/>
        <v>Работал</v>
      </c>
      <c r="F17" s="54" t="str">
        <f t="shared" si="4"/>
        <v>Работал</v>
      </c>
      <c r="G17" s="55" t="str">
        <f t="shared" si="4"/>
        <v/>
      </c>
      <c r="H17" s="54" t="str">
        <f t="shared" si="4"/>
        <v>Работал</v>
      </c>
      <c r="I17" s="54" t="str">
        <f t="shared" si="4"/>
        <v>Работал</v>
      </c>
      <c r="J17" s="55" t="str">
        <f t="shared" si="4"/>
        <v/>
      </c>
      <c r="K17" s="55" t="str">
        <f t="shared" si="4"/>
        <v/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4" t="str">
        <f t="shared" si="4"/>
        <v>Работал</v>
      </c>
      <c r="P17" s="54" t="str">
        <f t="shared" si="4"/>
        <v>Работал</v>
      </c>
      <c r="Q17" s="55" t="str">
        <f t="shared" si="4"/>
        <v/>
      </c>
      <c r="R17" s="55" t="str">
        <f t="shared" si="4"/>
        <v/>
      </c>
      <c r="S17" s="54" t="str">
        <f t="shared" si="4"/>
        <v>Работал</v>
      </c>
      <c r="T17" s="54" t="str">
        <f t="shared" si="4"/>
        <v>Работал</v>
      </c>
      <c r="U17" s="54" t="str">
        <f t="shared" si="4"/>
        <v>Работал</v>
      </c>
      <c r="V17" s="54" t="str">
        <f t="shared" si="4"/>
        <v>Работал</v>
      </c>
      <c r="W17" s="54" t="str">
        <f t="shared" si="4"/>
        <v>Работал</v>
      </c>
      <c r="X17" s="55" t="str">
        <f t="shared" si="4"/>
        <v/>
      </c>
      <c r="Y17" s="55" t="str">
        <f t="shared" si="4"/>
        <v/>
      </c>
      <c r="Z17" s="54" t="str">
        <f t="shared" si="4"/>
        <v>Работал</v>
      </c>
      <c r="AA17" s="54" t="str">
        <f t="shared" si="4"/>
        <v>Работал</v>
      </c>
      <c r="AB17" s="54" t="str">
        <f t="shared" si="4"/>
        <v>Работал</v>
      </c>
      <c r="AC17" s="54" t="str">
        <f t="shared" si="4"/>
        <v>Работал</v>
      </c>
      <c r="AD17" s="54" t="str">
        <f t="shared" si="4"/>
        <v>Работал</v>
      </c>
      <c r="AE17" s="55" t="str">
        <f t="shared" si="4"/>
        <v/>
      </c>
      <c r="AF17" s="55" t="str">
        <f t="shared" si="4"/>
        <v/>
      </c>
      <c r="AG17" s="54" t="str">
        <f t="shared" si="4"/>
        <v>Работал</v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5" t="str">
        <f t="shared" si="4"/>
        <v/>
      </c>
      <c r="E18" s="54" t="str">
        <f t="shared" si="4"/>
        <v>Работал</v>
      </c>
      <c r="F18" s="54" t="str">
        <f t="shared" si="4"/>
        <v>Работал</v>
      </c>
      <c r="G18" s="55" t="str">
        <f t="shared" si="4"/>
        <v/>
      </c>
      <c r="H18" s="54" t="str">
        <f t="shared" si="4"/>
        <v>Работал</v>
      </c>
      <c r="I18" s="54" t="str">
        <f t="shared" si="4"/>
        <v>Работал</v>
      </c>
      <c r="J18" s="55" t="str">
        <f t="shared" si="4"/>
        <v/>
      </c>
      <c r="K18" s="55" t="str">
        <f t="shared" si="4"/>
        <v/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4" t="str">
        <f t="shared" si="4"/>
        <v>Работал</v>
      </c>
      <c r="P18" s="54" t="str">
        <f t="shared" si="4"/>
        <v>Работал</v>
      </c>
      <c r="Q18" s="55" t="str">
        <f t="shared" si="4"/>
        <v/>
      </c>
      <c r="R18" s="55" t="str">
        <f t="shared" si="4"/>
        <v/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4" t="str">
        <f t="shared" si="4"/>
        <v>Работал</v>
      </c>
      <c r="W18" s="54" t="str">
        <f t="shared" si="4"/>
        <v>Работал</v>
      </c>
      <c r="X18" s="55" t="str">
        <f t="shared" si="4"/>
        <v/>
      </c>
      <c r="Y18" s="55" t="str">
        <f t="shared" si="4"/>
        <v/>
      </c>
      <c r="Z18" s="54" t="str">
        <f t="shared" si="4"/>
        <v>Работал</v>
      </c>
      <c r="AA18" s="54" t="str">
        <f t="shared" si="4"/>
        <v>Работал</v>
      </c>
      <c r="AB18" s="54" t="str">
        <f t="shared" ref="D18:AJ26" si="5">IF(ISBLANK(AB96),"",IF(AB96=0,"Выходной",IF(AB96&lt;&gt;0,"Работал","")))</f>
        <v>Работал</v>
      </c>
      <c r="AC18" s="54" t="str">
        <f t="shared" si="5"/>
        <v>Работал</v>
      </c>
      <c r="AD18" s="54" t="str">
        <f t="shared" si="5"/>
        <v>Работал</v>
      </c>
      <c r="AE18" s="55" t="str">
        <f t="shared" si="5"/>
        <v/>
      </c>
      <c r="AF18" s="55" t="str">
        <f t="shared" si="5"/>
        <v/>
      </c>
      <c r="AG18" s="54" t="str">
        <f t="shared" si="5"/>
        <v>Работал</v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5" t="str">
        <f t="shared" si="5"/>
        <v/>
      </c>
      <c r="E19" s="54" t="str">
        <f t="shared" si="5"/>
        <v>Работал</v>
      </c>
      <c r="F19" s="54" t="str">
        <f t="shared" si="5"/>
        <v>Работал</v>
      </c>
      <c r="G19" s="55" t="str">
        <f t="shared" si="5"/>
        <v/>
      </c>
      <c r="H19" s="54" t="str">
        <f t="shared" si="5"/>
        <v>Работал</v>
      </c>
      <c r="I19" s="54" t="str">
        <f t="shared" si="5"/>
        <v>Работал</v>
      </c>
      <c r="J19" s="55" t="str">
        <f t="shared" si="5"/>
        <v/>
      </c>
      <c r="K19" s="55" t="str">
        <f t="shared" si="5"/>
        <v/>
      </c>
      <c r="L19" s="54" t="str">
        <f t="shared" si="5"/>
        <v>Работал</v>
      </c>
      <c r="M19" s="54" t="str">
        <f t="shared" si="5"/>
        <v>Работал</v>
      </c>
      <c r="N19" s="54" t="str">
        <f t="shared" si="5"/>
        <v>Работал</v>
      </c>
      <c r="O19" s="54" t="str">
        <f t="shared" si="5"/>
        <v>Работал</v>
      </c>
      <c r="P19" s="54" t="str">
        <f t="shared" si="5"/>
        <v>Работал</v>
      </c>
      <c r="Q19" s="55" t="str">
        <f t="shared" si="5"/>
        <v/>
      </c>
      <c r="R19" s="55" t="str">
        <f t="shared" si="5"/>
        <v/>
      </c>
      <c r="S19" s="54" t="str">
        <f t="shared" si="5"/>
        <v>Работал</v>
      </c>
      <c r="T19" s="54" t="str">
        <f t="shared" si="5"/>
        <v>Работал</v>
      </c>
      <c r="U19" s="54" t="str">
        <f t="shared" si="5"/>
        <v>Работал</v>
      </c>
      <c r="V19" s="54" t="str">
        <f t="shared" si="5"/>
        <v>Работал</v>
      </c>
      <c r="W19" s="54" t="str">
        <f t="shared" si="5"/>
        <v>Работал</v>
      </c>
      <c r="X19" s="55" t="str">
        <f t="shared" si="5"/>
        <v/>
      </c>
      <c r="Y19" s="55" t="str">
        <f t="shared" si="5"/>
        <v/>
      </c>
      <c r="Z19" s="54" t="str">
        <f t="shared" si="5"/>
        <v>Работал</v>
      </c>
      <c r="AA19" s="54" t="str">
        <f t="shared" si="5"/>
        <v>Работал</v>
      </c>
      <c r="AB19" s="54" t="str">
        <f t="shared" si="5"/>
        <v>Работал</v>
      </c>
      <c r="AC19" s="54" t="str">
        <f t="shared" si="5"/>
        <v>Работал</v>
      </c>
      <c r="AD19" s="54" t="str">
        <f t="shared" si="5"/>
        <v>Работал</v>
      </c>
      <c r="AE19" s="55" t="str">
        <f t="shared" si="5"/>
        <v/>
      </c>
      <c r="AF19" s="55" t="str">
        <f t="shared" si="5"/>
        <v/>
      </c>
      <c r="AG19" s="54" t="str">
        <f t="shared" si="5"/>
        <v>Работал</v>
      </c>
      <c r="AH19" s="54" t="str">
        <f t="shared" si="5"/>
        <v/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5" t="str">
        <f t="shared" si="5"/>
        <v/>
      </c>
      <c r="E20" s="54" t="str">
        <f t="shared" si="5"/>
        <v>Работал</v>
      </c>
      <c r="F20" s="54" t="str">
        <f t="shared" si="5"/>
        <v>Работал</v>
      </c>
      <c r="G20" s="55" t="str">
        <f t="shared" si="5"/>
        <v/>
      </c>
      <c r="H20" s="54" t="str">
        <f t="shared" si="5"/>
        <v>Работал</v>
      </c>
      <c r="I20" s="54" t="str">
        <f t="shared" si="5"/>
        <v>Работал</v>
      </c>
      <c r="J20" s="55" t="str">
        <f t="shared" si="5"/>
        <v/>
      </c>
      <c r="K20" s="55" t="str">
        <f t="shared" si="5"/>
        <v/>
      </c>
      <c r="L20" s="54" t="str">
        <f t="shared" si="5"/>
        <v>Работал</v>
      </c>
      <c r="M20" s="54" t="str">
        <f t="shared" si="5"/>
        <v>Работал</v>
      </c>
      <c r="N20" s="54" t="str">
        <f t="shared" si="5"/>
        <v>Работал</v>
      </c>
      <c r="O20" s="54" t="str">
        <f t="shared" si="5"/>
        <v>Работал</v>
      </c>
      <c r="P20" s="54" t="str">
        <f t="shared" si="5"/>
        <v>Работал</v>
      </c>
      <c r="Q20" s="55" t="str">
        <f t="shared" si="5"/>
        <v/>
      </c>
      <c r="R20" s="55" t="str">
        <f t="shared" si="5"/>
        <v/>
      </c>
      <c r="S20" s="54" t="str">
        <f t="shared" si="5"/>
        <v>Работал</v>
      </c>
      <c r="T20" s="54" t="str">
        <f t="shared" si="5"/>
        <v>Работал</v>
      </c>
      <c r="U20" s="54" t="str">
        <f t="shared" si="5"/>
        <v>Работал</v>
      </c>
      <c r="V20" s="54" t="str">
        <f t="shared" si="5"/>
        <v>Работал</v>
      </c>
      <c r="W20" s="54" t="str">
        <f t="shared" si="5"/>
        <v>Работал</v>
      </c>
      <c r="X20" s="55" t="str">
        <f t="shared" si="5"/>
        <v/>
      </c>
      <c r="Y20" s="55" t="str">
        <f t="shared" si="5"/>
        <v/>
      </c>
      <c r="Z20" s="54" t="str">
        <f t="shared" si="5"/>
        <v>Работал</v>
      </c>
      <c r="AA20" s="54" t="str">
        <f t="shared" si="5"/>
        <v>Работал</v>
      </c>
      <c r="AB20" s="54" t="str">
        <f t="shared" si="5"/>
        <v>Работал</v>
      </c>
      <c r="AC20" s="54" t="str">
        <f t="shared" si="5"/>
        <v>Работал</v>
      </c>
      <c r="AD20" s="54" t="str">
        <f t="shared" si="5"/>
        <v>Работал</v>
      </c>
      <c r="AE20" s="55" t="str">
        <f t="shared" si="5"/>
        <v/>
      </c>
      <c r="AF20" s="55" t="str">
        <f t="shared" si="5"/>
        <v/>
      </c>
      <c r="AG20" s="54" t="str">
        <f t="shared" si="5"/>
        <v>Работал</v>
      </c>
      <c r="AH20" s="54" t="str">
        <f t="shared" si="5"/>
        <v/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5" t="str">
        <f t="shared" si="5"/>
        <v/>
      </c>
      <c r="E21" s="54" t="str">
        <f t="shared" si="5"/>
        <v>Работал</v>
      </c>
      <c r="F21" s="54" t="str">
        <f t="shared" si="5"/>
        <v>Работал</v>
      </c>
      <c r="G21" s="55" t="str">
        <f t="shared" si="5"/>
        <v/>
      </c>
      <c r="H21" s="54" t="str">
        <f t="shared" si="5"/>
        <v>Работал</v>
      </c>
      <c r="I21" s="54" t="str">
        <f t="shared" si="5"/>
        <v>Работал</v>
      </c>
      <c r="J21" s="55" t="str">
        <f t="shared" si="5"/>
        <v/>
      </c>
      <c r="K21" s="55" t="str">
        <f t="shared" si="5"/>
        <v/>
      </c>
      <c r="L21" s="54" t="str">
        <f t="shared" si="5"/>
        <v>Работал</v>
      </c>
      <c r="M21" s="54" t="str">
        <f t="shared" si="5"/>
        <v>Работал</v>
      </c>
      <c r="N21" s="54" t="str">
        <f t="shared" si="5"/>
        <v>Работал</v>
      </c>
      <c r="O21" s="54" t="str">
        <f t="shared" si="5"/>
        <v>Работал</v>
      </c>
      <c r="P21" s="54" t="str">
        <f t="shared" si="5"/>
        <v>Работал</v>
      </c>
      <c r="Q21" s="55" t="str">
        <f t="shared" si="5"/>
        <v/>
      </c>
      <c r="R21" s="55" t="str">
        <f t="shared" si="5"/>
        <v/>
      </c>
      <c r="S21" s="54" t="str">
        <f t="shared" si="5"/>
        <v>Работал</v>
      </c>
      <c r="T21" s="54" t="str">
        <f t="shared" si="5"/>
        <v>Работал</v>
      </c>
      <c r="U21" s="54" t="str">
        <f t="shared" si="5"/>
        <v>Работал</v>
      </c>
      <c r="V21" s="54" t="str">
        <f t="shared" si="5"/>
        <v>Работал</v>
      </c>
      <c r="W21" s="54" t="str">
        <f t="shared" si="5"/>
        <v>Работал</v>
      </c>
      <c r="X21" s="55" t="str">
        <f t="shared" si="5"/>
        <v/>
      </c>
      <c r="Y21" s="55" t="str">
        <f t="shared" si="5"/>
        <v/>
      </c>
      <c r="Z21" s="54" t="str">
        <f t="shared" si="5"/>
        <v>Работал</v>
      </c>
      <c r="AA21" s="54" t="str">
        <f t="shared" si="5"/>
        <v>Работал</v>
      </c>
      <c r="AB21" s="54" t="str">
        <f t="shared" si="5"/>
        <v>Работал</v>
      </c>
      <c r="AC21" s="54" t="str">
        <f t="shared" si="5"/>
        <v>Работал</v>
      </c>
      <c r="AD21" s="54" t="str">
        <f t="shared" si="5"/>
        <v>Работал</v>
      </c>
      <c r="AE21" s="55" t="str">
        <f t="shared" si="5"/>
        <v/>
      </c>
      <c r="AF21" s="55" t="str">
        <f t="shared" si="5"/>
        <v/>
      </c>
      <c r="AG21" s="54" t="str">
        <f t="shared" si="5"/>
        <v>Работал</v>
      </c>
      <c r="AH21" s="54" t="str">
        <f t="shared" si="5"/>
        <v/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5" t="str">
        <f t="shared" si="5"/>
        <v/>
      </c>
      <c r="E22" s="54" t="str">
        <f t="shared" si="5"/>
        <v>Работал</v>
      </c>
      <c r="F22" s="54" t="str">
        <f t="shared" si="5"/>
        <v>Работал</v>
      </c>
      <c r="G22" s="55" t="str">
        <f t="shared" si="5"/>
        <v/>
      </c>
      <c r="H22" s="54" t="str">
        <f t="shared" si="5"/>
        <v>Работал</v>
      </c>
      <c r="I22" s="54" t="str">
        <f t="shared" si="5"/>
        <v>Работал</v>
      </c>
      <c r="J22" s="55" t="str">
        <f t="shared" si="5"/>
        <v/>
      </c>
      <c r="K22" s="55" t="str">
        <f t="shared" si="5"/>
        <v/>
      </c>
      <c r="L22" s="54" t="str">
        <f t="shared" si="5"/>
        <v>Работал</v>
      </c>
      <c r="M22" s="54" t="str">
        <f t="shared" si="5"/>
        <v>Работал</v>
      </c>
      <c r="N22" s="54" t="str">
        <f t="shared" si="5"/>
        <v>Работал</v>
      </c>
      <c r="O22" s="54" t="str">
        <f t="shared" si="5"/>
        <v>Работал</v>
      </c>
      <c r="P22" s="54" t="str">
        <f t="shared" si="5"/>
        <v>Работал</v>
      </c>
      <c r="Q22" s="55" t="str">
        <f t="shared" si="5"/>
        <v/>
      </c>
      <c r="R22" s="55" t="str">
        <f t="shared" si="5"/>
        <v/>
      </c>
      <c r="S22" s="54" t="str">
        <f t="shared" si="5"/>
        <v>Работал</v>
      </c>
      <c r="T22" s="54" t="str">
        <f t="shared" si="5"/>
        <v>Работал</v>
      </c>
      <c r="U22" s="54" t="str">
        <f t="shared" si="5"/>
        <v>Работал</v>
      </c>
      <c r="V22" s="54" t="str">
        <f t="shared" si="5"/>
        <v>Работал</v>
      </c>
      <c r="W22" s="54" t="str">
        <f t="shared" si="5"/>
        <v>Работал</v>
      </c>
      <c r="X22" s="55" t="str">
        <f t="shared" si="5"/>
        <v/>
      </c>
      <c r="Y22" s="55" t="str">
        <f t="shared" si="5"/>
        <v/>
      </c>
      <c r="Z22" s="54" t="str">
        <f t="shared" si="5"/>
        <v>Работал</v>
      </c>
      <c r="AA22" s="54" t="str">
        <f t="shared" si="5"/>
        <v>Работал</v>
      </c>
      <c r="AB22" s="54" t="str">
        <f t="shared" si="5"/>
        <v>Работал</v>
      </c>
      <c r="AC22" s="54" t="str">
        <f t="shared" si="5"/>
        <v>Работал</v>
      </c>
      <c r="AD22" s="54" t="str">
        <f t="shared" si="5"/>
        <v>Работал</v>
      </c>
      <c r="AE22" s="55" t="str">
        <f t="shared" si="5"/>
        <v/>
      </c>
      <c r="AF22" s="55" t="str">
        <f t="shared" si="5"/>
        <v/>
      </c>
      <c r="AG22" s="54" t="str">
        <f t="shared" si="5"/>
        <v>Работал</v>
      </c>
      <c r="AH22" s="54" t="str">
        <f t="shared" si="5"/>
        <v/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5" t="str">
        <f t="shared" si="5"/>
        <v/>
      </c>
      <c r="E23" s="54" t="str">
        <f t="shared" si="5"/>
        <v>Работал</v>
      </c>
      <c r="F23" s="54" t="str">
        <f t="shared" si="5"/>
        <v>Работал</v>
      </c>
      <c r="G23" s="55" t="str">
        <f t="shared" si="5"/>
        <v/>
      </c>
      <c r="H23" s="54" t="str">
        <f t="shared" si="5"/>
        <v>Работал</v>
      </c>
      <c r="I23" s="54" t="str">
        <f t="shared" si="5"/>
        <v>Работал</v>
      </c>
      <c r="J23" s="55" t="str">
        <f t="shared" si="5"/>
        <v/>
      </c>
      <c r="K23" s="55" t="str">
        <f t="shared" si="5"/>
        <v/>
      </c>
      <c r="L23" s="54" t="str">
        <f t="shared" si="5"/>
        <v>Работал</v>
      </c>
      <c r="M23" s="54" t="str">
        <f t="shared" si="5"/>
        <v>Работал</v>
      </c>
      <c r="N23" s="54" t="str">
        <f t="shared" si="5"/>
        <v>Работал</v>
      </c>
      <c r="O23" s="54" t="str">
        <f t="shared" si="5"/>
        <v>Работал</v>
      </c>
      <c r="P23" s="54" t="str">
        <f t="shared" si="5"/>
        <v>Работал</v>
      </c>
      <c r="Q23" s="55" t="str">
        <f t="shared" si="5"/>
        <v/>
      </c>
      <c r="R23" s="55" t="str">
        <f t="shared" si="5"/>
        <v/>
      </c>
      <c r="S23" s="54" t="str">
        <f t="shared" si="5"/>
        <v>Работал</v>
      </c>
      <c r="T23" s="54" t="str">
        <f t="shared" si="5"/>
        <v>Работал</v>
      </c>
      <c r="U23" s="54" t="str">
        <f t="shared" si="5"/>
        <v>Работал</v>
      </c>
      <c r="V23" s="54" t="str">
        <f t="shared" si="5"/>
        <v>Работал</v>
      </c>
      <c r="W23" s="54" t="str">
        <f t="shared" si="5"/>
        <v>Работал</v>
      </c>
      <c r="X23" s="55" t="str">
        <f t="shared" si="5"/>
        <v/>
      </c>
      <c r="Y23" s="55" t="str">
        <f t="shared" si="5"/>
        <v/>
      </c>
      <c r="Z23" s="54" t="str">
        <f t="shared" si="5"/>
        <v>Работал</v>
      </c>
      <c r="AA23" s="54" t="str">
        <f t="shared" si="5"/>
        <v>Работал</v>
      </c>
      <c r="AB23" s="54" t="str">
        <f t="shared" si="5"/>
        <v>Работал</v>
      </c>
      <c r="AC23" s="54" t="str">
        <f t="shared" si="5"/>
        <v>Работал</v>
      </c>
      <c r="AD23" s="54" t="str">
        <f t="shared" si="5"/>
        <v>Работал</v>
      </c>
      <c r="AE23" s="55" t="str">
        <f t="shared" si="5"/>
        <v/>
      </c>
      <c r="AF23" s="55" t="str">
        <f t="shared" si="5"/>
        <v/>
      </c>
      <c r="AG23" s="54" t="str">
        <f t="shared" si="5"/>
        <v>Работал</v>
      </c>
      <c r="AH23" s="54" t="str">
        <f t="shared" si="5"/>
        <v/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5" t="str">
        <f t="shared" si="5"/>
        <v/>
      </c>
      <c r="E24" s="54" t="str">
        <f t="shared" si="5"/>
        <v>Работал</v>
      </c>
      <c r="F24" s="54" t="str">
        <f t="shared" si="5"/>
        <v>Работал</v>
      </c>
      <c r="G24" s="55" t="str">
        <f t="shared" si="5"/>
        <v/>
      </c>
      <c r="H24" s="54" t="str">
        <f t="shared" si="5"/>
        <v>Работал</v>
      </c>
      <c r="I24" s="54" t="str">
        <f t="shared" si="5"/>
        <v>Работал</v>
      </c>
      <c r="J24" s="55" t="str">
        <f t="shared" si="5"/>
        <v/>
      </c>
      <c r="K24" s="55" t="str">
        <f t="shared" si="5"/>
        <v/>
      </c>
      <c r="L24" s="54" t="str">
        <f t="shared" si="5"/>
        <v>Работал</v>
      </c>
      <c r="M24" s="54" t="str">
        <f t="shared" si="5"/>
        <v>Работал</v>
      </c>
      <c r="N24" s="54" t="str">
        <f t="shared" si="5"/>
        <v>Работал</v>
      </c>
      <c r="O24" s="54" t="str">
        <f t="shared" si="5"/>
        <v>Работал</v>
      </c>
      <c r="P24" s="54" t="str">
        <f t="shared" si="5"/>
        <v>Работал</v>
      </c>
      <c r="Q24" s="55" t="str">
        <f t="shared" si="5"/>
        <v/>
      </c>
      <c r="R24" s="55" t="str">
        <f t="shared" si="5"/>
        <v/>
      </c>
      <c r="S24" s="54" t="str">
        <f t="shared" si="5"/>
        <v>Работал</v>
      </c>
      <c r="T24" s="54" t="str">
        <f t="shared" si="5"/>
        <v>Работал</v>
      </c>
      <c r="U24" s="54" t="str">
        <f t="shared" si="5"/>
        <v>Работал</v>
      </c>
      <c r="V24" s="54" t="str">
        <f t="shared" si="5"/>
        <v>Работал</v>
      </c>
      <c r="W24" s="54" t="str">
        <f t="shared" si="5"/>
        <v>Работал</v>
      </c>
      <c r="X24" s="55" t="str">
        <f t="shared" si="5"/>
        <v/>
      </c>
      <c r="Y24" s="55" t="str">
        <f t="shared" si="5"/>
        <v/>
      </c>
      <c r="Z24" s="54" t="str">
        <f t="shared" si="5"/>
        <v>Работал</v>
      </c>
      <c r="AA24" s="54" t="str">
        <f t="shared" si="5"/>
        <v>Работал</v>
      </c>
      <c r="AB24" s="54" t="str">
        <f t="shared" si="5"/>
        <v>Работал</v>
      </c>
      <c r="AC24" s="54" t="str">
        <f t="shared" si="5"/>
        <v>Работал</v>
      </c>
      <c r="AD24" s="54" t="str">
        <f t="shared" si="5"/>
        <v>Работал</v>
      </c>
      <c r="AE24" s="55" t="str">
        <f t="shared" si="5"/>
        <v/>
      </c>
      <c r="AF24" s="55" t="str">
        <f t="shared" si="5"/>
        <v/>
      </c>
      <c r="AG24" s="54" t="str">
        <f t="shared" si="5"/>
        <v>Работал</v>
      </c>
      <c r="AH24" s="54" t="str">
        <f t="shared" si="5"/>
        <v/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5" t="str">
        <f t="shared" si="5"/>
        <v/>
      </c>
      <c r="E25" s="54" t="str">
        <f t="shared" si="5"/>
        <v>Работал</v>
      </c>
      <c r="F25" s="54" t="str">
        <f t="shared" si="5"/>
        <v>Работал</v>
      </c>
      <c r="G25" s="55" t="str">
        <f t="shared" si="5"/>
        <v/>
      </c>
      <c r="H25" s="54" t="str">
        <f t="shared" si="5"/>
        <v>Работал</v>
      </c>
      <c r="I25" s="54" t="str">
        <f t="shared" si="5"/>
        <v>Работал</v>
      </c>
      <c r="J25" s="55" t="str">
        <f t="shared" si="5"/>
        <v/>
      </c>
      <c r="K25" s="55" t="str">
        <f t="shared" si="5"/>
        <v/>
      </c>
      <c r="L25" s="54" t="str">
        <f t="shared" si="5"/>
        <v>Работал</v>
      </c>
      <c r="M25" s="54" t="str">
        <f t="shared" si="5"/>
        <v>Работал</v>
      </c>
      <c r="N25" s="54" t="str">
        <f t="shared" si="5"/>
        <v>Работал</v>
      </c>
      <c r="O25" s="54" t="str">
        <f t="shared" si="5"/>
        <v>Работал</v>
      </c>
      <c r="P25" s="54" t="str">
        <f t="shared" si="5"/>
        <v>Работал</v>
      </c>
      <c r="Q25" s="55" t="str">
        <f t="shared" si="5"/>
        <v/>
      </c>
      <c r="R25" s="55" t="str">
        <f t="shared" si="5"/>
        <v/>
      </c>
      <c r="S25" s="54" t="str">
        <f t="shared" si="5"/>
        <v>Работал</v>
      </c>
      <c r="T25" s="54" t="str">
        <f t="shared" si="5"/>
        <v>Работал</v>
      </c>
      <c r="U25" s="54" t="str">
        <f t="shared" si="5"/>
        <v>Работал</v>
      </c>
      <c r="V25" s="54" t="str">
        <f t="shared" si="5"/>
        <v>Работал</v>
      </c>
      <c r="W25" s="54" t="str">
        <f t="shared" si="5"/>
        <v>Работал</v>
      </c>
      <c r="X25" s="55" t="str">
        <f t="shared" si="5"/>
        <v/>
      </c>
      <c r="Y25" s="55" t="str">
        <f t="shared" si="5"/>
        <v/>
      </c>
      <c r="Z25" s="54" t="str">
        <f t="shared" si="5"/>
        <v>Выходной</v>
      </c>
      <c r="AA25" s="54" t="str">
        <f t="shared" si="5"/>
        <v>Выходной</v>
      </c>
      <c r="AB25" s="54" t="str">
        <f t="shared" si="5"/>
        <v>Выходной</v>
      </c>
      <c r="AC25" s="54" t="str">
        <f t="shared" si="5"/>
        <v>Выходной</v>
      </c>
      <c r="AD25" s="54" t="str">
        <f t="shared" si="5"/>
        <v>Выходной</v>
      </c>
      <c r="AE25" s="55" t="str">
        <f t="shared" si="5"/>
        <v/>
      </c>
      <c r="AF25" s="55" t="str">
        <f t="shared" si="5"/>
        <v/>
      </c>
      <c r="AG25" s="54" t="str">
        <f t="shared" si="5"/>
        <v>Работал</v>
      </c>
      <c r="AH25" s="54" t="str">
        <f t="shared" si="5"/>
        <v/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5" t="str">
        <f t="shared" si="5"/>
        <v/>
      </c>
      <c r="E26" s="54" t="str">
        <f t="shared" si="5"/>
        <v>Работал</v>
      </c>
      <c r="F26" s="54" t="str">
        <f t="shared" si="5"/>
        <v>Работал</v>
      </c>
      <c r="G26" s="55" t="str">
        <f t="shared" si="5"/>
        <v/>
      </c>
      <c r="H26" s="54" t="str">
        <f t="shared" si="5"/>
        <v>Работал</v>
      </c>
      <c r="I26" s="54" t="str">
        <f t="shared" si="5"/>
        <v>Работал</v>
      </c>
      <c r="J26" s="55" t="str">
        <f t="shared" si="5"/>
        <v/>
      </c>
      <c r="K26" s="55" t="str">
        <f t="shared" si="5"/>
        <v/>
      </c>
      <c r="L26" s="54" t="str">
        <f t="shared" si="5"/>
        <v>Работал</v>
      </c>
      <c r="M26" s="54" t="str">
        <f t="shared" si="5"/>
        <v>Работал</v>
      </c>
      <c r="N26" s="54" t="str">
        <f t="shared" si="5"/>
        <v>Работал</v>
      </c>
      <c r="O26" s="54" t="str">
        <f t="shared" si="5"/>
        <v>Работал</v>
      </c>
      <c r="P26" s="54" t="str">
        <f t="shared" si="5"/>
        <v>Работал</v>
      </c>
      <c r="Q26" s="55" t="str">
        <f t="shared" si="5"/>
        <v/>
      </c>
      <c r="R26" s="55" t="str">
        <f t="shared" si="5"/>
        <v/>
      </c>
      <c r="S26" s="54" t="str">
        <f t="shared" ref="S26:AJ26" si="6">IF(ISBLANK(S104),"",IF(S104=0,"Выходной",IF(S104&lt;&gt;0,"Работал","")))</f>
        <v>Работал</v>
      </c>
      <c r="T26" s="54" t="str">
        <f t="shared" si="6"/>
        <v>Работал</v>
      </c>
      <c r="U26" s="54" t="str">
        <f t="shared" si="6"/>
        <v>Работал</v>
      </c>
      <c r="V26" s="54" t="str">
        <f t="shared" si="6"/>
        <v>Работал</v>
      </c>
      <c r="W26" s="54" t="str">
        <f t="shared" si="6"/>
        <v>Работал</v>
      </c>
      <c r="X26" s="55" t="str">
        <f t="shared" si="6"/>
        <v/>
      </c>
      <c r="Y26" s="55" t="str">
        <f t="shared" si="6"/>
        <v/>
      </c>
      <c r="Z26" s="54" t="str">
        <f t="shared" si="6"/>
        <v>Работал</v>
      </c>
      <c r="AA26" s="54" t="str">
        <f t="shared" si="6"/>
        <v>Работал</v>
      </c>
      <c r="AB26" s="54" t="str">
        <f t="shared" si="6"/>
        <v>Работал</v>
      </c>
      <c r="AC26" s="54" t="str">
        <f t="shared" si="6"/>
        <v>Работал</v>
      </c>
      <c r="AD26" s="54" t="str">
        <f t="shared" si="6"/>
        <v>Работал</v>
      </c>
      <c r="AE26" s="55" t="str">
        <f t="shared" si="6"/>
        <v/>
      </c>
      <c r="AF26" s="55" t="str">
        <f t="shared" si="6"/>
        <v/>
      </c>
      <c r="AG26" s="54" t="str">
        <f t="shared" si="6"/>
        <v>Работал</v>
      </c>
      <c r="AH26" s="54" t="str">
        <f t="shared" si="6"/>
        <v/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5" t="str">
        <f t="shared" ref="D27:AJ34" si="7">IF(ISBLANK(D105),"",IF(D105=0,"Выходной",IF(D105&lt;&gt;0,"Работал","")))</f>
        <v/>
      </c>
      <c r="E27" s="54" t="str">
        <f t="shared" si="7"/>
        <v>Работал</v>
      </c>
      <c r="F27" s="54" t="str">
        <f t="shared" si="7"/>
        <v>Работал</v>
      </c>
      <c r="G27" s="55" t="str">
        <f t="shared" si="7"/>
        <v/>
      </c>
      <c r="H27" s="54" t="str">
        <f t="shared" si="7"/>
        <v>Работал</v>
      </c>
      <c r="I27" s="54" t="str">
        <f t="shared" si="7"/>
        <v>Работал</v>
      </c>
      <c r="J27" s="55" t="str">
        <f t="shared" si="7"/>
        <v/>
      </c>
      <c r="K27" s="55" t="str">
        <f t="shared" si="7"/>
        <v/>
      </c>
      <c r="L27" s="54" t="str">
        <f t="shared" si="7"/>
        <v>Работал</v>
      </c>
      <c r="M27" s="54" t="str">
        <f t="shared" si="7"/>
        <v>Работал</v>
      </c>
      <c r="N27" s="54" t="str">
        <f t="shared" si="7"/>
        <v>Работал</v>
      </c>
      <c r="O27" s="54" t="str">
        <f t="shared" si="7"/>
        <v>Работал</v>
      </c>
      <c r="P27" s="54" t="str">
        <f t="shared" si="7"/>
        <v>Работал</v>
      </c>
      <c r="Q27" s="55" t="str">
        <f t="shared" si="7"/>
        <v/>
      </c>
      <c r="R27" s="55" t="str">
        <f t="shared" si="7"/>
        <v/>
      </c>
      <c r="S27" s="54" t="str">
        <f t="shared" si="7"/>
        <v>Работал</v>
      </c>
      <c r="T27" s="54" t="str">
        <f t="shared" si="7"/>
        <v>Работал</v>
      </c>
      <c r="U27" s="54" t="str">
        <f t="shared" si="7"/>
        <v>Работал</v>
      </c>
      <c r="V27" s="54" t="str">
        <f t="shared" si="7"/>
        <v>Работал</v>
      </c>
      <c r="W27" s="54" t="str">
        <f t="shared" si="7"/>
        <v>Работал</v>
      </c>
      <c r="X27" s="55" t="str">
        <f t="shared" si="7"/>
        <v/>
      </c>
      <c r="Y27" s="55" t="str">
        <f t="shared" si="7"/>
        <v/>
      </c>
      <c r="Z27" s="54" t="str">
        <f t="shared" si="7"/>
        <v>Работал</v>
      </c>
      <c r="AA27" s="54" t="str">
        <f t="shared" si="7"/>
        <v>Работал</v>
      </c>
      <c r="AB27" s="54" t="str">
        <f t="shared" si="7"/>
        <v>Работал</v>
      </c>
      <c r="AC27" s="54" t="str">
        <f t="shared" si="7"/>
        <v>Работал</v>
      </c>
      <c r="AD27" s="54" t="str">
        <f t="shared" si="7"/>
        <v>Работал</v>
      </c>
      <c r="AE27" s="55" t="str">
        <f t="shared" si="7"/>
        <v/>
      </c>
      <c r="AF27" s="55" t="str">
        <f t="shared" si="7"/>
        <v/>
      </c>
      <c r="AG27" s="54" t="str">
        <f t="shared" si="7"/>
        <v>Работал</v>
      </c>
      <c r="AH27" s="54" t="str">
        <f t="shared" si="7"/>
        <v/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5" t="str">
        <f t="shared" si="7"/>
        <v/>
      </c>
      <c r="E28" s="54" t="str">
        <f t="shared" si="7"/>
        <v>Работал</v>
      </c>
      <c r="F28" s="54" t="str">
        <f t="shared" si="7"/>
        <v>Работал</v>
      </c>
      <c r="G28" s="55" t="str">
        <f t="shared" si="7"/>
        <v/>
      </c>
      <c r="H28" s="54" t="str">
        <f t="shared" si="7"/>
        <v>Работал</v>
      </c>
      <c r="I28" s="54" t="str">
        <f t="shared" si="7"/>
        <v>Выходной</v>
      </c>
      <c r="J28" s="55" t="str">
        <f t="shared" si="7"/>
        <v>Выходной</v>
      </c>
      <c r="K28" s="55" t="str">
        <f t="shared" si="7"/>
        <v>Выходной</v>
      </c>
      <c r="L28" s="54" t="str">
        <f t="shared" si="7"/>
        <v>Выходной</v>
      </c>
      <c r="M28" s="54" t="str">
        <f t="shared" si="7"/>
        <v>Выходной</v>
      </c>
      <c r="N28" s="54" t="str">
        <f t="shared" si="7"/>
        <v>Выходной</v>
      </c>
      <c r="O28" s="54" t="str">
        <f t="shared" si="7"/>
        <v>Выходной</v>
      </c>
      <c r="P28" s="54" t="str">
        <f t="shared" si="7"/>
        <v>Выходной</v>
      </c>
      <c r="Q28" s="55" t="str">
        <f t="shared" si="7"/>
        <v>Выходной</v>
      </c>
      <c r="R28" s="55" t="str">
        <f t="shared" si="7"/>
        <v>Выходной</v>
      </c>
      <c r="S28" s="54" t="str">
        <f t="shared" si="7"/>
        <v>Выходной</v>
      </c>
      <c r="T28" s="54" t="str">
        <f t="shared" si="7"/>
        <v>Выходной</v>
      </c>
      <c r="U28" s="54" t="str">
        <f t="shared" si="7"/>
        <v>Выходной</v>
      </c>
      <c r="V28" s="54" t="str">
        <f t="shared" si="7"/>
        <v>Выходной</v>
      </c>
      <c r="W28" s="54" t="str">
        <f t="shared" si="7"/>
        <v>Работал</v>
      </c>
      <c r="X28" s="55" t="str">
        <f t="shared" si="7"/>
        <v/>
      </c>
      <c r="Y28" s="55" t="str">
        <f t="shared" si="7"/>
        <v/>
      </c>
      <c r="Z28" s="54" t="str">
        <f t="shared" si="7"/>
        <v>Работал</v>
      </c>
      <c r="AA28" s="54" t="str">
        <f t="shared" si="7"/>
        <v>Работал</v>
      </c>
      <c r="AB28" s="54" t="str">
        <f t="shared" si="7"/>
        <v>Работал</v>
      </c>
      <c r="AC28" s="54" t="str">
        <f t="shared" si="7"/>
        <v>Работал</v>
      </c>
      <c r="AD28" s="54" t="str">
        <f t="shared" si="7"/>
        <v>Работал</v>
      </c>
      <c r="AE28" s="55" t="str">
        <f t="shared" si="7"/>
        <v/>
      </c>
      <c r="AF28" s="55" t="str">
        <f t="shared" si="7"/>
        <v/>
      </c>
      <c r="AG28" s="54" t="str">
        <f t="shared" si="7"/>
        <v>Работал</v>
      </c>
      <c r="AH28" s="54" t="str">
        <f t="shared" si="7"/>
        <v/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5" t="str">
        <f t="shared" si="7"/>
        <v/>
      </c>
      <c r="E29" s="54" t="str">
        <f t="shared" si="7"/>
        <v>Работал</v>
      </c>
      <c r="F29" s="54" t="str">
        <f t="shared" si="7"/>
        <v>Работал</v>
      </c>
      <c r="G29" s="55" t="str">
        <f t="shared" si="7"/>
        <v/>
      </c>
      <c r="H29" s="54" t="str">
        <f t="shared" si="7"/>
        <v>Работал</v>
      </c>
      <c r="I29" s="54" t="str">
        <f t="shared" si="7"/>
        <v>Работал</v>
      </c>
      <c r="J29" s="55" t="str">
        <f t="shared" si="7"/>
        <v/>
      </c>
      <c r="K29" s="55" t="str">
        <f t="shared" si="7"/>
        <v/>
      </c>
      <c r="L29" s="54" t="str">
        <f t="shared" si="7"/>
        <v>Работал</v>
      </c>
      <c r="M29" s="54" t="str">
        <f t="shared" si="7"/>
        <v>Работал</v>
      </c>
      <c r="N29" s="54" t="str">
        <f t="shared" si="7"/>
        <v>Работал</v>
      </c>
      <c r="O29" s="54" t="str">
        <f t="shared" si="7"/>
        <v>Работал</v>
      </c>
      <c r="P29" s="54" t="str">
        <f t="shared" si="7"/>
        <v>Работал</v>
      </c>
      <c r="Q29" s="55" t="str">
        <f t="shared" si="7"/>
        <v/>
      </c>
      <c r="R29" s="55" t="str">
        <f t="shared" si="7"/>
        <v/>
      </c>
      <c r="S29" s="54" t="str">
        <f t="shared" si="7"/>
        <v>Работал</v>
      </c>
      <c r="T29" s="54" t="str">
        <f t="shared" si="7"/>
        <v>Работал</v>
      </c>
      <c r="U29" s="54" t="str">
        <f t="shared" si="7"/>
        <v>Работал</v>
      </c>
      <c r="V29" s="54" t="str">
        <f t="shared" si="7"/>
        <v>Работал</v>
      </c>
      <c r="W29" s="54" t="str">
        <f t="shared" si="7"/>
        <v>Работал</v>
      </c>
      <c r="X29" s="55" t="str">
        <f t="shared" si="7"/>
        <v/>
      </c>
      <c r="Y29" s="55" t="str">
        <f t="shared" si="7"/>
        <v/>
      </c>
      <c r="Z29" s="54" t="str">
        <f t="shared" si="7"/>
        <v>Работал</v>
      </c>
      <c r="AA29" s="54" t="str">
        <f t="shared" si="7"/>
        <v>Работал</v>
      </c>
      <c r="AB29" s="54" t="str">
        <f t="shared" si="7"/>
        <v>Работал</v>
      </c>
      <c r="AC29" s="54" t="str">
        <f t="shared" si="7"/>
        <v>Работал</v>
      </c>
      <c r="AD29" s="54" t="str">
        <f t="shared" si="7"/>
        <v>Работал</v>
      </c>
      <c r="AE29" s="55" t="str">
        <f t="shared" si="7"/>
        <v/>
      </c>
      <c r="AF29" s="55" t="str">
        <f t="shared" si="7"/>
        <v/>
      </c>
      <c r="AG29" s="54" t="str">
        <f t="shared" si="7"/>
        <v>Работал</v>
      </c>
      <c r="AH29" s="54" t="str">
        <f t="shared" si="7"/>
        <v/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5" t="str">
        <f t="shared" si="7"/>
        <v/>
      </c>
      <c r="E30" s="54" t="str">
        <f t="shared" si="7"/>
        <v>Работал</v>
      </c>
      <c r="F30" s="54" t="str">
        <f t="shared" si="7"/>
        <v>Работал</v>
      </c>
      <c r="G30" s="55" t="str">
        <f t="shared" si="7"/>
        <v/>
      </c>
      <c r="H30" s="54" t="str">
        <f t="shared" si="7"/>
        <v>Работал</v>
      </c>
      <c r="I30" s="54" t="str">
        <f t="shared" si="7"/>
        <v>Работал</v>
      </c>
      <c r="J30" s="55" t="str">
        <f t="shared" si="7"/>
        <v/>
      </c>
      <c r="K30" s="55" t="str">
        <f t="shared" si="7"/>
        <v/>
      </c>
      <c r="L30" s="54" t="str">
        <f t="shared" si="7"/>
        <v>Работал</v>
      </c>
      <c r="M30" s="54" t="str">
        <f t="shared" si="7"/>
        <v>Работал</v>
      </c>
      <c r="N30" s="54" t="str">
        <f t="shared" si="7"/>
        <v>Работал</v>
      </c>
      <c r="O30" s="54" t="str">
        <f t="shared" si="7"/>
        <v>Работал</v>
      </c>
      <c r="P30" s="54" t="str">
        <f t="shared" si="7"/>
        <v>Работал</v>
      </c>
      <c r="Q30" s="55" t="str">
        <f t="shared" si="7"/>
        <v/>
      </c>
      <c r="R30" s="55" t="str">
        <f t="shared" si="7"/>
        <v/>
      </c>
      <c r="S30" s="54" t="str">
        <f t="shared" si="7"/>
        <v>Работал</v>
      </c>
      <c r="T30" s="54" t="str">
        <f t="shared" si="7"/>
        <v>Работал</v>
      </c>
      <c r="U30" s="54" t="str">
        <f t="shared" si="7"/>
        <v>Работал</v>
      </c>
      <c r="V30" s="54" t="str">
        <f t="shared" si="7"/>
        <v>Работал</v>
      </c>
      <c r="W30" s="54" t="str">
        <f t="shared" si="7"/>
        <v>Работал</v>
      </c>
      <c r="X30" s="55" t="str">
        <f t="shared" si="7"/>
        <v/>
      </c>
      <c r="Y30" s="55" t="str">
        <f t="shared" si="7"/>
        <v/>
      </c>
      <c r="Z30" s="54" t="str">
        <f t="shared" si="7"/>
        <v>Работал</v>
      </c>
      <c r="AA30" s="54" t="str">
        <f t="shared" si="7"/>
        <v>Работал</v>
      </c>
      <c r="AB30" s="54" t="str">
        <f t="shared" si="7"/>
        <v>Работал</v>
      </c>
      <c r="AC30" s="54" t="str">
        <f t="shared" si="7"/>
        <v>Работал</v>
      </c>
      <c r="AD30" s="54" t="str">
        <f t="shared" si="7"/>
        <v>Работал</v>
      </c>
      <c r="AE30" s="55" t="str">
        <f t="shared" si="7"/>
        <v/>
      </c>
      <c r="AF30" s="55" t="str">
        <f t="shared" si="7"/>
        <v/>
      </c>
      <c r="AG30" s="54" t="str">
        <f t="shared" si="7"/>
        <v>Работал</v>
      </c>
      <c r="AH30" s="54" t="str">
        <f t="shared" si="7"/>
        <v/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tr">
        <f>VLOOKUP($A31,Сотрудники!$A$3:$L$1201,2,0)</f>
        <v>Передков Константин</v>
      </c>
      <c r="C31" s="33" t="str">
        <f>VLOOKUP($A31,Сотрудники!$A$3:$L$1201,8,0)</f>
        <v>Москва</v>
      </c>
      <c r="D31" s="55" t="str">
        <f t="shared" si="7"/>
        <v/>
      </c>
      <c r="E31" s="54" t="str">
        <f t="shared" si="7"/>
        <v>Работал</v>
      </c>
      <c r="F31" s="54" t="str">
        <f t="shared" si="7"/>
        <v>Работал</v>
      </c>
      <c r="G31" s="55" t="str">
        <f t="shared" si="7"/>
        <v/>
      </c>
      <c r="H31" s="54" t="str">
        <f t="shared" si="7"/>
        <v>Работал</v>
      </c>
      <c r="I31" s="54" t="str">
        <f t="shared" si="7"/>
        <v>Работал</v>
      </c>
      <c r="J31" s="55" t="str">
        <f t="shared" si="7"/>
        <v/>
      </c>
      <c r="K31" s="55" t="str">
        <f t="shared" si="7"/>
        <v/>
      </c>
      <c r="L31" s="54" t="str">
        <f t="shared" si="7"/>
        <v>Работал</v>
      </c>
      <c r="M31" s="54" t="str">
        <f t="shared" si="7"/>
        <v>Работал</v>
      </c>
      <c r="N31" s="54" t="str">
        <f t="shared" si="7"/>
        <v>Работал</v>
      </c>
      <c r="O31" s="54" t="str">
        <f t="shared" si="7"/>
        <v>Работал</v>
      </c>
      <c r="P31" s="54" t="str">
        <f t="shared" si="7"/>
        <v>Работал</v>
      </c>
      <c r="Q31" s="55" t="str">
        <f t="shared" si="7"/>
        <v/>
      </c>
      <c r="R31" s="55" t="str">
        <f t="shared" si="7"/>
        <v/>
      </c>
      <c r="S31" s="54" t="str">
        <f t="shared" si="7"/>
        <v>Работал</v>
      </c>
      <c r="T31" s="54" t="str">
        <f t="shared" si="7"/>
        <v>Работал</v>
      </c>
      <c r="U31" s="54" t="str">
        <f t="shared" si="7"/>
        <v>Работал</v>
      </c>
      <c r="V31" s="54" t="str">
        <f t="shared" si="7"/>
        <v>Работал</v>
      </c>
      <c r="W31" s="54" t="str">
        <f t="shared" si="7"/>
        <v>Работал</v>
      </c>
      <c r="X31" s="55" t="str">
        <f t="shared" si="7"/>
        <v/>
      </c>
      <c r="Y31" s="55" t="str">
        <f t="shared" si="7"/>
        <v/>
      </c>
      <c r="Z31" s="54" t="str">
        <f t="shared" si="7"/>
        <v>Работал</v>
      </c>
      <c r="AA31" s="54" t="str">
        <f t="shared" si="7"/>
        <v>Работал</v>
      </c>
      <c r="AB31" s="54" t="str">
        <f t="shared" si="7"/>
        <v>Работал</v>
      </c>
      <c r="AC31" s="54" t="str">
        <f t="shared" si="7"/>
        <v>Работал</v>
      </c>
      <c r="AD31" s="54" t="str">
        <f t="shared" si="7"/>
        <v>Работал</v>
      </c>
      <c r="AE31" s="55" t="str">
        <f t="shared" si="7"/>
        <v/>
      </c>
      <c r="AF31" s="55" t="str">
        <f t="shared" si="7"/>
        <v/>
      </c>
      <c r="AG31" s="54" t="str">
        <f t="shared" si="7"/>
        <v>Работал</v>
      </c>
      <c r="AH31" s="54" t="str">
        <f t="shared" si="7"/>
        <v/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tr">
        <f>VLOOKUP($A32,Сотрудники!$A$3:$L$1201,2,0)</f>
        <v>Томских Виталий</v>
      </c>
      <c r="C32" s="33" t="str">
        <f>VLOOKUP($A32,Сотрудники!$A$3:$L$1201,8,0)</f>
        <v>Москва</v>
      </c>
      <c r="D32" s="55" t="str">
        <f t="shared" si="7"/>
        <v/>
      </c>
      <c r="E32" s="54" t="str">
        <f t="shared" si="7"/>
        <v>Работал</v>
      </c>
      <c r="F32" s="54" t="str">
        <f t="shared" si="7"/>
        <v>Работал</v>
      </c>
      <c r="G32" s="55" t="str">
        <f t="shared" si="7"/>
        <v/>
      </c>
      <c r="H32" s="54" t="str">
        <f t="shared" si="7"/>
        <v>Работал</v>
      </c>
      <c r="I32" s="54" t="str">
        <f t="shared" si="7"/>
        <v>Работал</v>
      </c>
      <c r="J32" s="55" t="str">
        <f t="shared" si="7"/>
        <v/>
      </c>
      <c r="K32" s="55" t="str">
        <f t="shared" si="7"/>
        <v/>
      </c>
      <c r="L32" s="54" t="str">
        <f t="shared" si="7"/>
        <v>Работал</v>
      </c>
      <c r="M32" s="54" t="str">
        <f t="shared" si="7"/>
        <v>Работал</v>
      </c>
      <c r="N32" s="54" t="str">
        <f t="shared" si="7"/>
        <v>Работал</v>
      </c>
      <c r="O32" s="54" t="str">
        <f t="shared" si="7"/>
        <v>Работал</v>
      </c>
      <c r="P32" s="54" t="str">
        <f t="shared" si="7"/>
        <v>Работал</v>
      </c>
      <c r="Q32" s="55" t="str">
        <f t="shared" si="7"/>
        <v/>
      </c>
      <c r="R32" s="55" t="str">
        <f t="shared" si="7"/>
        <v/>
      </c>
      <c r="S32" s="54" t="str">
        <f t="shared" si="7"/>
        <v>Работал</v>
      </c>
      <c r="T32" s="54" t="str">
        <f t="shared" si="7"/>
        <v>Работал</v>
      </c>
      <c r="U32" s="54" t="str">
        <f t="shared" si="7"/>
        <v>Работал</v>
      </c>
      <c r="V32" s="54" t="str">
        <f t="shared" si="7"/>
        <v>Работал</v>
      </c>
      <c r="W32" s="54" t="str">
        <f t="shared" si="7"/>
        <v>Работал</v>
      </c>
      <c r="X32" s="55" t="str">
        <f t="shared" si="7"/>
        <v/>
      </c>
      <c r="Y32" s="55" t="str">
        <f t="shared" si="7"/>
        <v/>
      </c>
      <c r="Z32" s="54" t="str">
        <f t="shared" si="7"/>
        <v>Работал</v>
      </c>
      <c r="AA32" s="54" t="str">
        <f t="shared" si="7"/>
        <v>Работал</v>
      </c>
      <c r="AB32" s="54" t="str">
        <f t="shared" si="7"/>
        <v>Работал</v>
      </c>
      <c r="AC32" s="54" t="str">
        <f t="shared" si="7"/>
        <v>Работал</v>
      </c>
      <c r="AD32" s="54" t="str">
        <f t="shared" si="7"/>
        <v>Работал</v>
      </c>
      <c r="AE32" s="55" t="str">
        <f t="shared" si="7"/>
        <v/>
      </c>
      <c r="AF32" s="55" t="str">
        <f t="shared" si="7"/>
        <v/>
      </c>
      <c r="AG32" s="54" t="str">
        <f t="shared" si="7"/>
        <v>Работал</v>
      </c>
      <c r="AH32" s="54" t="str">
        <f t="shared" si="7"/>
        <v/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tr">
        <f>VLOOKUP($A33,Сотрудники!$A$3:$L$1201,2,0)</f>
        <v>Новиков Роман</v>
      </c>
      <c r="C33" s="33" t="str">
        <f>VLOOKUP($A33,Сотрудники!$A$3:$L$1201,8,0)</f>
        <v>Москва</v>
      </c>
      <c r="D33" s="55" t="str">
        <f t="shared" si="7"/>
        <v/>
      </c>
      <c r="E33" s="54" t="str">
        <f t="shared" si="7"/>
        <v>Работал</v>
      </c>
      <c r="F33" s="54" t="str">
        <f t="shared" si="7"/>
        <v>Работал</v>
      </c>
      <c r="G33" s="55" t="str">
        <f t="shared" si="7"/>
        <v/>
      </c>
      <c r="H33" s="54" t="str">
        <f t="shared" si="7"/>
        <v>Работал</v>
      </c>
      <c r="I33" s="54" t="str">
        <f t="shared" si="7"/>
        <v>Работал</v>
      </c>
      <c r="J33" s="55" t="str">
        <f t="shared" si="7"/>
        <v/>
      </c>
      <c r="K33" s="55" t="str">
        <f t="shared" si="7"/>
        <v/>
      </c>
      <c r="L33" s="54" t="str">
        <f t="shared" si="7"/>
        <v>Работал</v>
      </c>
      <c r="M33" s="54" t="str">
        <f t="shared" si="7"/>
        <v>Работал</v>
      </c>
      <c r="N33" s="54" t="str">
        <f t="shared" si="7"/>
        <v>Работал</v>
      </c>
      <c r="O33" s="54" t="str">
        <f t="shared" si="7"/>
        <v>Работал</v>
      </c>
      <c r="P33" s="54" t="str">
        <f t="shared" si="7"/>
        <v>Работал</v>
      </c>
      <c r="Q33" s="55" t="str">
        <f t="shared" si="7"/>
        <v/>
      </c>
      <c r="R33" s="55" t="str">
        <f t="shared" si="7"/>
        <v/>
      </c>
      <c r="S33" s="54" t="str">
        <f t="shared" si="7"/>
        <v>Работал</v>
      </c>
      <c r="T33" s="54" t="str">
        <f t="shared" si="7"/>
        <v>Работал</v>
      </c>
      <c r="U33" s="54" t="str">
        <f t="shared" si="7"/>
        <v>Работал</v>
      </c>
      <c r="V33" s="54" t="str">
        <f t="shared" si="7"/>
        <v>Работал</v>
      </c>
      <c r="W33" s="54" t="str">
        <f t="shared" si="7"/>
        <v>Работал</v>
      </c>
      <c r="X33" s="55" t="str">
        <f t="shared" si="7"/>
        <v/>
      </c>
      <c r="Y33" s="55" t="str">
        <f t="shared" si="7"/>
        <v/>
      </c>
      <c r="Z33" s="54" t="str">
        <f t="shared" si="7"/>
        <v>Работал</v>
      </c>
      <c r="AA33" s="54" t="str">
        <f t="shared" si="7"/>
        <v>Работал</v>
      </c>
      <c r="AB33" s="54" t="str">
        <f t="shared" si="7"/>
        <v>Работал</v>
      </c>
      <c r="AC33" s="54" t="str">
        <f t="shared" si="7"/>
        <v>Работал</v>
      </c>
      <c r="AD33" s="54" t="str">
        <f t="shared" si="7"/>
        <v>Работал</v>
      </c>
      <c r="AE33" s="55" t="str">
        <f t="shared" si="7"/>
        <v/>
      </c>
      <c r="AF33" s="55" t="str">
        <f t="shared" si="7"/>
        <v/>
      </c>
      <c r="AG33" s="54" t="str">
        <f t="shared" si="7"/>
        <v>Работал</v>
      </c>
      <c r="AH33" s="54" t="str">
        <f t="shared" si="7"/>
        <v/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tr">
        <f>VLOOKUP($A34,Сотрудники!$A$3:$L$1201,2,0)</f>
        <v>Газизова Вероника</v>
      </c>
      <c r="C34" s="33" t="str">
        <f>VLOOKUP($A34,Сотрудники!$A$3:$L$1201,8,0)</f>
        <v>Москва</v>
      </c>
      <c r="D34" s="55" t="str">
        <f t="shared" si="7"/>
        <v/>
      </c>
      <c r="E34" s="54" t="str">
        <f t="shared" si="7"/>
        <v>Работал</v>
      </c>
      <c r="F34" s="54" t="str">
        <f t="shared" si="7"/>
        <v>Работал</v>
      </c>
      <c r="G34" s="55" t="str">
        <f t="shared" si="7"/>
        <v/>
      </c>
      <c r="H34" s="54" t="str">
        <f t="shared" si="7"/>
        <v>Работал</v>
      </c>
      <c r="I34" s="54" t="str">
        <f t="shared" si="7"/>
        <v>Работал</v>
      </c>
      <c r="J34" s="55" t="str">
        <f t="shared" si="7"/>
        <v/>
      </c>
      <c r="K34" s="55" t="str">
        <f t="shared" si="7"/>
        <v/>
      </c>
      <c r="L34" s="54" t="str">
        <f t="shared" si="7"/>
        <v>Работал</v>
      </c>
      <c r="M34" s="54" t="str">
        <f t="shared" si="7"/>
        <v>Работал</v>
      </c>
      <c r="N34" s="54" t="str">
        <f t="shared" si="7"/>
        <v>Работал</v>
      </c>
      <c r="O34" s="54" t="str">
        <f t="shared" si="7"/>
        <v>Работал</v>
      </c>
      <c r="P34" s="54" t="str">
        <f t="shared" si="7"/>
        <v>Работал</v>
      </c>
      <c r="Q34" s="55" t="str">
        <f t="shared" si="7"/>
        <v/>
      </c>
      <c r="R34" s="55" t="str">
        <f t="shared" si="7"/>
        <v/>
      </c>
      <c r="S34" s="54" t="str">
        <f t="shared" si="7"/>
        <v>Работал</v>
      </c>
      <c r="T34" s="54" t="str">
        <f t="shared" si="7"/>
        <v>Работал</v>
      </c>
      <c r="U34" s="54" t="str">
        <f t="shared" si="7"/>
        <v>Работал</v>
      </c>
      <c r="V34" s="54" t="str">
        <f t="shared" si="7"/>
        <v>Работал</v>
      </c>
      <c r="W34" s="54" t="str">
        <f t="shared" si="7"/>
        <v>Работал</v>
      </c>
      <c r="X34" s="55" t="str">
        <f t="shared" si="7"/>
        <v/>
      </c>
      <c r="Y34" s="55" t="str">
        <f t="shared" si="7"/>
        <v/>
      </c>
      <c r="Z34" s="54" t="str">
        <f t="shared" si="7"/>
        <v>Работал</v>
      </c>
      <c r="AA34" s="54" t="str">
        <f t="shared" si="7"/>
        <v>Работал</v>
      </c>
      <c r="AB34" s="54" t="str">
        <f t="shared" ref="AB34:AJ34" si="8">IF(ISBLANK(AB112),"",IF(AB112=0,"Выходной",IF(AB112&lt;&gt;0,"Работал","")))</f>
        <v>Работал</v>
      </c>
      <c r="AC34" s="54" t="str">
        <f t="shared" si="8"/>
        <v>Работал</v>
      </c>
      <c r="AD34" s="54" t="str">
        <f t="shared" si="8"/>
        <v>Работал</v>
      </c>
      <c r="AE34" s="55" t="str">
        <f t="shared" si="8"/>
        <v/>
      </c>
      <c r="AF34" s="55" t="str">
        <f t="shared" si="8"/>
        <v/>
      </c>
      <c r="AG34" s="54" t="str">
        <f t="shared" si="8"/>
        <v>Работал</v>
      </c>
      <c r="AH34" s="54" t="str">
        <f t="shared" si="8"/>
        <v/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tr">
        <f>VLOOKUP($A35,Сотрудники!$A$3:$L$1201,2,0)</f>
        <v>Титова Наталия</v>
      </c>
      <c r="C35" s="33" t="str">
        <f>VLOOKUP($A35,Сотрудники!$A$3:$L$1201,8,0)</f>
        <v>Москва</v>
      </c>
      <c r="D35" s="55" t="str">
        <f t="shared" ref="D35:AJ42" si="9">IF(ISBLANK(D113),"",IF(D113=0,"Выходной",IF(D113&lt;&gt;0,"Работал","")))</f>
        <v/>
      </c>
      <c r="E35" s="54" t="str">
        <f t="shared" si="9"/>
        <v>Работал</v>
      </c>
      <c r="F35" s="54" t="str">
        <f t="shared" si="9"/>
        <v>Работал</v>
      </c>
      <c r="G35" s="55" t="str">
        <f t="shared" si="9"/>
        <v/>
      </c>
      <c r="H35" s="54" t="str">
        <f t="shared" si="9"/>
        <v>Работал</v>
      </c>
      <c r="I35" s="54" t="str">
        <f t="shared" si="9"/>
        <v>Работал</v>
      </c>
      <c r="J35" s="55" t="str">
        <f t="shared" si="9"/>
        <v/>
      </c>
      <c r="K35" s="55" t="str">
        <f t="shared" si="9"/>
        <v/>
      </c>
      <c r="L35" s="54" t="str">
        <f t="shared" si="9"/>
        <v>Работал</v>
      </c>
      <c r="M35" s="54" t="str">
        <f t="shared" si="9"/>
        <v>Работал</v>
      </c>
      <c r="N35" s="54" t="str">
        <f t="shared" si="9"/>
        <v>Работал</v>
      </c>
      <c r="O35" s="54" t="str">
        <f t="shared" si="9"/>
        <v>Работал</v>
      </c>
      <c r="P35" s="54" t="str">
        <f t="shared" si="9"/>
        <v>Работал</v>
      </c>
      <c r="Q35" s="55" t="str">
        <f t="shared" si="9"/>
        <v/>
      </c>
      <c r="R35" s="55" t="str">
        <f t="shared" si="9"/>
        <v/>
      </c>
      <c r="S35" s="54" t="str">
        <f t="shared" si="9"/>
        <v>Работал</v>
      </c>
      <c r="T35" s="54" t="str">
        <f t="shared" si="9"/>
        <v>Работал</v>
      </c>
      <c r="U35" s="54" t="str">
        <f t="shared" si="9"/>
        <v>Работал</v>
      </c>
      <c r="V35" s="54" t="str">
        <f t="shared" si="9"/>
        <v>Работал</v>
      </c>
      <c r="W35" s="54" t="str">
        <f t="shared" si="9"/>
        <v>Работал</v>
      </c>
      <c r="X35" s="55" t="str">
        <f t="shared" si="9"/>
        <v/>
      </c>
      <c r="Y35" s="55" t="str">
        <f t="shared" si="9"/>
        <v/>
      </c>
      <c r="Z35" s="54" t="str">
        <f t="shared" si="9"/>
        <v>Работал</v>
      </c>
      <c r="AA35" s="54" t="str">
        <f t="shared" si="9"/>
        <v>Работал</v>
      </c>
      <c r="AB35" s="54" t="str">
        <f t="shared" si="9"/>
        <v>Работал</v>
      </c>
      <c r="AC35" s="54" t="str">
        <f t="shared" si="9"/>
        <v>Работал</v>
      </c>
      <c r="AD35" s="54" t="str">
        <f t="shared" si="9"/>
        <v>Работал</v>
      </c>
      <c r="AE35" s="55" t="str">
        <f t="shared" si="9"/>
        <v/>
      </c>
      <c r="AF35" s="55" t="str">
        <f t="shared" si="9"/>
        <v/>
      </c>
      <c r="AG35" s="54" t="str">
        <f t="shared" si="9"/>
        <v>Работал</v>
      </c>
      <c r="AH35" s="54" t="str">
        <f t="shared" si="9"/>
        <v/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tr">
        <f>VLOOKUP($A36,Сотрудники!$A$3:$L$1201,2,0)</f>
        <v>Роман Иван</v>
      </c>
      <c r="C36" s="33" t="str">
        <f>VLOOKUP($A36,Сотрудники!$A$3:$L$1201,8,0)</f>
        <v>Москва</v>
      </c>
      <c r="D36" s="55" t="str">
        <f t="shared" si="9"/>
        <v/>
      </c>
      <c r="E36" s="54" t="str">
        <f t="shared" si="9"/>
        <v>Работал</v>
      </c>
      <c r="F36" s="54" t="str">
        <f t="shared" si="9"/>
        <v>Работал</v>
      </c>
      <c r="G36" s="55" t="str">
        <f t="shared" si="9"/>
        <v/>
      </c>
      <c r="H36" s="54" t="str">
        <f t="shared" si="9"/>
        <v>Работал</v>
      </c>
      <c r="I36" s="54" t="str">
        <f t="shared" si="9"/>
        <v>Работал</v>
      </c>
      <c r="J36" s="55" t="str">
        <f t="shared" si="9"/>
        <v/>
      </c>
      <c r="K36" s="55" t="str">
        <f t="shared" si="9"/>
        <v/>
      </c>
      <c r="L36" s="54" t="str">
        <f t="shared" si="9"/>
        <v>Работал</v>
      </c>
      <c r="M36" s="54" t="str">
        <f t="shared" si="9"/>
        <v>Работал</v>
      </c>
      <c r="N36" s="54" t="str">
        <f t="shared" si="9"/>
        <v>Работал</v>
      </c>
      <c r="O36" s="54" t="str">
        <f t="shared" si="9"/>
        <v>Работал</v>
      </c>
      <c r="P36" s="54" t="str">
        <f t="shared" si="9"/>
        <v>Работал</v>
      </c>
      <c r="Q36" s="55" t="str">
        <f t="shared" si="9"/>
        <v/>
      </c>
      <c r="R36" s="55" t="str">
        <f t="shared" si="9"/>
        <v/>
      </c>
      <c r="S36" s="54" t="str">
        <f t="shared" si="9"/>
        <v>Работал</v>
      </c>
      <c r="T36" s="54" t="str">
        <f t="shared" si="9"/>
        <v>Работал</v>
      </c>
      <c r="U36" s="54" t="str">
        <f t="shared" si="9"/>
        <v>Работал</v>
      </c>
      <c r="V36" s="54" t="str">
        <f t="shared" si="9"/>
        <v>Работал</v>
      </c>
      <c r="W36" s="54" t="str">
        <f t="shared" si="9"/>
        <v>Работал</v>
      </c>
      <c r="X36" s="55" t="str">
        <f t="shared" si="9"/>
        <v/>
      </c>
      <c r="Y36" s="55" t="str">
        <f t="shared" si="9"/>
        <v/>
      </c>
      <c r="Z36" s="54" t="str">
        <f t="shared" si="9"/>
        <v>Работал</v>
      </c>
      <c r="AA36" s="54" t="str">
        <f t="shared" si="9"/>
        <v>Работал</v>
      </c>
      <c r="AB36" s="54" t="str">
        <f t="shared" si="9"/>
        <v>Работал</v>
      </c>
      <c r="AC36" s="54" t="str">
        <f t="shared" si="9"/>
        <v>Работал</v>
      </c>
      <c r="AD36" s="54" t="str">
        <f t="shared" si="9"/>
        <v>Работал</v>
      </c>
      <c r="AE36" s="55" t="str">
        <f t="shared" si="9"/>
        <v/>
      </c>
      <c r="AF36" s="55" t="str">
        <f t="shared" si="9"/>
        <v/>
      </c>
      <c r="AG36" s="54" t="str">
        <f t="shared" si="9"/>
        <v>Работал</v>
      </c>
      <c r="AH36" s="54" t="str">
        <f t="shared" si="9"/>
        <v/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tr">
        <f>VLOOKUP($A37,Сотрудники!$A$3:$L$1201,2,0)</f>
        <v>Волошина Виктория</v>
      </c>
      <c r="C37" s="33" t="str">
        <f>VLOOKUP($A37,Сотрудники!$A$3:$L$1201,8,0)</f>
        <v>Москва</v>
      </c>
      <c r="D37" s="55" t="str">
        <f t="shared" si="9"/>
        <v/>
      </c>
      <c r="E37" s="54" t="str">
        <f t="shared" si="9"/>
        <v>Работал</v>
      </c>
      <c r="F37" s="54" t="str">
        <f t="shared" si="9"/>
        <v>Работал</v>
      </c>
      <c r="G37" s="55" t="str">
        <f t="shared" si="9"/>
        <v/>
      </c>
      <c r="H37" s="54" t="str">
        <f t="shared" si="9"/>
        <v>Работал</v>
      </c>
      <c r="I37" s="54" t="str">
        <f t="shared" si="9"/>
        <v>Работал</v>
      </c>
      <c r="J37" s="55" t="str">
        <f t="shared" si="9"/>
        <v/>
      </c>
      <c r="K37" s="55" t="str">
        <f t="shared" si="9"/>
        <v/>
      </c>
      <c r="L37" s="54" t="str">
        <f t="shared" si="9"/>
        <v>Работал</v>
      </c>
      <c r="M37" s="54" t="str">
        <f t="shared" si="9"/>
        <v>Работал</v>
      </c>
      <c r="N37" s="54" t="str">
        <f t="shared" si="9"/>
        <v>Работал</v>
      </c>
      <c r="O37" s="54" t="str">
        <f t="shared" si="9"/>
        <v>Работал</v>
      </c>
      <c r="P37" s="54" t="str">
        <f t="shared" si="9"/>
        <v>Работал</v>
      </c>
      <c r="Q37" s="55" t="str">
        <f t="shared" si="9"/>
        <v/>
      </c>
      <c r="R37" s="55" t="str">
        <f t="shared" si="9"/>
        <v/>
      </c>
      <c r="S37" s="54" t="str">
        <f t="shared" si="9"/>
        <v>Работал</v>
      </c>
      <c r="T37" s="54" t="str">
        <f t="shared" si="9"/>
        <v>Работал</v>
      </c>
      <c r="U37" s="54" t="str">
        <f t="shared" si="9"/>
        <v>Работал</v>
      </c>
      <c r="V37" s="54" t="str">
        <f t="shared" si="9"/>
        <v>Работал</v>
      </c>
      <c r="W37" s="54" t="str">
        <f t="shared" si="9"/>
        <v>Работал</v>
      </c>
      <c r="X37" s="55" t="str">
        <f t="shared" si="9"/>
        <v/>
      </c>
      <c r="Y37" s="55" t="str">
        <f t="shared" si="9"/>
        <v/>
      </c>
      <c r="Z37" s="54" t="str">
        <f t="shared" si="9"/>
        <v>Работал</v>
      </c>
      <c r="AA37" s="54" t="str">
        <f t="shared" si="9"/>
        <v>Работал</v>
      </c>
      <c r="AB37" s="54" t="str">
        <f t="shared" si="9"/>
        <v>Работал</v>
      </c>
      <c r="AC37" s="54" t="str">
        <f t="shared" si="9"/>
        <v>Работал</v>
      </c>
      <c r="AD37" s="54" t="str">
        <f t="shared" si="9"/>
        <v>Работал</v>
      </c>
      <c r="AE37" s="55" t="str">
        <f t="shared" si="9"/>
        <v/>
      </c>
      <c r="AF37" s="55" t="str">
        <f t="shared" si="9"/>
        <v/>
      </c>
      <c r="AG37" s="54" t="str">
        <f t="shared" si="9"/>
        <v>Работал</v>
      </c>
      <c r="AH37" s="54" t="str">
        <f t="shared" si="9"/>
        <v/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tr">
        <f>VLOOKUP($A38,Сотрудники!$A$3:$L$1201,2,0)</f>
        <v>Мельников Александр</v>
      </c>
      <c r="C38" s="33" t="str">
        <f>VLOOKUP($A38,Сотрудники!$A$3:$L$1201,8,0)</f>
        <v>Екатеринбург</v>
      </c>
      <c r="D38" s="55" t="str">
        <f t="shared" si="9"/>
        <v/>
      </c>
      <c r="E38" s="54" t="str">
        <f t="shared" si="9"/>
        <v>Работал</v>
      </c>
      <c r="F38" s="54" t="str">
        <f t="shared" si="9"/>
        <v>Работал</v>
      </c>
      <c r="G38" s="55" t="str">
        <f t="shared" si="9"/>
        <v/>
      </c>
      <c r="H38" s="54" t="str">
        <f t="shared" si="9"/>
        <v>Работал</v>
      </c>
      <c r="I38" s="54" t="str">
        <f t="shared" si="9"/>
        <v>Работал</v>
      </c>
      <c r="J38" s="55" t="str">
        <f t="shared" si="9"/>
        <v/>
      </c>
      <c r="K38" s="55" t="str">
        <f t="shared" si="9"/>
        <v/>
      </c>
      <c r="L38" s="54" t="str">
        <f t="shared" si="9"/>
        <v>Работал</v>
      </c>
      <c r="M38" s="54" t="str">
        <f t="shared" si="9"/>
        <v>Работал</v>
      </c>
      <c r="N38" s="54" t="str">
        <f t="shared" si="9"/>
        <v>Работал</v>
      </c>
      <c r="O38" s="54" t="str">
        <f t="shared" si="9"/>
        <v>Работал</v>
      </c>
      <c r="P38" s="54" t="str">
        <f t="shared" si="9"/>
        <v>Работал</v>
      </c>
      <c r="Q38" s="55" t="str">
        <f t="shared" si="9"/>
        <v/>
      </c>
      <c r="R38" s="55" t="str">
        <f t="shared" si="9"/>
        <v/>
      </c>
      <c r="S38" s="54" t="str">
        <f t="shared" si="9"/>
        <v>Работал</v>
      </c>
      <c r="T38" s="54" t="str">
        <f t="shared" si="9"/>
        <v>Работал</v>
      </c>
      <c r="U38" s="54" t="str">
        <f t="shared" si="9"/>
        <v>Работал</v>
      </c>
      <c r="V38" s="54" t="str">
        <f t="shared" si="9"/>
        <v>Работал</v>
      </c>
      <c r="W38" s="54" t="str">
        <f t="shared" si="9"/>
        <v>Работал</v>
      </c>
      <c r="X38" s="55" t="str">
        <f t="shared" si="9"/>
        <v/>
      </c>
      <c r="Y38" s="55" t="str">
        <f t="shared" si="9"/>
        <v/>
      </c>
      <c r="Z38" s="54" t="str">
        <f t="shared" si="9"/>
        <v>Работал</v>
      </c>
      <c r="AA38" s="54" t="str">
        <f t="shared" si="9"/>
        <v>Работал</v>
      </c>
      <c r="AB38" s="54" t="str">
        <f t="shared" si="9"/>
        <v>Работал</v>
      </c>
      <c r="AC38" s="54" t="str">
        <f t="shared" si="9"/>
        <v>Работал</v>
      </c>
      <c r="AD38" s="54" t="str">
        <f t="shared" si="9"/>
        <v>Работал</v>
      </c>
      <c r="AE38" s="55" t="str">
        <f t="shared" si="9"/>
        <v/>
      </c>
      <c r="AF38" s="55" t="str">
        <f t="shared" si="9"/>
        <v/>
      </c>
      <c r="AG38" s="54" t="str">
        <f t="shared" si="9"/>
        <v>Работал</v>
      </c>
      <c r="AH38" s="54" t="str">
        <f t="shared" si="9"/>
        <v/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47</v>
      </c>
      <c r="B39" s="33" t="str">
        <f>VLOOKUP($A39,Сотрудники!$A$3:$L$1201,2,0)</f>
        <v>Некрасов Антон</v>
      </c>
      <c r="C39" s="33" t="str">
        <f>VLOOKUP($A39,Сотрудники!$A$3:$L$1201,8,0)</f>
        <v>Москва</v>
      </c>
      <c r="D39" s="55" t="str">
        <f t="shared" si="9"/>
        <v/>
      </c>
      <c r="E39" s="54" t="str">
        <f t="shared" si="9"/>
        <v>Работал</v>
      </c>
      <c r="F39" s="54" t="str">
        <f t="shared" si="9"/>
        <v>Работал</v>
      </c>
      <c r="G39" s="55" t="str">
        <f t="shared" si="9"/>
        <v/>
      </c>
      <c r="H39" s="54" t="str">
        <f t="shared" si="9"/>
        <v>Работал</v>
      </c>
      <c r="I39" s="54" t="str">
        <f t="shared" si="9"/>
        <v>Работал</v>
      </c>
      <c r="J39" s="55" t="str">
        <f t="shared" si="9"/>
        <v/>
      </c>
      <c r="K39" s="55" t="str">
        <f t="shared" si="9"/>
        <v/>
      </c>
      <c r="L39" s="54" t="str">
        <f t="shared" si="9"/>
        <v>Работал</v>
      </c>
      <c r="M39" s="54" t="str">
        <f t="shared" si="9"/>
        <v>Работал</v>
      </c>
      <c r="N39" s="54" t="str">
        <f t="shared" si="9"/>
        <v>Работал</v>
      </c>
      <c r="O39" s="54" t="str">
        <f t="shared" si="9"/>
        <v>Работал</v>
      </c>
      <c r="P39" s="54" t="str">
        <f t="shared" si="9"/>
        <v>Работал</v>
      </c>
      <c r="Q39" s="55" t="str">
        <f t="shared" si="9"/>
        <v/>
      </c>
      <c r="R39" s="55" t="str">
        <f t="shared" si="9"/>
        <v/>
      </c>
      <c r="S39" s="54" t="str">
        <f t="shared" si="9"/>
        <v/>
      </c>
      <c r="T39" s="54" t="str">
        <f t="shared" si="9"/>
        <v/>
      </c>
      <c r="U39" s="54" t="str">
        <f t="shared" si="9"/>
        <v/>
      </c>
      <c r="V39" s="54" t="str">
        <f t="shared" si="9"/>
        <v/>
      </c>
      <c r="W39" s="54" t="str">
        <f t="shared" si="9"/>
        <v/>
      </c>
      <c r="X39" s="55" t="str">
        <f t="shared" si="9"/>
        <v/>
      </c>
      <c r="Y39" s="55" t="str">
        <f t="shared" si="9"/>
        <v/>
      </c>
      <c r="Z39" s="54" t="str">
        <f t="shared" si="9"/>
        <v/>
      </c>
      <c r="AA39" s="54" t="str">
        <f t="shared" si="9"/>
        <v/>
      </c>
      <c r="AB39" s="54" t="str">
        <f t="shared" si="9"/>
        <v/>
      </c>
      <c r="AC39" s="54" t="str">
        <f t="shared" si="9"/>
        <v/>
      </c>
      <c r="AD39" s="54" t="str">
        <f t="shared" si="9"/>
        <v/>
      </c>
      <c r="AE39" s="55" t="str">
        <f t="shared" si="9"/>
        <v/>
      </c>
      <c r="AF39" s="55" t="str">
        <f t="shared" si="9"/>
        <v/>
      </c>
      <c r="AG39" s="54" t="str">
        <f t="shared" si="9"/>
        <v/>
      </c>
      <c r="AH39" s="54" t="str">
        <f t="shared" si="9"/>
        <v/>
      </c>
      <c r="AI39" s="54" t="str">
        <f t="shared" si="9"/>
        <v/>
      </c>
      <c r="AJ39" s="54" t="str">
        <f t="shared" si="9"/>
        <v/>
      </c>
    </row>
    <row r="40" spans="1:36" x14ac:dyDescent="0.3">
      <c r="A40" s="49">
        <v>48</v>
      </c>
      <c r="B40" s="33" t="str">
        <f>VLOOKUP($A40,Сотрудники!$A$3:$L$1201,2,0)</f>
        <v>Ромашкин Никита</v>
      </c>
      <c r="C40" s="33" t="str">
        <f>VLOOKUP($A40,Сотрудники!$A$3:$L$1201,8,0)</f>
        <v>Барнаул</v>
      </c>
      <c r="D40" s="55" t="str">
        <f t="shared" si="9"/>
        <v/>
      </c>
      <c r="E40" s="54" t="str">
        <f t="shared" si="9"/>
        <v>Работал</v>
      </c>
      <c r="F40" s="54" t="str">
        <f t="shared" si="9"/>
        <v>Работал</v>
      </c>
      <c r="G40" s="55" t="str">
        <f t="shared" si="9"/>
        <v/>
      </c>
      <c r="H40" s="54" t="str">
        <f t="shared" si="9"/>
        <v>Работал</v>
      </c>
      <c r="I40" s="54" t="str">
        <f t="shared" si="9"/>
        <v>Работал</v>
      </c>
      <c r="J40" s="55" t="str">
        <f t="shared" si="9"/>
        <v/>
      </c>
      <c r="K40" s="55" t="str">
        <f t="shared" si="9"/>
        <v/>
      </c>
      <c r="L40" s="54" t="str">
        <f t="shared" si="9"/>
        <v>Работал</v>
      </c>
      <c r="M40" s="54" t="str">
        <f t="shared" si="9"/>
        <v>Работал</v>
      </c>
      <c r="N40" s="54" t="str">
        <f t="shared" si="9"/>
        <v>Работал</v>
      </c>
      <c r="O40" s="54" t="str">
        <f t="shared" si="9"/>
        <v>Работал</v>
      </c>
      <c r="P40" s="54" t="str">
        <f t="shared" si="9"/>
        <v>Работал</v>
      </c>
      <c r="Q40" s="55" t="str">
        <f t="shared" si="9"/>
        <v/>
      </c>
      <c r="R40" s="55" t="str">
        <f t="shared" si="9"/>
        <v/>
      </c>
      <c r="S40" s="54" t="str">
        <f t="shared" si="9"/>
        <v>Работал</v>
      </c>
      <c r="T40" s="54" t="str">
        <f t="shared" si="9"/>
        <v>Работал</v>
      </c>
      <c r="U40" s="54" t="str">
        <f t="shared" si="9"/>
        <v>Работал</v>
      </c>
      <c r="V40" s="54" t="str">
        <f t="shared" si="9"/>
        <v>Работал</v>
      </c>
      <c r="W40" s="54" t="str">
        <f t="shared" si="9"/>
        <v>Работал</v>
      </c>
      <c r="X40" s="55" t="str">
        <f t="shared" si="9"/>
        <v/>
      </c>
      <c r="Y40" s="55" t="str">
        <f t="shared" si="9"/>
        <v/>
      </c>
      <c r="Z40" s="54" t="str">
        <f t="shared" si="9"/>
        <v>Выходной</v>
      </c>
      <c r="AA40" s="54" t="str">
        <f t="shared" si="9"/>
        <v>Выходной</v>
      </c>
      <c r="AB40" s="54" t="str">
        <f t="shared" si="9"/>
        <v>Выходной</v>
      </c>
      <c r="AC40" s="54" t="str">
        <f t="shared" si="9"/>
        <v>Выходной</v>
      </c>
      <c r="AD40" s="54" t="str">
        <f t="shared" si="9"/>
        <v>Выходной</v>
      </c>
      <c r="AE40" s="55" t="str">
        <f t="shared" si="9"/>
        <v>Выходной</v>
      </c>
      <c r="AF40" s="55" t="str">
        <f t="shared" si="9"/>
        <v>Выходной</v>
      </c>
      <c r="AG40" s="54" t="str">
        <f t="shared" si="9"/>
        <v>Работал</v>
      </c>
      <c r="AH40" s="54" t="str">
        <f t="shared" si="9"/>
        <v/>
      </c>
      <c r="AI40" s="54" t="str">
        <f t="shared" si="9"/>
        <v/>
      </c>
      <c r="AJ40" s="54" t="str">
        <f t="shared" si="9"/>
        <v/>
      </c>
    </row>
    <row r="41" spans="1:36" x14ac:dyDescent="0.3">
      <c r="A41" s="49">
        <v>50</v>
      </c>
      <c r="B41" s="33" t="str">
        <f>VLOOKUP($A41,Сотрудники!$A$3:$L$1201,2,0)</f>
        <v>Жарницкий Давид</v>
      </c>
      <c r="C41" s="33" t="str">
        <f>VLOOKUP($A41,Сотрудники!$A$3:$L$1201,8,0)</f>
        <v>СПБ</v>
      </c>
      <c r="D41" s="55" t="str">
        <f t="shared" si="9"/>
        <v/>
      </c>
      <c r="E41" s="54" t="str">
        <f t="shared" si="9"/>
        <v>Работал</v>
      </c>
      <c r="F41" s="54" t="str">
        <f t="shared" si="9"/>
        <v>Работал</v>
      </c>
      <c r="G41" s="55" t="str">
        <f t="shared" si="9"/>
        <v/>
      </c>
      <c r="H41" s="54" t="str">
        <f t="shared" si="9"/>
        <v>Работал</v>
      </c>
      <c r="I41" s="54" t="str">
        <f t="shared" si="9"/>
        <v>Работал</v>
      </c>
      <c r="J41" s="55" t="str">
        <f t="shared" si="9"/>
        <v/>
      </c>
      <c r="K41" s="55" t="str">
        <f t="shared" si="9"/>
        <v/>
      </c>
      <c r="L41" s="54" t="str">
        <f t="shared" si="9"/>
        <v>Работал</v>
      </c>
      <c r="M41" s="54" t="str">
        <f t="shared" si="9"/>
        <v>Работал</v>
      </c>
      <c r="N41" s="54" t="str">
        <f t="shared" si="9"/>
        <v>Работал</v>
      </c>
      <c r="O41" s="54" t="str">
        <f t="shared" si="9"/>
        <v>Работал</v>
      </c>
      <c r="P41" s="54" t="str">
        <f t="shared" si="9"/>
        <v>Работал</v>
      </c>
      <c r="Q41" s="55" t="str">
        <f t="shared" si="9"/>
        <v/>
      </c>
      <c r="R41" s="55" t="str">
        <f t="shared" si="9"/>
        <v/>
      </c>
      <c r="S41" s="54" t="str">
        <f t="shared" si="9"/>
        <v>Работал</v>
      </c>
      <c r="T41" s="54" t="str">
        <f t="shared" si="9"/>
        <v>Работал</v>
      </c>
      <c r="U41" s="54" t="str">
        <f t="shared" si="9"/>
        <v>Работал</v>
      </c>
      <c r="V41" s="54" t="str">
        <f t="shared" si="9"/>
        <v>Работал</v>
      </c>
      <c r="W41" s="54" t="str">
        <f t="shared" si="9"/>
        <v>Работал</v>
      </c>
      <c r="X41" s="55" t="str">
        <f t="shared" si="9"/>
        <v/>
      </c>
      <c r="Y41" s="55" t="str">
        <f t="shared" si="9"/>
        <v/>
      </c>
      <c r="Z41" s="54" t="str">
        <f t="shared" si="9"/>
        <v>Работал</v>
      </c>
      <c r="AA41" s="54" t="str">
        <f t="shared" si="9"/>
        <v>Работал</v>
      </c>
      <c r="AB41" s="54" t="str">
        <f t="shared" si="9"/>
        <v>Работал</v>
      </c>
      <c r="AC41" s="54" t="str">
        <f t="shared" si="9"/>
        <v>Работал</v>
      </c>
      <c r="AD41" s="54" t="str">
        <f t="shared" si="9"/>
        <v>Работал</v>
      </c>
      <c r="AE41" s="55" t="str">
        <f t="shared" si="9"/>
        <v/>
      </c>
      <c r="AF41" s="55" t="str">
        <f t="shared" si="9"/>
        <v/>
      </c>
      <c r="AG41" s="54" t="str">
        <f t="shared" si="9"/>
        <v>Работал</v>
      </c>
      <c r="AH41" s="54" t="str">
        <f t="shared" si="9"/>
        <v/>
      </c>
      <c r="AI41" s="54" t="str">
        <f t="shared" si="9"/>
        <v/>
      </c>
      <c r="AJ41" s="54" t="str">
        <f t="shared" si="9"/>
        <v/>
      </c>
    </row>
    <row r="42" spans="1:36" x14ac:dyDescent="0.3">
      <c r="A42" s="49">
        <v>51</v>
      </c>
      <c r="B42" s="33" t="str">
        <f>VLOOKUP($A42,Сотрудники!$A$3:$L$1201,2,0)</f>
        <v>Колмогорова Анна</v>
      </c>
      <c r="C42" s="33" t="str">
        <f>VLOOKUP($A42,Сотрудники!$A$3:$L$1201,8,0)</f>
        <v>Краснодар</v>
      </c>
      <c r="D42" s="55" t="str">
        <f t="shared" si="9"/>
        <v/>
      </c>
      <c r="E42" s="54" t="str">
        <f t="shared" si="9"/>
        <v>Работал</v>
      </c>
      <c r="F42" s="54" t="str">
        <f t="shared" si="9"/>
        <v>Работал</v>
      </c>
      <c r="G42" s="55" t="str">
        <f t="shared" si="9"/>
        <v/>
      </c>
      <c r="H42" s="54" t="str">
        <f t="shared" si="9"/>
        <v>Работал</v>
      </c>
      <c r="I42" s="54" t="str">
        <f t="shared" si="9"/>
        <v>Работал</v>
      </c>
      <c r="J42" s="55" t="str">
        <f t="shared" si="9"/>
        <v/>
      </c>
      <c r="K42" s="55" t="str">
        <f t="shared" si="9"/>
        <v/>
      </c>
      <c r="L42" s="54" t="str">
        <f t="shared" si="9"/>
        <v>Работал</v>
      </c>
      <c r="M42" s="54" t="str">
        <f t="shared" si="9"/>
        <v>Работал</v>
      </c>
      <c r="N42" s="54" t="str">
        <f t="shared" si="9"/>
        <v>Работал</v>
      </c>
      <c r="O42" s="54" t="str">
        <f t="shared" si="9"/>
        <v>Работал</v>
      </c>
      <c r="P42" s="54" t="str">
        <f t="shared" si="9"/>
        <v>Работал</v>
      </c>
      <c r="Q42" s="55" t="str">
        <f t="shared" si="9"/>
        <v/>
      </c>
      <c r="R42" s="55" t="str">
        <f t="shared" si="9"/>
        <v/>
      </c>
      <c r="S42" s="54" t="str">
        <f t="shared" si="9"/>
        <v>Работал</v>
      </c>
      <c r="T42" s="54" t="str">
        <f t="shared" si="9"/>
        <v>Работал</v>
      </c>
      <c r="U42" s="54" t="str">
        <f t="shared" si="9"/>
        <v>Работал</v>
      </c>
      <c r="V42" s="54" t="str">
        <f t="shared" si="9"/>
        <v>Работал</v>
      </c>
      <c r="W42" s="54" t="str">
        <f t="shared" si="9"/>
        <v>Работал</v>
      </c>
      <c r="X42" s="55" t="str">
        <f t="shared" si="9"/>
        <v/>
      </c>
      <c r="Y42" s="55" t="str">
        <f t="shared" si="9"/>
        <v/>
      </c>
      <c r="Z42" s="54" t="str">
        <f t="shared" si="9"/>
        <v>Работал</v>
      </c>
      <c r="AA42" s="54" t="str">
        <f t="shared" si="9"/>
        <v>Работал</v>
      </c>
      <c r="AB42" s="54" t="str">
        <f t="shared" ref="AB42:AH42" si="10">IF(ISBLANK(AB120),"",IF(AB120=0,"Выходной",IF(AB120&lt;&gt;0,"Работал","")))</f>
        <v>Работал</v>
      </c>
      <c r="AC42" s="54" t="str">
        <f t="shared" si="10"/>
        <v>Работал</v>
      </c>
      <c r="AD42" s="54" t="str">
        <f t="shared" si="10"/>
        <v>Работал</v>
      </c>
      <c r="AE42" s="55" t="str">
        <f t="shared" si="10"/>
        <v/>
      </c>
      <c r="AF42" s="55" t="str">
        <f t="shared" si="10"/>
        <v/>
      </c>
      <c r="AG42" s="54" t="str">
        <f t="shared" si="10"/>
        <v>Работал</v>
      </c>
      <c r="AH42" s="54" t="str">
        <f t="shared" si="10"/>
        <v/>
      </c>
      <c r="AI42" s="54"/>
      <c r="AJ42" s="54"/>
    </row>
    <row r="43" spans="1:36" x14ac:dyDescent="0.3">
      <c r="A43" s="49">
        <v>52</v>
      </c>
      <c r="B43" s="33" t="str">
        <f>VLOOKUP($A43,Сотрудники!$A$3:$L$1201,2,0)</f>
        <v>Головин Евгений</v>
      </c>
      <c r="C43" s="33" t="str">
        <f>VLOOKUP($A43,Сотрудники!$A$3:$L$1201,8,0)</f>
        <v>Екатеринбург</v>
      </c>
      <c r="D43" s="55" t="str">
        <f t="shared" ref="D43:AJ50" si="11">IF(ISBLANK(D121),"",IF(D121=0,"Выходной",IF(D121&lt;&gt;0,"Работал","")))</f>
        <v/>
      </c>
      <c r="E43" s="54" t="str">
        <f t="shared" si="11"/>
        <v>Работал</v>
      </c>
      <c r="F43" s="54" t="str">
        <f t="shared" si="11"/>
        <v>Выходной</v>
      </c>
      <c r="G43" s="55" t="str">
        <f t="shared" si="11"/>
        <v>Выходной</v>
      </c>
      <c r="H43" s="54" t="str">
        <f t="shared" si="11"/>
        <v>Выходной</v>
      </c>
      <c r="I43" s="54" t="str">
        <f t="shared" si="11"/>
        <v>Выходной</v>
      </c>
      <c r="J43" s="55" t="str">
        <f t="shared" si="11"/>
        <v/>
      </c>
      <c r="K43" s="55" t="str">
        <f t="shared" si="11"/>
        <v/>
      </c>
      <c r="L43" s="54" t="str">
        <f t="shared" si="11"/>
        <v>Работал</v>
      </c>
      <c r="M43" s="54" t="str">
        <f t="shared" si="11"/>
        <v>Работал</v>
      </c>
      <c r="N43" s="54" t="str">
        <f t="shared" si="11"/>
        <v>Работал</v>
      </c>
      <c r="O43" s="54" t="str">
        <f t="shared" si="11"/>
        <v>Работал</v>
      </c>
      <c r="P43" s="54" t="str">
        <f t="shared" si="11"/>
        <v>Работал</v>
      </c>
      <c r="Q43" s="55" t="str">
        <f t="shared" si="11"/>
        <v/>
      </c>
      <c r="R43" s="55" t="str">
        <f t="shared" si="11"/>
        <v/>
      </c>
      <c r="S43" s="54" t="str">
        <f t="shared" si="11"/>
        <v>Работал</v>
      </c>
      <c r="T43" s="54" t="str">
        <f t="shared" si="11"/>
        <v>Работал</v>
      </c>
      <c r="U43" s="54" t="str">
        <f t="shared" si="11"/>
        <v/>
      </c>
      <c r="V43" s="54" t="str">
        <f t="shared" si="11"/>
        <v/>
      </c>
      <c r="W43" s="54" t="str">
        <f t="shared" si="11"/>
        <v/>
      </c>
      <c r="X43" s="55" t="str">
        <f t="shared" si="11"/>
        <v/>
      </c>
      <c r="Y43" s="55" t="str">
        <f t="shared" si="11"/>
        <v/>
      </c>
      <c r="Z43" s="54" t="str">
        <f t="shared" si="11"/>
        <v/>
      </c>
      <c r="AA43" s="54" t="str">
        <f t="shared" si="11"/>
        <v/>
      </c>
      <c r="AB43" s="54" t="str">
        <f t="shared" si="11"/>
        <v/>
      </c>
      <c r="AC43" s="54" t="str">
        <f t="shared" si="11"/>
        <v/>
      </c>
      <c r="AD43" s="54" t="str">
        <f t="shared" si="11"/>
        <v/>
      </c>
      <c r="AE43" s="55" t="str">
        <f t="shared" si="11"/>
        <v/>
      </c>
      <c r="AF43" s="55" t="str">
        <f t="shared" si="11"/>
        <v/>
      </c>
      <c r="AG43" s="54" t="str">
        <f t="shared" si="11"/>
        <v/>
      </c>
      <c r="AH43" s="54" t="str">
        <f t="shared" si="11"/>
        <v/>
      </c>
      <c r="AI43" s="54" t="str">
        <f t="shared" si="11"/>
        <v/>
      </c>
      <c r="AJ43" s="54" t="str">
        <f t="shared" si="11"/>
        <v/>
      </c>
    </row>
    <row r="44" spans="1:36" x14ac:dyDescent="0.3">
      <c r="A44" s="49">
        <v>53</v>
      </c>
      <c r="B44" s="33" t="str">
        <f>VLOOKUP($A44,Сотрудники!$A$3:$L$1201,2,0)</f>
        <v>Скаржинский Тимур</v>
      </c>
      <c r="C44" s="33" t="str">
        <f>VLOOKUP($A44,Сотрудники!$A$3:$L$1201,8,0)</f>
        <v>Москва</v>
      </c>
      <c r="D44" s="55" t="str">
        <f t="shared" si="11"/>
        <v/>
      </c>
      <c r="E44" s="54" t="str">
        <f t="shared" si="11"/>
        <v>Работал</v>
      </c>
      <c r="F44" s="54" t="str">
        <f t="shared" si="11"/>
        <v>Работал</v>
      </c>
      <c r="G44" s="55" t="str">
        <f t="shared" si="11"/>
        <v/>
      </c>
      <c r="H44" s="54" t="str">
        <f t="shared" si="11"/>
        <v>Работал</v>
      </c>
      <c r="I44" s="54" t="str">
        <f t="shared" si="11"/>
        <v>Работал</v>
      </c>
      <c r="J44" s="55" t="str">
        <f t="shared" si="11"/>
        <v/>
      </c>
      <c r="K44" s="55" t="str">
        <f t="shared" si="11"/>
        <v/>
      </c>
      <c r="L44" s="54" t="str">
        <f t="shared" si="11"/>
        <v>Работал</v>
      </c>
      <c r="M44" s="54" t="str">
        <f t="shared" si="11"/>
        <v>Работал</v>
      </c>
      <c r="N44" s="54" t="str">
        <f t="shared" si="11"/>
        <v>Работал</v>
      </c>
      <c r="O44" s="54" t="str">
        <f t="shared" si="11"/>
        <v>Работал</v>
      </c>
      <c r="P44" s="54" t="str">
        <f t="shared" si="11"/>
        <v>Работал</v>
      </c>
      <c r="Q44" s="55" t="str">
        <f t="shared" si="11"/>
        <v/>
      </c>
      <c r="R44" s="55" t="str">
        <f t="shared" si="11"/>
        <v/>
      </c>
      <c r="S44" s="54" t="str">
        <f t="shared" si="11"/>
        <v>Работал</v>
      </c>
      <c r="T44" s="54" t="str">
        <f t="shared" si="11"/>
        <v>Работал</v>
      </c>
      <c r="U44" s="54" t="str">
        <f t="shared" si="11"/>
        <v>Работал</v>
      </c>
      <c r="V44" s="54" t="str">
        <f t="shared" si="11"/>
        <v>Работал</v>
      </c>
      <c r="W44" s="54" t="str">
        <f t="shared" si="11"/>
        <v>Выходной</v>
      </c>
      <c r="X44" s="55" t="str">
        <f t="shared" si="11"/>
        <v>Выходной</v>
      </c>
      <c r="Y44" s="55" t="str">
        <f t="shared" si="11"/>
        <v>Выходной</v>
      </c>
      <c r="Z44" s="54" t="str">
        <f t="shared" si="11"/>
        <v>Выходной</v>
      </c>
      <c r="AA44" s="54" t="str">
        <f t="shared" si="11"/>
        <v>Работал</v>
      </c>
      <c r="AB44" s="54" t="str">
        <f t="shared" si="11"/>
        <v>Работал</v>
      </c>
      <c r="AC44" s="54" t="str">
        <f t="shared" si="11"/>
        <v>Работал</v>
      </c>
      <c r="AD44" s="54" t="str">
        <f t="shared" si="11"/>
        <v>Работал</v>
      </c>
      <c r="AE44" s="55" t="str">
        <f t="shared" si="11"/>
        <v/>
      </c>
      <c r="AF44" s="55" t="str">
        <f t="shared" si="11"/>
        <v/>
      </c>
      <c r="AG44" s="54" t="str">
        <f t="shared" si="11"/>
        <v>Работал</v>
      </c>
      <c r="AH44" s="54" t="str">
        <f t="shared" si="11"/>
        <v/>
      </c>
      <c r="AI44" s="54" t="str">
        <f t="shared" si="11"/>
        <v/>
      </c>
      <c r="AJ44" s="54" t="str">
        <f t="shared" si="11"/>
        <v/>
      </c>
    </row>
    <row r="45" spans="1:36" x14ac:dyDescent="0.3">
      <c r="A45" s="49">
        <v>54</v>
      </c>
      <c r="B45" s="33" t="str">
        <f>VLOOKUP($A45,Сотрудники!$A$3:$L$1201,2,0)</f>
        <v>Закрацкий Станислав</v>
      </c>
      <c r="C45" s="33" t="str">
        <f>VLOOKUP($A45,Сотрудники!$A$3:$L$1201,8,0)</f>
        <v>Москва</v>
      </c>
      <c r="D45" s="55" t="str">
        <f t="shared" si="11"/>
        <v/>
      </c>
      <c r="E45" s="54" t="str">
        <f t="shared" si="11"/>
        <v>Работал</v>
      </c>
      <c r="F45" s="54" t="str">
        <f t="shared" si="11"/>
        <v>Работал</v>
      </c>
      <c r="G45" s="55" t="str">
        <f t="shared" si="11"/>
        <v/>
      </c>
      <c r="H45" s="54" t="str">
        <f t="shared" si="11"/>
        <v>Работал</v>
      </c>
      <c r="I45" s="54" t="str">
        <f t="shared" si="11"/>
        <v>Работал</v>
      </c>
      <c r="J45" s="55" t="str">
        <f t="shared" si="11"/>
        <v/>
      </c>
      <c r="K45" s="55" t="str">
        <f t="shared" si="11"/>
        <v/>
      </c>
      <c r="L45" s="54" t="str">
        <f t="shared" si="11"/>
        <v>Работал</v>
      </c>
      <c r="M45" s="54" t="str">
        <f t="shared" si="11"/>
        <v>Работал</v>
      </c>
      <c r="N45" s="54" t="str">
        <f t="shared" si="11"/>
        <v>Работал</v>
      </c>
      <c r="O45" s="54" t="str">
        <f t="shared" si="11"/>
        <v>Работал</v>
      </c>
      <c r="P45" s="54" t="str">
        <f t="shared" si="11"/>
        <v>Работал</v>
      </c>
      <c r="Q45" s="55" t="str">
        <f t="shared" si="11"/>
        <v/>
      </c>
      <c r="R45" s="55" t="str">
        <f t="shared" si="11"/>
        <v/>
      </c>
      <c r="S45" s="54" t="str">
        <f t="shared" si="11"/>
        <v>Работал</v>
      </c>
      <c r="T45" s="54" t="str">
        <f t="shared" si="11"/>
        <v>Работал</v>
      </c>
      <c r="U45" s="54" t="str">
        <f t="shared" si="11"/>
        <v>Работал</v>
      </c>
      <c r="V45" s="54" t="str">
        <f t="shared" si="11"/>
        <v>Работал</v>
      </c>
      <c r="W45" s="54" t="str">
        <f t="shared" si="11"/>
        <v>Работал</v>
      </c>
      <c r="X45" s="55" t="str">
        <f t="shared" si="11"/>
        <v/>
      </c>
      <c r="Y45" s="55" t="str">
        <f t="shared" si="11"/>
        <v/>
      </c>
      <c r="Z45" s="54" t="str">
        <f t="shared" si="11"/>
        <v>Работал</v>
      </c>
      <c r="AA45" s="54" t="str">
        <f t="shared" si="11"/>
        <v>Работал</v>
      </c>
      <c r="AB45" s="54" t="str">
        <f t="shared" si="11"/>
        <v>Работал</v>
      </c>
      <c r="AC45" s="54" t="str">
        <f t="shared" si="11"/>
        <v>Работал</v>
      </c>
      <c r="AD45" s="54" t="str">
        <f t="shared" si="11"/>
        <v>Работал</v>
      </c>
      <c r="AE45" s="55" t="str">
        <f t="shared" si="11"/>
        <v/>
      </c>
      <c r="AF45" s="55" t="str">
        <f t="shared" si="11"/>
        <v/>
      </c>
      <c r="AG45" s="54" t="str">
        <f t="shared" si="11"/>
        <v>Работал</v>
      </c>
      <c r="AH45" s="54" t="str">
        <f t="shared" si="11"/>
        <v/>
      </c>
      <c r="AI45" s="54" t="str">
        <f t="shared" si="11"/>
        <v/>
      </c>
      <c r="AJ45" s="54" t="str">
        <f t="shared" si="11"/>
        <v/>
      </c>
    </row>
    <row r="46" spans="1:36" x14ac:dyDescent="0.3">
      <c r="A46" s="49">
        <v>55</v>
      </c>
      <c r="B46" s="33" t="str">
        <f>VLOOKUP($A46,Сотрудники!$A$3:$L$1201,2,0)</f>
        <v>Секисов Константин</v>
      </c>
      <c r="C46" s="33" t="str">
        <f>VLOOKUP($A46,Сотрудники!$A$3:$L$1201,8,0)</f>
        <v>Курган</v>
      </c>
      <c r="D46" s="55" t="str">
        <f t="shared" si="11"/>
        <v/>
      </c>
      <c r="E46" s="54" t="str">
        <f t="shared" si="11"/>
        <v>Работал</v>
      </c>
      <c r="F46" s="54" t="str">
        <f t="shared" si="11"/>
        <v>Работал</v>
      </c>
      <c r="G46" s="55" t="str">
        <f t="shared" si="11"/>
        <v/>
      </c>
      <c r="H46" s="54" t="str">
        <f t="shared" si="11"/>
        <v>Работал</v>
      </c>
      <c r="I46" s="54" t="str">
        <f t="shared" si="11"/>
        <v>Работал</v>
      </c>
      <c r="J46" s="55" t="str">
        <f t="shared" si="11"/>
        <v/>
      </c>
      <c r="K46" s="55" t="str">
        <f t="shared" si="11"/>
        <v/>
      </c>
      <c r="L46" s="54" t="str">
        <f t="shared" si="11"/>
        <v>Работал</v>
      </c>
      <c r="M46" s="54" t="str">
        <f t="shared" si="11"/>
        <v>Работал</v>
      </c>
      <c r="N46" s="54" t="str">
        <f t="shared" si="11"/>
        <v>Работал</v>
      </c>
      <c r="O46" s="54" t="str">
        <f t="shared" si="11"/>
        <v>Работал</v>
      </c>
      <c r="P46" s="54" t="str">
        <f t="shared" si="11"/>
        <v>Работал</v>
      </c>
      <c r="Q46" s="55" t="str">
        <f t="shared" si="11"/>
        <v/>
      </c>
      <c r="R46" s="55" t="str">
        <f t="shared" si="11"/>
        <v/>
      </c>
      <c r="S46" s="54" t="str">
        <f t="shared" si="11"/>
        <v>Работал</v>
      </c>
      <c r="T46" s="54" t="str">
        <f t="shared" si="11"/>
        <v>Работал</v>
      </c>
      <c r="U46" s="54" t="str">
        <f t="shared" si="11"/>
        <v>Работал</v>
      </c>
      <c r="V46" s="54" t="str">
        <f t="shared" si="11"/>
        <v>Работал</v>
      </c>
      <c r="W46" s="54" t="str">
        <f t="shared" si="11"/>
        <v>Работал</v>
      </c>
      <c r="X46" s="55" t="str">
        <f t="shared" si="11"/>
        <v/>
      </c>
      <c r="Y46" s="55" t="str">
        <f t="shared" si="11"/>
        <v/>
      </c>
      <c r="Z46" s="54" t="str">
        <f t="shared" si="11"/>
        <v>Работал</v>
      </c>
      <c r="AA46" s="54" t="str">
        <f t="shared" si="11"/>
        <v>Работал</v>
      </c>
      <c r="AB46" s="54" t="str">
        <f t="shared" si="11"/>
        <v>Работал</v>
      </c>
      <c r="AC46" s="54" t="str">
        <f t="shared" si="11"/>
        <v>Работал</v>
      </c>
      <c r="AD46" s="54" t="str">
        <f t="shared" si="11"/>
        <v>Работал</v>
      </c>
      <c r="AE46" s="55" t="str">
        <f t="shared" si="11"/>
        <v/>
      </c>
      <c r="AF46" s="55" t="str">
        <f t="shared" si="11"/>
        <v/>
      </c>
      <c r="AG46" s="54" t="str">
        <f t="shared" si="11"/>
        <v>Работал</v>
      </c>
      <c r="AH46" s="54" t="str">
        <f t="shared" si="11"/>
        <v/>
      </c>
      <c r="AI46" s="54" t="str">
        <f t="shared" si="11"/>
        <v/>
      </c>
      <c r="AJ46" s="54" t="str">
        <f t="shared" si="11"/>
        <v/>
      </c>
    </row>
    <row r="47" spans="1:36" x14ac:dyDescent="0.3">
      <c r="A47" s="49">
        <v>56</v>
      </c>
      <c r="B47" s="33" t="str">
        <f>VLOOKUP($A47,Сотрудники!$A$3:$L$1201,2,0)</f>
        <v>Русинов Михаил</v>
      </c>
      <c r="C47" s="33" t="str">
        <f>VLOOKUP($A47,Сотрудники!$A$3:$L$1201,8,0)</f>
        <v>Москва</v>
      </c>
      <c r="D47" s="55" t="str">
        <f t="shared" si="11"/>
        <v/>
      </c>
      <c r="E47" s="54" t="str">
        <f t="shared" si="11"/>
        <v>Работал</v>
      </c>
      <c r="F47" s="54" t="str">
        <f t="shared" si="11"/>
        <v>Работал</v>
      </c>
      <c r="G47" s="55" t="str">
        <f t="shared" si="11"/>
        <v/>
      </c>
      <c r="H47" s="54" t="str">
        <f t="shared" si="11"/>
        <v>Работал</v>
      </c>
      <c r="I47" s="54" t="str">
        <f t="shared" si="11"/>
        <v>Работал</v>
      </c>
      <c r="J47" s="55" t="str">
        <f t="shared" si="11"/>
        <v/>
      </c>
      <c r="K47" s="55" t="str">
        <f t="shared" si="11"/>
        <v/>
      </c>
      <c r="L47" s="54" t="str">
        <f t="shared" si="11"/>
        <v>Работал</v>
      </c>
      <c r="M47" s="54" t="str">
        <f t="shared" si="11"/>
        <v>Работал</v>
      </c>
      <c r="N47" s="54" t="str">
        <f t="shared" si="11"/>
        <v>Работал</v>
      </c>
      <c r="O47" s="54" t="str">
        <f t="shared" si="11"/>
        <v>Работал</v>
      </c>
      <c r="P47" s="54" t="str">
        <f t="shared" si="11"/>
        <v>Работал</v>
      </c>
      <c r="Q47" s="55" t="str">
        <f t="shared" si="11"/>
        <v/>
      </c>
      <c r="R47" s="55" t="str">
        <f t="shared" si="11"/>
        <v/>
      </c>
      <c r="S47" s="54" t="str">
        <f t="shared" si="11"/>
        <v>Работал</v>
      </c>
      <c r="T47" s="54" t="str">
        <f t="shared" si="11"/>
        <v>Работал</v>
      </c>
      <c r="U47" s="54" t="str">
        <f t="shared" si="11"/>
        <v>Работал</v>
      </c>
      <c r="V47" s="54" t="str">
        <f t="shared" si="11"/>
        <v>Работал</v>
      </c>
      <c r="W47" s="54" t="str">
        <f t="shared" si="11"/>
        <v>Работал</v>
      </c>
      <c r="X47" s="55" t="str">
        <f t="shared" si="11"/>
        <v/>
      </c>
      <c r="Y47" s="55" t="str">
        <f t="shared" si="11"/>
        <v/>
      </c>
      <c r="Z47" s="54" t="str">
        <f t="shared" si="11"/>
        <v>Работал</v>
      </c>
      <c r="AA47" s="54" t="str">
        <f t="shared" si="11"/>
        <v>Работал</v>
      </c>
      <c r="AB47" s="54" t="str">
        <f t="shared" si="11"/>
        <v>Работал</v>
      </c>
      <c r="AC47" s="54" t="str">
        <f t="shared" si="11"/>
        <v>Работал</v>
      </c>
      <c r="AD47" s="54" t="str">
        <f t="shared" si="11"/>
        <v>Работал</v>
      </c>
      <c r="AE47" s="55" t="str">
        <f t="shared" si="11"/>
        <v/>
      </c>
      <c r="AF47" s="55" t="str">
        <f t="shared" si="11"/>
        <v/>
      </c>
      <c r="AG47" s="54" t="str">
        <f t="shared" si="11"/>
        <v>Работал</v>
      </c>
      <c r="AH47" s="54" t="str">
        <f t="shared" si="11"/>
        <v/>
      </c>
      <c r="AI47" s="54" t="str">
        <f t="shared" si="11"/>
        <v/>
      </c>
      <c r="AJ47" s="54" t="str">
        <f t="shared" si="11"/>
        <v/>
      </c>
    </row>
    <row r="48" spans="1:36" x14ac:dyDescent="0.3">
      <c r="A48" s="49">
        <v>57</v>
      </c>
      <c r="B48" s="33" t="str">
        <f>VLOOKUP($A48,Сотрудники!$A$3:$L$1201,2,0)</f>
        <v>Кузякина Ирина</v>
      </c>
      <c r="C48" s="33" t="str">
        <f>VLOOKUP($A48,Сотрудники!$A$3:$L$1201,8,0)</f>
        <v>Москва</v>
      </c>
      <c r="D48" s="55" t="str">
        <f t="shared" si="11"/>
        <v/>
      </c>
      <c r="E48" s="54" t="str">
        <f t="shared" si="11"/>
        <v>Работал</v>
      </c>
      <c r="F48" s="54" t="str">
        <f t="shared" si="11"/>
        <v>Работал</v>
      </c>
      <c r="G48" s="55" t="str">
        <f t="shared" si="11"/>
        <v/>
      </c>
      <c r="H48" s="54" t="str">
        <f t="shared" si="11"/>
        <v>Работал</v>
      </c>
      <c r="I48" s="54" t="str">
        <f t="shared" si="11"/>
        <v>Работал</v>
      </c>
      <c r="J48" s="55" t="str">
        <f t="shared" si="11"/>
        <v/>
      </c>
      <c r="K48" s="55" t="str">
        <f t="shared" si="11"/>
        <v/>
      </c>
      <c r="L48" s="54" t="str">
        <f t="shared" si="11"/>
        <v>Работал</v>
      </c>
      <c r="M48" s="54" t="str">
        <f t="shared" si="11"/>
        <v>Работал</v>
      </c>
      <c r="N48" s="54" t="str">
        <f t="shared" si="11"/>
        <v>Работал</v>
      </c>
      <c r="O48" s="54" t="str">
        <f t="shared" si="11"/>
        <v>Работал</v>
      </c>
      <c r="P48" s="54" t="str">
        <f t="shared" si="11"/>
        <v>Работал</v>
      </c>
      <c r="Q48" s="55" t="str">
        <f t="shared" si="11"/>
        <v/>
      </c>
      <c r="R48" s="55" t="str">
        <f t="shared" si="11"/>
        <v/>
      </c>
      <c r="S48" s="54" t="str">
        <f t="shared" si="11"/>
        <v>Работал</v>
      </c>
      <c r="T48" s="54" t="str">
        <f t="shared" si="11"/>
        <v>Работал</v>
      </c>
      <c r="U48" s="54" t="str">
        <f t="shared" si="11"/>
        <v>Работал</v>
      </c>
      <c r="V48" s="54" t="str">
        <f t="shared" si="11"/>
        <v>Работал</v>
      </c>
      <c r="W48" s="54" t="str">
        <f t="shared" si="11"/>
        <v>Работал</v>
      </c>
      <c r="X48" s="55" t="str">
        <f t="shared" si="11"/>
        <v/>
      </c>
      <c r="Y48" s="55" t="str">
        <f t="shared" si="11"/>
        <v/>
      </c>
      <c r="Z48" s="54" t="str">
        <f t="shared" si="11"/>
        <v>Работал</v>
      </c>
      <c r="AA48" s="54" t="str">
        <f t="shared" si="11"/>
        <v>Работал</v>
      </c>
      <c r="AB48" s="54" t="str">
        <f t="shared" si="11"/>
        <v>Работал</v>
      </c>
      <c r="AC48" s="54" t="str">
        <f t="shared" si="11"/>
        <v>Работал</v>
      </c>
      <c r="AD48" s="54" t="str">
        <f t="shared" si="11"/>
        <v>Работал</v>
      </c>
      <c r="AE48" s="55" t="str">
        <f t="shared" si="11"/>
        <v/>
      </c>
      <c r="AF48" s="55" t="str">
        <f t="shared" si="11"/>
        <v/>
      </c>
      <c r="AG48" s="54" t="str">
        <f t="shared" si="11"/>
        <v>Работал</v>
      </c>
      <c r="AH48" s="54" t="str">
        <f t="shared" si="11"/>
        <v/>
      </c>
      <c r="AI48" s="54" t="str">
        <f t="shared" si="11"/>
        <v/>
      </c>
      <c r="AJ48" s="54" t="str">
        <f t="shared" si="11"/>
        <v/>
      </c>
    </row>
    <row r="49" spans="1:36" x14ac:dyDescent="0.3">
      <c r="A49" s="49">
        <v>58</v>
      </c>
      <c r="B49" s="33" t="str">
        <f>VLOOKUP($A49,Сотрудники!$A$3:$L$1201,2,0)</f>
        <v>Нгуен Дмитрий</v>
      </c>
      <c r="C49" s="33" t="str">
        <f>VLOOKUP($A49,Сотрудники!$A$3:$L$1201,8,0)</f>
        <v>СПБ</v>
      </c>
      <c r="D49" s="55" t="str">
        <f t="shared" si="11"/>
        <v/>
      </c>
      <c r="E49" s="54" t="str">
        <f t="shared" si="11"/>
        <v>Работал</v>
      </c>
      <c r="F49" s="54" t="str">
        <f t="shared" si="11"/>
        <v>Работал</v>
      </c>
      <c r="G49" s="55" t="str">
        <f t="shared" si="11"/>
        <v/>
      </c>
      <c r="H49" s="54" t="str">
        <f t="shared" si="11"/>
        <v>Работал</v>
      </c>
      <c r="I49" s="54" t="str">
        <f t="shared" si="11"/>
        <v>Работал</v>
      </c>
      <c r="J49" s="55" t="str">
        <f t="shared" si="11"/>
        <v/>
      </c>
      <c r="K49" s="55" t="str">
        <f t="shared" si="11"/>
        <v/>
      </c>
      <c r="L49" s="54" t="str">
        <f t="shared" si="11"/>
        <v>Работал</v>
      </c>
      <c r="M49" s="54" t="str">
        <f t="shared" si="11"/>
        <v>Работал</v>
      </c>
      <c r="N49" s="54" t="str">
        <f t="shared" si="11"/>
        <v>Работал</v>
      </c>
      <c r="O49" s="54" t="str">
        <f t="shared" si="11"/>
        <v>Работал</v>
      </c>
      <c r="P49" s="54" t="str">
        <f t="shared" si="11"/>
        <v>Работал</v>
      </c>
      <c r="Q49" s="55" t="str">
        <f t="shared" si="11"/>
        <v/>
      </c>
      <c r="R49" s="55" t="str">
        <f t="shared" si="11"/>
        <v/>
      </c>
      <c r="S49" s="54" t="str">
        <f t="shared" si="11"/>
        <v>Работал</v>
      </c>
      <c r="T49" s="54" t="str">
        <f t="shared" si="11"/>
        <v>Работал</v>
      </c>
      <c r="U49" s="54" t="str">
        <f t="shared" si="11"/>
        <v>Работал</v>
      </c>
      <c r="V49" s="54" t="str">
        <f t="shared" si="11"/>
        <v>Работал</v>
      </c>
      <c r="W49" s="54" t="str">
        <f t="shared" si="11"/>
        <v>Работал</v>
      </c>
      <c r="X49" s="55" t="str">
        <f t="shared" si="11"/>
        <v/>
      </c>
      <c r="Y49" s="55" t="str">
        <f t="shared" si="11"/>
        <v/>
      </c>
      <c r="Z49" s="54" t="str">
        <f t="shared" si="11"/>
        <v>Работал</v>
      </c>
      <c r="AA49" s="54" t="str">
        <f t="shared" si="11"/>
        <v>Работал</v>
      </c>
      <c r="AB49" s="54" t="str">
        <f t="shared" si="11"/>
        <v>Работал</v>
      </c>
      <c r="AC49" s="54" t="str">
        <f t="shared" si="11"/>
        <v>Работал</v>
      </c>
      <c r="AD49" s="54" t="str">
        <f t="shared" si="11"/>
        <v>Работал</v>
      </c>
      <c r="AE49" s="55" t="str">
        <f t="shared" si="11"/>
        <v/>
      </c>
      <c r="AF49" s="55" t="str">
        <f t="shared" si="11"/>
        <v/>
      </c>
      <c r="AG49" s="54" t="str">
        <f t="shared" si="11"/>
        <v>Работал</v>
      </c>
      <c r="AH49" s="54" t="str">
        <f t="shared" si="11"/>
        <v/>
      </c>
      <c r="AI49" s="54" t="str">
        <f t="shared" si="11"/>
        <v/>
      </c>
      <c r="AJ49" s="54" t="str">
        <f t="shared" si="11"/>
        <v/>
      </c>
    </row>
    <row r="50" spans="1:36" x14ac:dyDescent="0.3">
      <c r="A50" s="49">
        <v>59</v>
      </c>
      <c r="B50" s="33" t="str">
        <f>VLOOKUP($A50,Сотрудники!$A$3:$L$1201,2,0)</f>
        <v>Зырянов Николай</v>
      </c>
      <c r="C50" s="33" t="str">
        <f>VLOOKUP($A50,Сотрудники!$A$3:$L$1201,8,0)</f>
        <v>СПБ</v>
      </c>
      <c r="D50" s="55" t="str">
        <f t="shared" si="11"/>
        <v/>
      </c>
      <c r="E50" s="54" t="str">
        <f t="shared" si="11"/>
        <v>Работал</v>
      </c>
      <c r="F50" s="54" t="str">
        <f t="shared" si="11"/>
        <v>Работал</v>
      </c>
      <c r="G50" s="55" t="str">
        <f t="shared" si="11"/>
        <v/>
      </c>
      <c r="H50" s="54" t="str">
        <f t="shared" si="11"/>
        <v>Работал</v>
      </c>
      <c r="I50" s="54" t="str">
        <f t="shared" si="11"/>
        <v>Работал</v>
      </c>
      <c r="J50" s="55" t="str">
        <f t="shared" si="11"/>
        <v/>
      </c>
      <c r="K50" s="55" t="str">
        <f t="shared" si="11"/>
        <v/>
      </c>
      <c r="L50" s="54" t="str">
        <f t="shared" si="11"/>
        <v>Работал</v>
      </c>
      <c r="M50" s="54" t="str">
        <f t="shared" si="11"/>
        <v>Работал</v>
      </c>
      <c r="N50" s="54" t="str">
        <f t="shared" si="11"/>
        <v>Работал</v>
      </c>
      <c r="O50" s="54" t="str">
        <f t="shared" si="11"/>
        <v>Работал</v>
      </c>
      <c r="P50" s="54" t="str">
        <f t="shared" si="11"/>
        <v>Работал</v>
      </c>
      <c r="Q50" s="55" t="str">
        <f t="shared" si="11"/>
        <v/>
      </c>
      <c r="R50" s="55" t="str">
        <f t="shared" si="11"/>
        <v/>
      </c>
      <c r="S50" s="54" t="str">
        <f t="shared" si="11"/>
        <v>Работал</v>
      </c>
      <c r="T50" s="54" t="str">
        <f t="shared" si="11"/>
        <v>Работал</v>
      </c>
      <c r="U50" s="54" t="str">
        <f t="shared" si="11"/>
        <v>Работал</v>
      </c>
      <c r="V50" s="54" t="str">
        <f t="shared" si="11"/>
        <v>Работал</v>
      </c>
      <c r="W50" s="54" t="str">
        <f t="shared" si="11"/>
        <v>Работал</v>
      </c>
      <c r="X50" s="55" t="str">
        <f t="shared" si="11"/>
        <v/>
      </c>
      <c r="Y50" s="55" t="str">
        <f t="shared" si="11"/>
        <v/>
      </c>
      <c r="Z50" s="54" t="str">
        <f t="shared" si="11"/>
        <v>Работал</v>
      </c>
      <c r="AA50" s="54" t="str">
        <f t="shared" si="11"/>
        <v>Работал</v>
      </c>
      <c r="AB50" s="54" t="str">
        <f t="shared" ref="AB50:AJ50" si="12">IF(ISBLANK(AB128),"",IF(AB128=0,"Выходной",IF(AB128&lt;&gt;0,"Работал","")))</f>
        <v>Работал</v>
      </c>
      <c r="AC50" s="54" t="str">
        <f t="shared" si="12"/>
        <v>Работал</v>
      </c>
      <c r="AD50" s="54" t="str">
        <f t="shared" si="12"/>
        <v>Работал</v>
      </c>
      <c r="AE50" s="55" t="str">
        <f t="shared" si="12"/>
        <v/>
      </c>
      <c r="AF50" s="55" t="str">
        <f t="shared" si="12"/>
        <v/>
      </c>
      <c r="AG50" s="54" t="str">
        <f t="shared" si="12"/>
        <v>Работал</v>
      </c>
      <c r="AH50" s="54" t="str">
        <f t="shared" si="12"/>
        <v/>
      </c>
      <c r="AI50" s="54" t="str">
        <f t="shared" si="12"/>
        <v/>
      </c>
      <c r="AJ50" s="54" t="str">
        <f t="shared" si="12"/>
        <v/>
      </c>
    </row>
    <row r="51" spans="1:36" x14ac:dyDescent="0.3">
      <c r="A51" s="49">
        <v>60</v>
      </c>
      <c r="B51" s="33" t="str">
        <f>VLOOKUP($A51,Сотрудники!$A$3:$L$1201,2,0)</f>
        <v>Гнусов Алексей</v>
      </c>
      <c r="C51" s="33" t="str">
        <f>VLOOKUP($A51,Сотрудники!$A$3:$L$1201,8,0)</f>
        <v>Москва</v>
      </c>
      <c r="D51" s="55" t="str">
        <f t="shared" ref="D51:AJ51" si="13">IF(ISBLANK(D129),"",IF(D129=0,"Выходной",IF(D129&lt;&gt;0,"Работал","")))</f>
        <v/>
      </c>
      <c r="E51" s="54" t="str">
        <f t="shared" si="13"/>
        <v>Работал</v>
      </c>
      <c r="F51" s="54" t="str">
        <f t="shared" si="13"/>
        <v>Работал</v>
      </c>
      <c r="G51" s="55" t="str">
        <f t="shared" si="13"/>
        <v/>
      </c>
      <c r="H51" s="54" t="str">
        <f t="shared" si="13"/>
        <v>Работал</v>
      </c>
      <c r="I51" s="54" t="str">
        <f t="shared" si="13"/>
        <v>Работал</v>
      </c>
      <c r="J51" s="55" t="str">
        <f t="shared" si="13"/>
        <v/>
      </c>
      <c r="K51" s="55" t="str">
        <f t="shared" si="13"/>
        <v/>
      </c>
      <c r="L51" s="54" t="str">
        <f t="shared" si="13"/>
        <v>Работал</v>
      </c>
      <c r="M51" s="54" t="str">
        <f t="shared" si="13"/>
        <v>Работал</v>
      </c>
      <c r="N51" s="54" t="str">
        <f t="shared" si="13"/>
        <v>Работал</v>
      </c>
      <c r="O51" s="54" t="str">
        <f t="shared" si="13"/>
        <v>Работал</v>
      </c>
      <c r="P51" s="54" t="str">
        <f t="shared" si="13"/>
        <v>Работал</v>
      </c>
      <c r="Q51" s="55" t="str">
        <f t="shared" si="13"/>
        <v/>
      </c>
      <c r="R51" s="55" t="str">
        <f t="shared" si="13"/>
        <v/>
      </c>
      <c r="S51" s="54" t="str">
        <f t="shared" si="13"/>
        <v>Работал</v>
      </c>
      <c r="T51" s="54" t="str">
        <f t="shared" si="13"/>
        <v>Работал</v>
      </c>
      <c r="U51" s="54" t="str">
        <f t="shared" si="13"/>
        <v>Работал</v>
      </c>
      <c r="V51" s="54" t="str">
        <f t="shared" si="13"/>
        <v>Работал</v>
      </c>
      <c r="W51" s="54" t="str">
        <f t="shared" si="13"/>
        <v>Работал</v>
      </c>
      <c r="X51" s="55" t="str">
        <f t="shared" si="13"/>
        <v/>
      </c>
      <c r="Y51" s="55" t="str">
        <f t="shared" si="13"/>
        <v/>
      </c>
      <c r="Z51" s="54" t="str">
        <f t="shared" si="13"/>
        <v>Работал</v>
      </c>
      <c r="AA51" s="54" t="str">
        <f t="shared" si="13"/>
        <v>Работал</v>
      </c>
      <c r="AB51" s="54" t="str">
        <f t="shared" si="13"/>
        <v>Работал</v>
      </c>
      <c r="AC51" s="54" t="str">
        <f t="shared" si="13"/>
        <v>Работал</v>
      </c>
      <c r="AD51" s="54" t="str">
        <f t="shared" si="13"/>
        <v>Работал</v>
      </c>
      <c r="AE51" s="55" t="str">
        <f t="shared" si="13"/>
        <v/>
      </c>
      <c r="AF51" s="55" t="str">
        <f t="shared" si="13"/>
        <v/>
      </c>
      <c r="AG51" s="54" t="str">
        <f t="shared" si="13"/>
        <v>Работал</v>
      </c>
      <c r="AH51" s="54" t="str">
        <f t="shared" si="13"/>
        <v/>
      </c>
      <c r="AI51" s="54" t="str">
        <f t="shared" si="13"/>
        <v/>
      </c>
      <c r="AJ51" s="54" t="str">
        <f t="shared" si="13"/>
        <v/>
      </c>
    </row>
    <row r="52" spans="1:36" x14ac:dyDescent="0.3">
      <c r="A52" s="49">
        <v>61</v>
      </c>
      <c r="B52" s="33" t="str">
        <f>VLOOKUP($A52,Сотрудники!$A$3:$L$1201,2,0)</f>
        <v>Ушаков Сергей</v>
      </c>
      <c r="C52" s="33" t="str">
        <f>VLOOKUP($A52,Сотрудники!$A$3:$L$1201,8,0)</f>
        <v>Москва</v>
      </c>
      <c r="D52" s="55" t="str">
        <f t="shared" ref="D52:AJ52" si="14">IF(ISBLANK(D130),"",IF(D130=0,"Выходной",IF(D130&lt;&gt;0,"Работал","")))</f>
        <v/>
      </c>
      <c r="E52" s="54" t="str">
        <f t="shared" si="14"/>
        <v>Работал</v>
      </c>
      <c r="F52" s="54" t="str">
        <f t="shared" si="14"/>
        <v>Работал</v>
      </c>
      <c r="G52" s="55" t="str">
        <f t="shared" si="14"/>
        <v/>
      </c>
      <c r="H52" s="54" t="str">
        <f t="shared" si="14"/>
        <v>Работал</v>
      </c>
      <c r="I52" s="54" t="str">
        <f t="shared" si="14"/>
        <v>Работал</v>
      </c>
      <c r="J52" s="55" t="str">
        <f t="shared" si="14"/>
        <v/>
      </c>
      <c r="K52" s="55" t="str">
        <f t="shared" si="14"/>
        <v/>
      </c>
      <c r="L52" s="54" t="str">
        <f t="shared" si="14"/>
        <v>Работал</v>
      </c>
      <c r="M52" s="54" t="str">
        <f t="shared" si="14"/>
        <v>Работал</v>
      </c>
      <c r="N52" s="54" t="str">
        <f t="shared" si="14"/>
        <v>Работал</v>
      </c>
      <c r="O52" s="54" t="str">
        <f t="shared" si="14"/>
        <v>Работал</v>
      </c>
      <c r="P52" s="54" t="str">
        <f t="shared" si="14"/>
        <v>Работал</v>
      </c>
      <c r="Q52" s="55" t="str">
        <f t="shared" si="14"/>
        <v/>
      </c>
      <c r="R52" s="55" t="str">
        <f t="shared" si="14"/>
        <v/>
      </c>
      <c r="S52" s="54" t="str">
        <f t="shared" si="14"/>
        <v>Работал</v>
      </c>
      <c r="T52" s="54" t="str">
        <f t="shared" si="14"/>
        <v>Работал</v>
      </c>
      <c r="U52" s="54" t="str">
        <f t="shared" si="14"/>
        <v>Работал</v>
      </c>
      <c r="V52" s="54" t="str">
        <f t="shared" si="14"/>
        <v>Работал</v>
      </c>
      <c r="W52" s="54" t="str">
        <f t="shared" si="14"/>
        <v>Работал</v>
      </c>
      <c r="X52" s="55" t="str">
        <f t="shared" si="14"/>
        <v/>
      </c>
      <c r="Y52" s="55" t="str">
        <f t="shared" si="14"/>
        <v/>
      </c>
      <c r="Z52" s="54" t="str">
        <f t="shared" si="14"/>
        <v>Работал</v>
      </c>
      <c r="AA52" s="54" t="str">
        <f t="shared" si="14"/>
        <v>Работал</v>
      </c>
      <c r="AB52" s="54" t="str">
        <f t="shared" si="14"/>
        <v>Работал</v>
      </c>
      <c r="AC52" s="54" t="str">
        <f t="shared" si="14"/>
        <v>Работал</v>
      </c>
      <c r="AD52" s="54" t="str">
        <f t="shared" si="14"/>
        <v>Работал</v>
      </c>
      <c r="AE52" s="55" t="str">
        <f t="shared" si="14"/>
        <v/>
      </c>
      <c r="AF52" s="55" t="str">
        <f t="shared" si="14"/>
        <v/>
      </c>
      <c r="AG52" s="54" t="str">
        <f t="shared" si="14"/>
        <v>Работал</v>
      </c>
      <c r="AH52" s="54" t="str">
        <f t="shared" si="14"/>
        <v/>
      </c>
      <c r="AI52" s="54" t="str">
        <f t="shared" si="14"/>
        <v/>
      </c>
      <c r="AJ52" s="54" t="str">
        <f t="shared" si="14"/>
        <v/>
      </c>
    </row>
    <row r="53" spans="1:36" x14ac:dyDescent="0.3">
      <c r="A53" s="49">
        <v>62</v>
      </c>
      <c r="B53" s="33" t="str">
        <f>VLOOKUP($A53,Сотрудники!$A$3:$L$1201,2,0)</f>
        <v>Горьков Алексей</v>
      </c>
      <c r="C53" s="33" t="str">
        <f>VLOOKUP($A53,Сотрудники!$A$3:$L$1201,8,0)</f>
        <v>Москва</v>
      </c>
      <c r="D53" s="55" t="str">
        <f t="shared" ref="D53:AJ53" si="15">IF(ISBLANK(D131),"",IF(D131=0,"Выходной",IF(D131&lt;&gt;0,"Работал","")))</f>
        <v/>
      </c>
      <c r="E53" s="54" t="str">
        <f t="shared" si="15"/>
        <v>Выходной</v>
      </c>
      <c r="F53" s="54" t="str">
        <f t="shared" si="15"/>
        <v>Выходной</v>
      </c>
      <c r="G53" s="55" t="str">
        <f t="shared" si="15"/>
        <v>Выходной</v>
      </c>
      <c r="H53" s="54" t="str">
        <f t="shared" si="15"/>
        <v>Выходной</v>
      </c>
      <c r="I53" s="54" t="str">
        <f t="shared" si="15"/>
        <v>Выходной</v>
      </c>
      <c r="J53" s="55" t="str">
        <f t="shared" si="15"/>
        <v>Выходной</v>
      </c>
      <c r="K53" s="55" t="str">
        <f t="shared" si="15"/>
        <v>Выходной</v>
      </c>
      <c r="L53" s="54" t="str">
        <f t="shared" si="15"/>
        <v>Выходной</v>
      </c>
      <c r="M53" s="54" t="str">
        <f t="shared" si="15"/>
        <v>Выходной</v>
      </c>
      <c r="N53" s="54" t="str">
        <f t="shared" si="15"/>
        <v>Выходной</v>
      </c>
      <c r="O53" s="54" t="str">
        <f t="shared" si="15"/>
        <v>Выходной</v>
      </c>
      <c r="P53" s="54" t="str">
        <f t="shared" si="15"/>
        <v>Выходной</v>
      </c>
      <c r="Q53" s="55" t="str">
        <f t="shared" si="15"/>
        <v>Выходной</v>
      </c>
      <c r="R53" s="55" t="str">
        <f t="shared" si="15"/>
        <v>Выходной</v>
      </c>
      <c r="S53" s="54" t="str">
        <f t="shared" si="15"/>
        <v>Работал</v>
      </c>
      <c r="T53" s="54" t="str">
        <f t="shared" si="15"/>
        <v>Работал</v>
      </c>
      <c r="U53" s="54" t="str">
        <f t="shared" si="15"/>
        <v>Работал</v>
      </c>
      <c r="V53" s="54" t="str">
        <f t="shared" si="15"/>
        <v>Работал</v>
      </c>
      <c r="W53" s="54" t="str">
        <f t="shared" si="15"/>
        <v>Работал</v>
      </c>
      <c r="X53" s="55" t="str">
        <f t="shared" si="15"/>
        <v/>
      </c>
      <c r="Y53" s="55" t="str">
        <f t="shared" si="15"/>
        <v/>
      </c>
      <c r="Z53" s="54" t="str">
        <f t="shared" si="15"/>
        <v>Работал</v>
      </c>
      <c r="AA53" s="54" t="str">
        <f t="shared" si="15"/>
        <v>Работал</v>
      </c>
      <c r="AB53" s="54" t="str">
        <f t="shared" si="15"/>
        <v>Работал</v>
      </c>
      <c r="AC53" s="54" t="str">
        <f t="shared" si="15"/>
        <v>Работал</v>
      </c>
      <c r="AD53" s="54" t="str">
        <f t="shared" si="15"/>
        <v>Работал</v>
      </c>
      <c r="AE53" s="55" t="str">
        <f t="shared" si="15"/>
        <v/>
      </c>
      <c r="AF53" s="55" t="str">
        <f t="shared" si="15"/>
        <v/>
      </c>
      <c r="AG53" s="54" t="str">
        <f t="shared" si="15"/>
        <v>Работал</v>
      </c>
      <c r="AH53" s="54" t="str">
        <f t="shared" si="15"/>
        <v/>
      </c>
      <c r="AI53" s="54" t="str">
        <f t="shared" si="15"/>
        <v/>
      </c>
      <c r="AJ53" s="54" t="str">
        <f t="shared" si="15"/>
        <v/>
      </c>
    </row>
    <row r="54" spans="1:36" x14ac:dyDescent="0.3">
      <c r="A54" s="49">
        <v>63</v>
      </c>
      <c r="B54" s="33" t="str">
        <f>VLOOKUP($A54,Сотрудники!$A$3:$L$1201,2,0)</f>
        <v>Ненякина Анастасия</v>
      </c>
      <c r="C54" s="33" t="str">
        <f>VLOOKUP($A54,Сотрудники!$A$3:$L$1201,8,0)</f>
        <v>Москва</v>
      </c>
      <c r="D54" s="55" t="str">
        <f t="shared" ref="D54:S73" si="16">IF(ISBLANK(D132),"",IF(D132=0,"Выходной",IF(D132&lt;&gt;0,"Работал","")))</f>
        <v/>
      </c>
      <c r="E54" s="54" t="str">
        <f t="shared" ref="E54:AJ54" si="17">IF(ISBLANK(E132),"",IF(E132=0,"Выходной",IF(E132&lt;&gt;0,"Работал","")))</f>
        <v>Работал</v>
      </c>
      <c r="F54" s="54" t="str">
        <f t="shared" si="17"/>
        <v>Работал</v>
      </c>
      <c r="G54" s="55" t="str">
        <f t="shared" si="17"/>
        <v/>
      </c>
      <c r="H54" s="54" t="str">
        <f t="shared" si="17"/>
        <v>Работал</v>
      </c>
      <c r="I54" s="54" t="str">
        <f t="shared" si="17"/>
        <v>Работал</v>
      </c>
      <c r="J54" s="55" t="str">
        <f t="shared" si="17"/>
        <v/>
      </c>
      <c r="K54" s="55" t="str">
        <f t="shared" si="17"/>
        <v/>
      </c>
      <c r="L54" s="54" t="str">
        <f t="shared" si="17"/>
        <v>Работал</v>
      </c>
      <c r="M54" s="54" t="str">
        <f t="shared" si="17"/>
        <v>Работал</v>
      </c>
      <c r="N54" s="54" t="str">
        <f t="shared" si="17"/>
        <v>Работал</v>
      </c>
      <c r="O54" s="54" t="str">
        <f t="shared" si="17"/>
        <v>Работал</v>
      </c>
      <c r="P54" s="54" t="str">
        <f t="shared" si="17"/>
        <v>Работал</v>
      </c>
      <c r="Q54" s="55" t="str">
        <f t="shared" si="17"/>
        <v/>
      </c>
      <c r="R54" s="55" t="str">
        <f t="shared" si="17"/>
        <v/>
      </c>
      <c r="S54" s="54" t="str">
        <f t="shared" si="17"/>
        <v>Работал</v>
      </c>
      <c r="T54" s="54" t="str">
        <f t="shared" si="17"/>
        <v>Работал</v>
      </c>
      <c r="U54" s="54" t="str">
        <f t="shared" si="17"/>
        <v>Работал</v>
      </c>
      <c r="V54" s="54" t="str">
        <f t="shared" si="17"/>
        <v>Работал</v>
      </c>
      <c r="W54" s="54" t="str">
        <f t="shared" si="17"/>
        <v>Работал</v>
      </c>
      <c r="X54" s="55" t="str">
        <f t="shared" si="17"/>
        <v/>
      </c>
      <c r="Y54" s="55" t="str">
        <f t="shared" si="17"/>
        <v/>
      </c>
      <c r="Z54" s="54" t="str">
        <f t="shared" si="17"/>
        <v>Работал</v>
      </c>
      <c r="AA54" s="54" t="str">
        <f t="shared" si="17"/>
        <v>Выходной</v>
      </c>
      <c r="AB54" s="54" t="str">
        <f t="shared" si="17"/>
        <v>Выходной</v>
      </c>
      <c r="AC54" s="54" t="str">
        <f t="shared" si="17"/>
        <v>Выходной</v>
      </c>
      <c r="AD54" s="54" t="str">
        <f t="shared" si="17"/>
        <v>Выходной</v>
      </c>
      <c r="AE54" s="55" t="str">
        <f t="shared" si="17"/>
        <v/>
      </c>
      <c r="AF54" s="55" t="str">
        <f t="shared" si="17"/>
        <v/>
      </c>
      <c r="AG54" s="54" t="str">
        <f t="shared" si="17"/>
        <v>Выходной</v>
      </c>
      <c r="AH54" s="54" t="str">
        <f t="shared" si="17"/>
        <v/>
      </c>
      <c r="AI54" s="54" t="str">
        <f t="shared" si="17"/>
        <v/>
      </c>
      <c r="AJ54" s="54" t="str">
        <f t="shared" si="17"/>
        <v/>
      </c>
    </row>
    <row r="55" spans="1:36" x14ac:dyDescent="0.3">
      <c r="A55" s="49">
        <v>83</v>
      </c>
      <c r="B55" s="33" t="str">
        <f>VLOOKUP($A55,Сотрудники!$A$3:$L$1201,2,0)</f>
        <v>Жердева Екатерина</v>
      </c>
      <c r="C55" s="33" t="str">
        <f>VLOOKUP($A55,Сотрудники!$A$3:$L$1201,8,0)</f>
        <v>Архангельск</v>
      </c>
      <c r="D55" s="55" t="str">
        <f t="shared" si="16"/>
        <v/>
      </c>
      <c r="E55" s="54" t="str">
        <f t="shared" ref="E55:W55" si="18">IF(ISBLANK(E133),"",IF(E133=0,"Выходной",IF(E133&lt;&gt;0,"Работал","")))</f>
        <v>Работал</v>
      </c>
      <c r="F55" s="54" t="str">
        <f t="shared" si="18"/>
        <v>Работал</v>
      </c>
      <c r="G55" s="55" t="str">
        <f t="shared" si="18"/>
        <v/>
      </c>
      <c r="H55" s="54" t="str">
        <f t="shared" si="18"/>
        <v>Работал</v>
      </c>
      <c r="I55" s="54" t="str">
        <f t="shared" si="18"/>
        <v>Работал</v>
      </c>
      <c r="J55" s="55" t="str">
        <f t="shared" si="18"/>
        <v/>
      </c>
      <c r="K55" s="55" t="str">
        <f t="shared" si="18"/>
        <v/>
      </c>
      <c r="L55" s="54" t="str">
        <f t="shared" si="18"/>
        <v>Работал</v>
      </c>
      <c r="M55" s="54" t="str">
        <f t="shared" si="18"/>
        <v>Работал</v>
      </c>
      <c r="N55" s="54" t="str">
        <f t="shared" si="18"/>
        <v>Работал</v>
      </c>
      <c r="O55" s="54" t="str">
        <f t="shared" si="18"/>
        <v>Работал</v>
      </c>
      <c r="P55" s="54" t="str">
        <f t="shared" si="18"/>
        <v>Работал</v>
      </c>
      <c r="Q55" s="55" t="str">
        <f t="shared" si="18"/>
        <v/>
      </c>
      <c r="R55" s="55" t="str">
        <f t="shared" si="18"/>
        <v/>
      </c>
      <c r="S55" s="54" t="str">
        <f t="shared" si="18"/>
        <v>Работал</v>
      </c>
      <c r="T55" s="54" t="str">
        <f t="shared" si="18"/>
        <v>Работал</v>
      </c>
      <c r="U55" s="54" t="str">
        <f t="shared" si="18"/>
        <v>Работал</v>
      </c>
      <c r="V55" s="54" t="str">
        <f t="shared" si="18"/>
        <v>Работал</v>
      </c>
      <c r="W55" s="54" t="str">
        <f t="shared" si="18"/>
        <v>Работал</v>
      </c>
      <c r="X55" s="55"/>
      <c r="Y55" s="55"/>
      <c r="Z55" s="54" t="str">
        <f t="shared" ref="Z55:AG55" si="19">IF(ISBLANK(Z133),"",IF(Z133=0,"Выходной",IF(Z133&lt;&gt;0,"Работал","")))</f>
        <v>Работал</v>
      </c>
      <c r="AA55" s="54" t="str">
        <f t="shared" si="19"/>
        <v>Работал</v>
      </c>
      <c r="AB55" s="54" t="str">
        <f t="shared" si="19"/>
        <v>Работал</v>
      </c>
      <c r="AC55" s="54" t="str">
        <f t="shared" si="19"/>
        <v>Работал</v>
      </c>
      <c r="AD55" s="54" t="str">
        <f t="shared" si="19"/>
        <v>Работал</v>
      </c>
      <c r="AE55" s="55" t="str">
        <f t="shared" si="19"/>
        <v/>
      </c>
      <c r="AF55" s="55" t="str">
        <f t="shared" si="19"/>
        <v/>
      </c>
      <c r="AG55" s="54" t="str">
        <f t="shared" si="19"/>
        <v>Работал</v>
      </c>
      <c r="AH55" s="54"/>
      <c r="AI55" s="54"/>
      <c r="AJ55" s="54"/>
    </row>
    <row r="56" spans="1:36" x14ac:dyDescent="0.3">
      <c r="A56" s="49">
        <v>64</v>
      </c>
      <c r="B56" s="33" t="str">
        <f>VLOOKUP($A56,Сотрудники!$A$3:$L$1201,2,0)</f>
        <v>Павлов Роман</v>
      </c>
      <c r="C56" s="33" t="str">
        <f>VLOOKUP($A56,Сотрудники!$A$3:$L$1201,8,0)</f>
        <v>Москва</v>
      </c>
      <c r="D56" s="55" t="str">
        <f t="shared" si="16"/>
        <v/>
      </c>
      <c r="E56" s="54" t="str">
        <f t="shared" ref="E56:W56" si="20">IF(ISBLANK(E134),"",IF(E134=0,"Выходной",IF(E134&lt;&gt;0,"Работал","")))</f>
        <v>Работал</v>
      </c>
      <c r="F56" s="54" t="str">
        <f t="shared" si="20"/>
        <v>Работал</v>
      </c>
      <c r="G56" s="55" t="str">
        <f t="shared" si="20"/>
        <v/>
      </c>
      <c r="H56" s="54" t="str">
        <f t="shared" si="20"/>
        <v>Работал</v>
      </c>
      <c r="I56" s="54" t="str">
        <f t="shared" si="20"/>
        <v>Работал</v>
      </c>
      <c r="J56" s="55" t="str">
        <f t="shared" si="20"/>
        <v/>
      </c>
      <c r="K56" s="55" t="str">
        <f t="shared" si="20"/>
        <v/>
      </c>
      <c r="L56" s="54" t="str">
        <f t="shared" si="20"/>
        <v>Работал</v>
      </c>
      <c r="M56" s="54" t="str">
        <f t="shared" si="20"/>
        <v>Работал</v>
      </c>
      <c r="N56" s="54" t="str">
        <f t="shared" si="20"/>
        <v>Работал</v>
      </c>
      <c r="O56" s="54" t="str">
        <f t="shared" si="20"/>
        <v>Работал</v>
      </c>
      <c r="P56" s="54" t="str">
        <f t="shared" si="20"/>
        <v>Работал</v>
      </c>
      <c r="Q56" s="55" t="str">
        <f t="shared" si="20"/>
        <v/>
      </c>
      <c r="R56" s="55" t="str">
        <f t="shared" si="20"/>
        <v/>
      </c>
      <c r="S56" s="54" t="str">
        <f t="shared" si="20"/>
        <v>Работал</v>
      </c>
      <c r="T56" s="54" t="str">
        <f t="shared" si="20"/>
        <v>Работал</v>
      </c>
      <c r="U56" s="54" t="str">
        <f t="shared" si="20"/>
        <v>Работал</v>
      </c>
      <c r="V56" s="54" t="str">
        <f t="shared" si="20"/>
        <v>Работал</v>
      </c>
      <c r="W56" s="54" t="str">
        <f t="shared" si="20"/>
        <v>Работал</v>
      </c>
      <c r="X56" s="55"/>
      <c r="Y56" s="55"/>
      <c r="Z56" s="54" t="str">
        <f t="shared" ref="Z56:AG56" si="21">IF(ISBLANK(Z134),"",IF(Z134=0,"Выходной",IF(Z134&lt;&gt;0,"Работал","")))</f>
        <v>Работал</v>
      </c>
      <c r="AA56" s="54" t="str">
        <f t="shared" si="21"/>
        <v>Работал</v>
      </c>
      <c r="AB56" s="54" t="str">
        <f t="shared" si="21"/>
        <v>Работал</v>
      </c>
      <c r="AC56" s="54" t="str">
        <f t="shared" si="21"/>
        <v>Работал</v>
      </c>
      <c r="AD56" s="54" t="str">
        <f t="shared" si="21"/>
        <v>Работал</v>
      </c>
      <c r="AE56" s="55" t="str">
        <f t="shared" si="21"/>
        <v/>
      </c>
      <c r="AF56" s="55" t="str">
        <f t="shared" si="21"/>
        <v/>
      </c>
      <c r="AG56" s="54" t="str">
        <f t="shared" si="21"/>
        <v>Работал</v>
      </c>
      <c r="AH56" s="54"/>
      <c r="AI56" s="54"/>
      <c r="AJ56" s="54"/>
    </row>
    <row r="57" spans="1:36" x14ac:dyDescent="0.3">
      <c r="A57" s="49">
        <v>66</v>
      </c>
      <c r="B57" s="33" t="str">
        <f>VLOOKUP($A57,Сотрудники!$A$3:$L$1201,2,0)</f>
        <v>Лукьянов Станислав</v>
      </c>
      <c r="C57" s="33" t="str">
        <f>VLOOKUP($A57,Сотрудники!$A$3:$L$1201,8,0)</f>
        <v>Екатеринбург</v>
      </c>
      <c r="D57" s="55" t="str">
        <f t="shared" si="16"/>
        <v/>
      </c>
      <c r="E57" s="54" t="str">
        <f t="shared" ref="E57:W57" si="22">IF(ISBLANK(E135),"",IF(E135=0,"Выходной",IF(E135&lt;&gt;0,"Работал","")))</f>
        <v>Работал</v>
      </c>
      <c r="F57" s="54" t="str">
        <f t="shared" si="22"/>
        <v>Работал</v>
      </c>
      <c r="G57" s="55" t="str">
        <f t="shared" si="22"/>
        <v/>
      </c>
      <c r="H57" s="54" t="str">
        <f t="shared" si="22"/>
        <v>Работал</v>
      </c>
      <c r="I57" s="54" t="str">
        <f t="shared" si="22"/>
        <v>Работал</v>
      </c>
      <c r="J57" s="55" t="str">
        <f t="shared" si="22"/>
        <v/>
      </c>
      <c r="K57" s="55" t="str">
        <f t="shared" si="22"/>
        <v/>
      </c>
      <c r="L57" s="54" t="str">
        <f t="shared" si="22"/>
        <v>Работал</v>
      </c>
      <c r="M57" s="54" t="str">
        <f t="shared" si="22"/>
        <v>Работал</v>
      </c>
      <c r="N57" s="54" t="str">
        <f t="shared" si="22"/>
        <v>Работал</v>
      </c>
      <c r="O57" s="54" t="str">
        <f t="shared" si="22"/>
        <v>Работал</v>
      </c>
      <c r="P57" s="54" t="str">
        <f t="shared" si="22"/>
        <v>Работал</v>
      </c>
      <c r="Q57" s="55" t="str">
        <f t="shared" si="22"/>
        <v/>
      </c>
      <c r="R57" s="55" t="str">
        <f t="shared" si="22"/>
        <v/>
      </c>
      <c r="S57" s="54" t="str">
        <f t="shared" si="22"/>
        <v>Работал</v>
      </c>
      <c r="T57" s="54" t="str">
        <f t="shared" si="22"/>
        <v>Работал</v>
      </c>
      <c r="U57" s="54" t="str">
        <f t="shared" si="22"/>
        <v>Работал</v>
      </c>
      <c r="V57" s="54" t="str">
        <f t="shared" si="22"/>
        <v>Работал</v>
      </c>
      <c r="W57" s="54" t="str">
        <f t="shared" si="22"/>
        <v>Работал</v>
      </c>
      <c r="X57" s="55"/>
      <c r="Y57" s="55"/>
      <c r="Z57" s="54" t="str">
        <f t="shared" ref="Z57:AG57" si="23">IF(ISBLANK(Z135),"",IF(Z135=0,"Выходной",IF(Z135&lt;&gt;0,"Работал","")))</f>
        <v>Работал</v>
      </c>
      <c r="AA57" s="54" t="str">
        <f t="shared" si="23"/>
        <v>Работал</v>
      </c>
      <c r="AB57" s="54" t="str">
        <f t="shared" si="23"/>
        <v>Работал</v>
      </c>
      <c r="AC57" s="54" t="str">
        <f t="shared" si="23"/>
        <v>Работал</v>
      </c>
      <c r="AD57" s="54" t="str">
        <f t="shared" si="23"/>
        <v>Работал</v>
      </c>
      <c r="AE57" s="55" t="str">
        <f t="shared" si="23"/>
        <v/>
      </c>
      <c r="AF57" s="55" t="str">
        <f t="shared" si="23"/>
        <v/>
      </c>
      <c r="AG57" s="54" t="str">
        <f t="shared" si="23"/>
        <v>Работал</v>
      </c>
      <c r="AH57" s="54"/>
      <c r="AI57" s="54"/>
      <c r="AJ57" s="54"/>
    </row>
    <row r="58" spans="1:36" x14ac:dyDescent="0.3">
      <c r="A58" s="49">
        <v>67</v>
      </c>
      <c r="B58" s="33" t="str">
        <f>VLOOKUP($A58,Сотрудники!$A$3:$L$1201,2,0)</f>
        <v>Киле Егор</v>
      </c>
      <c r="C58" s="33" t="str">
        <f>VLOOKUP($A58,Сотрудники!$A$3:$L$1201,8,0)</f>
        <v>СПБ</v>
      </c>
      <c r="D58" s="55" t="str">
        <f t="shared" si="16"/>
        <v/>
      </c>
      <c r="E58" s="54" t="str">
        <f t="shared" ref="E58:W58" si="24">IF(ISBLANK(E136),"",IF(E136=0,"Выходной",IF(E136&lt;&gt;0,"Работал","")))</f>
        <v>Работал</v>
      </c>
      <c r="F58" s="54" t="str">
        <f t="shared" si="24"/>
        <v>Работал</v>
      </c>
      <c r="G58" s="55" t="str">
        <f t="shared" si="24"/>
        <v/>
      </c>
      <c r="H58" s="54" t="str">
        <f t="shared" si="24"/>
        <v>Работал</v>
      </c>
      <c r="I58" s="54" t="str">
        <f t="shared" si="24"/>
        <v>Работал</v>
      </c>
      <c r="J58" s="55" t="str">
        <f t="shared" si="24"/>
        <v/>
      </c>
      <c r="K58" s="55" t="str">
        <f t="shared" si="24"/>
        <v/>
      </c>
      <c r="L58" s="54" t="str">
        <f t="shared" si="24"/>
        <v>Работал</v>
      </c>
      <c r="M58" s="54" t="str">
        <f t="shared" si="24"/>
        <v>Работал</v>
      </c>
      <c r="N58" s="54" t="str">
        <f t="shared" si="24"/>
        <v>Работал</v>
      </c>
      <c r="O58" s="54" t="str">
        <f t="shared" si="24"/>
        <v>Работал</v>
      </c>
      <c r="P58" s="54" t="str">
        <f t="shared" si="24"/>
        <v>Работал</v>
      </c>
      <c r="Q58" s="55" t="str">
        <f t="shared" si="24"/>
        <v/>
      </c>
      <c r="R58" s="55" t="str">
        <f t="shared" si="24"/>
        <v/>
      </c>
      <c r="S58" s="54" t="str">
        <f t="shared" si="24"/>
        <v>Работал</v>
      </c>
      <c r="T58" s="54" t="str">
        <f t="shared" si="24"/>
        <v>Работал</v>
      </c>
      <c r="U58" s="54" t="str">
        <f t="shared" si="24"/>
        <v>Работал</v>
      </c>
      <c r="V58" s="54" t="str">
        <f t="shared" si="24"/>
        <v>Работал</v>
      </c>
      <c r="W58" s="54" t="str">
        <f t="shared" si="24"/>
        <v>Работал</v>
      </c>
      <c r="X58" s="55"/>
      <c r="Y58" s="55"/>
      <c r="Z58" s="54" t="str">
        <f t="shared" ref="Z58:AG58" si="25">IF(ISBLANK(Z136),"",IF(Z136=0,"Выходной",IF(Z136&lt;&gt;0,"Работал","")))</f>
        <v>Работал</v>
      </c>
      <c r="AA58" s="54" t="str">
        <f t="shared" si="25"/>
        <v>Работал</v>
      </c>
      <c r="AB58" s="54" t="str">
        <f t="shared" si="25"/>
        <v>Работал</v>
      </c>
      <c r="AC58" s="54" t="str">
        <f t="shared" si="25"/>
        <v>Работал</v>
      </c>
      <c r="AD58" s="54" t="str">
        <f t="shared" si="25"/>
        <v>Работал</v>
      </c>
      <c r="AE58" s="55" t="str">
        <f t="shared" si="25"/>
        <v/>
      </c>
      <c r="AF58" s="55" t="str">
        <f t="shared" si="25"/>
        <v/>
      </c>
      <c r="AG58" s="54" t="str">
        <f t="shared" si="25"/>
        <v>Работал</v>
      </c>
      <c r="AH58" s="54"/>
      <c r="AI58" s="54"/>
      <c r="AJ58" s="54"/>
    </row>
    <row r="59" spans="1:36" x14ac:dyDescent="0.3">
      <c r="A59" s="32">
        <v>69</v>
      </c>
      <c r="B59" s="33" t="str">
        <f>VLOOKUP($A59,Сотрудники!$A$3:$L$1201,2,0)</f>
        <v>Егоров Валерий</v>
      </c>
      <c r="C59" s="33" t="str">
        <f>VLOOKUP($A59,Сотрудники!$A$3:$L$1201,8,0)</f>
        <v>Рязань</v>
      </c>
      <c r="D59" s="55" t="str">
        <f t="shared" si="16"/>
        <v/>
      </c>
      <c r="E59" s="54" t="str">
        <f t="shared" ref="E59:W59" si="26">IF(ISBLANK(E137),"",IF(E137=0,"Выходной",IF(E137&lt;&gt;0,"Работал","")))</f>
        <v>Работал</v>
      </c>
      <c r="F59" s="54" t="str">
        <f t="shared" si="26"/>
        <v>Работал</v>
      </c>
      <c r="G59" s="55" t="str">
        <f t="shared" si="26"/>
        <v/>
      </c>
      <c r="H59" s="54" t="str">
        <f t="shared" si="26"/>
        <v>Работал</v>
      </c>
      <c r="I59" s="54" t="str">
        <f t="shared" si="26"/>
        <v>Работал</v>
      </c>
      <c r="J59" s="55" t="str">
        <f t="shared" si="26"/>
        <v/>
      </c>
      <c r="K59" s="55" t="str">
        <f t="shared" si="26"/>
        <v/>
      </c>
      <c r="L59" s="54" t="str">
        <f t="shared" si="26"/>
        <v>Работал</v>
      </c>
      <c r="M59" s="54" t="str">
        <f t="shared" si="26"/>
        <v>Работал</v>
      </c>
      <c r="N59" s="54" t="str">
        <f t="shared" si="26"/>
        <v>Работал</v>
      </c>
      <c r="O59" s="54" t="str">
        <f t="shared" si="26"/>
        <v>Работал</v>
      </c>
      <c r="P59" s="54" t="str">
        <f t="shared" si="26"/>
        <v>Работал</v>
      </c>
      <c r="Q59" s="55" t="str">
        <f t="shared" si="26"/>
        <v/>
      </c>
      <c r="R59" s="55" t="str">
        <f t="shared" si="26"/>
        <v/>
      </c>
      <c r="S59" s="54" t="str">
        <f t="shared" si="26"/>
        <v>Работал</v>
      </c>
      <c r="T59" s="54" t="str">
        <f t="shared" si="26"/>
        <v>Работал</v>
      </c>
      <c r="U59" s="54" t="str">
        <f t="shared" si="26"/>
        <v>Работал</v>
      </c>
      <c r="V59" s="54" t="str">
        <f t="shared" si="26"/>
        <v>Работал</v>
      </c>
      <c r="W59" s="54" t="str">
        <f t="shared" si="26"/>
        <v>Работал</v>
      </c>
      <c r="X59" s="55"/>
      <c r="Y59" s="55"/>
      <c r="Z59" s="54" t="str">
        <f t="shared" ref="Z59:AG59" si="27">IF(ISBLANK(Z137),"",IF(Z137=0,"Выходной",IF(Z137&lt;&gt;0,"Работал","")))</f>
        <v>Работал</v>
      </c>
      <c r="AA59" s="54" t="str">
        <f t="shared" si="27"/>
        <v>Работал</v>
      </c>
      <c r="AB59" s="54" t="str">
        <f t="shared" si="27"/>
        <v>Работал</v>
      </c>
      <c r="AC59" s="54" t="str">
        <f t="shared" si="27"/>
        <v>Работал</v>
      </c>
      <c r="AD59" s="54" t="str">
        <f t="shared" si="27"/>
        <v>Работал</v>
      </c>
      <c r="AE59" s="55" t="str">
        <f t="shared" si="27"/>
        <v/>
      </c>
      <c r="AF59" s="55" t="str">
        <f t="shared" si="27"/>
        <v/>
      </c>
      <c r="AG59" s="54" t="str">
        <f t="shared" si="27"/>
        <v>Работал</v>
      </c>
      <c r="AH59" s="54"/>
      <c r="AI59" s="54"/>
      <c r="AJ59" s="54"/>
    </row>
    <row r="60" spans="1:36" x14ac:dyDescent="0.3">
      <c r="A60" s="32">
        <v>70</v>
      </c>
      <c r="B60" s="33" t="str">
        <f>VLOOKUP($A60,Сотрудники!$A$3:$L$1201,2,0)</f>
        <v>Балагушкин Артем</v>
      </c>
      <c r="C60" s="33" t="str">
        <f>VLOOKUP($A60,Сотрудники!$A$3:$L$1201,8,0)</f>
        <v>Москва</v>
      </c>
      <c r="D60" s="55" t="str">
        <f t="shared" si="16"/>
        <v/>
      </c>
      <c r="E60" s="54" t="str">
        <f t="shared" ref="E60:W60" si="28">IF(ISBLANK(E138),"",IF(E138=0,"Выходной",IF(E138&lt;&gt;0,"Работал","")))</f>
        <v>Работал</v>
      </c>
      <c r="F60" s="54" t="str">
        <f t="shared" si="28"/>
        <v>Работал</v>
      </c>
      <c r="G60" s="55" t="str">
        <f t="shared" si="28"/>
        <v/>
      </c>
      <c r="H60" s="54" t="str">
        <f t="shared" si="28"/>
        <v>Работал</v>
      </c>
      <c r="I60" s="54" t="str">
        <f t="shared" si="28"/>
        <v>Работал</v>
      </c>
      <c r="J60" s="55" t="str">
        <f t="shared" si="28"/>
        <v/>
      </c>
      <c r="K60" s="55" t="str">
        <f t="shared" si="28"/>
        <v/>
      </c>
      <c r="L60" s="54" t="str">
        <f t="shared" si="28"/>
        <v>Работал</v>
      </c>
      <c r="M60" s="54" t="str">
        <f t="shared" si="28"/>
        <v>Работал</v>
      </c>
      <c r="N60" s="54" t="str">
        <f t="shared" si="28"/>
        <v>Работал</v>
      </c>
      <c r="O60" s="54" t="str">
        <f t="shared" si="28"/>
        <v>Работал</v>
      </c>
      <c r="P60" s="54" t="str">
        <f t="shared" si="28"/>
        <v>Работал</v>
      </c>
      <c r="Q60" s="55" t="str">
        <f t="shared" si="28"/>
        <v/>
      </c>
      <c r="R60" s="55" t="str">
        <f t="shared" si="28"/>
        <v/>
      </c>
      <c r="S60" s="54" t="str">
        <f t="shared" si="28"/>
        <v>Работал</v>
      </c>
      <c r="T60" s="54" t="str">
        <f t="shared" si="28"/>
        <v>Работал</v>
      </c>
      <c r="U60" s="54" t="str">
        <f t="shared" si="28"/>
        <v>Работал</v>
      </c>
      <c r="V60" s="54" t="str">
        <f t="shared" si="28"/>
        <v>Работал</v>
      </c>
      <c r="W60" s="54" t="str">
        <f t="shared" si="28"/>
        <v>Работал</v>
      </c>
      <c r="X60" s="55"/>
      <c r="Y60" s="55"/>
      <c r="Z60" s="54" t="str">
        <f t="shared" ref="Z60:AG60" si="29">IF(ISBLANK(Z138),"",IF(Z138=0,"Выходной",IF(Z138&lt;&gt;0,"Работал","")))</f>
        <v>Работал</v>
      </c>
      <c r="AA60" s="54" t="str">
        <f t="shared" si="29"/>
        <v>Работал</v>
      </c>
      <c r="AB60" s="54" t="str">
        <f t="shared" si="29"/>
        <v>Работал</v>
      </c>
      <c r="AC60" s="54" t="str">
        <f t="shared" si="29"/>
        <v>Работал</v>
      </c>
      <c r="AD60" s="54" t="str">
        <f t="shared" si="29"/>
        <v>Работал</v>
      </c>
      <c r="AE60" s="55" t="str">
        <f t="shared" si="29"/>
        <v/>
      </c>
      <c r="AF60" s="55" t="str">
        <f t="shared" si="29"/>
        <v/>
      </c>
      <c r="AG60" s="54" t="str">
        <f t="shared" si="29"/>
        <v>Работал</v>
      </c>
      <c r="AH60" s="54"/>
      <c r="AI60" s="54"/>
      <c r="AJ60" s="54"/>
    </row>
    <row r="61" spans="1:36" x14ac:dyDescent="0.3">
      <c r="A61" s="32">
        <v>71</v>
      </c>
      <c r="B61" s="33" t="str">
        <f>VLOOKUP($A61,Сотрудники!$A$3:$L$1201,2,0)</f>
        <v>Чермашенцев Илья</v>
      </c>
      <c r="C61" s="33" t="str">
        <f>VLOOKUP($A61,Сотрудники!$A$3:$L$1201,8,0)</f>
        <v>Москва</v>
      </c>
      <c r="D61" s="55" t="str">
        <f t="shared" si="16"/>
        <v/>
      </c>
      <c r="E61" s="54" t="str">
        <f t="shared" ref="E61:W61" si="30">IF(ISBLANK(E139),"",IF(E139=0,"Выходной",IF(E139&lt;&gt;0,"Работал","")))</f>
        <v>Работал</v>
      </c>
      <c r="F61" s="54" t="str">
        <f t="shared" si="30"/>
        <v>Работал</v>
      </c>
      <c r="G61" s="55" t="str">
        <f t="shared" si="30"/>
        <v/>
      </c>
      <c r="H61" s="54" t="str">
        <f t="shared" si="30"/>
        <v>Работал</v>
      </c>
      <c r="I61" s="54" t="str">
        <f t="shared" si="30"/>
        <v>Работал</v>
      </c>
      <c r="J61" s="55" t="str">
        <f t="shared" si="30"/>
        <v/>
      </c>
      <c r="K61" s="55" t="str">
        <f t="shared" si="30"/>
        <v/>
      </c>
      <c r="L61" s="54" t="str">
        <f t="shared" si="30"/>
        <v>Работал</v>
      </c>
      <c r="M61" s="54" t="str">
        <f t="shared" si="30"/>
        <v>Работал</v>
      </c>
      <c r="N61" s="54" t="str">
        <f t="shared" si="30"/>
        <v>Работал</v>
      </c>
      <c r="O61" s="54" t="str">
        <f t="shared" si="30"/>
        <v>Работал</v>
      </c>
      <c r="P61" s="54" t="str">
        <f t="shared" si="30"/>
        <v>Работал</v>
      </c>
      <c r="Q61" s="55" t="str">
        <f t="shared" si="30"/>
        <v/>
      </c>
      <c r="R61" s="55" t="str">
        <f t="shared" si="30"/>
        <v/>
      </c>
      <c r="S61" s="54" t="str">
        <f t="shared" si="30"/>
        <v>Работал</v>
      </c>
      <c r="T61" s="54" t="str">
        <f t="shared" si="30"/>
        <v>Работал</v>
      </c>
      <c r="U61" s="54" t="str">
        <f t="shared" si="30"/>
        <v>Работал</v>
      </c>
      <c r="V61" s="54" t="str">
        <f t="shared" si="30"/>
        <v>Работал</v>
      </c>
      <c r="W61" s="54" t="str">
        <f t="shared" si="30"/>
        <v>Работал</v>
      </c>
      <c r="X61" s="55"/>
      <c r="Y61" s="55"/>
      <c r="Z61" s="54" t="str">
        <f t="shared" ref="Z61:AG61" si="31">IF(ISBLANK(Z139),"",IF(Z139=0,"Выходной",IF(Z139&lt;&gt;0,"Работал","")))</f>
        <v>Работал</v>
      </c>
      <c r="AA61" s="54" t="str">
        <f t="shared" si="31"/>
        <v>Работал</v>
      </c>
      <c r="AB61" s="54" t="str">
        <f t="shared" si="31"/>
        <v>Работал</v>
      </c>
      <c r="AC61" s="54" t="str">
        <f t="shared" si="31"/>
        <v>Работал</v>
      </c>
      <c r="AD61" s="54" t="str">
        <f t="shared" si="31"/>
        <v>Работал</v>
      </c>
      <c r="AE61" s="55" t="str">
        <f t="shared" si="31"/>
        <v/>
      </c>
      <c r="AF61" s="55" t="str">
        <f t="shared" si="31"/>
        <v/>
      </c>
      <c r="AG61" s="54" t="str">
        <f t="shared" si="31"/>
        <v>Работал</v>
      </c>
      <c r="AH61" s="54"/>
      <c r="AI61" s="54"/>
      <c r="AJ61" s="54"/>
    </row>
    <row r="62" spans="1:36" x14ac:dyDescent="0.3">
      <c r="A62" s="32">
        <v>72</v>
      </c>
      <c r="B62" s="33" t="str">
        <f>VLOOKUP($A62,Сотрудники!$A$3:$L$1201,2,0)</f>
        <v>Градосельская Наталья</v>
      </c>
      <c r="C62" s="33" t="str">
        <f>VLOOKUP($A62,Сотрудники!$A$3:$L$1201,8,0)</f>
        <v>Москва</v>
      </c>
      <c r="D62" s="55" t="str">
        <f t="shared" si="16"/>
        <v/>
      </c>
      <c r="E62" s="54" t="str">
        <f t="shared" ref="E62:W62" si="32">IF(ISBLANK(E140),"",IF(E140=0,"Выходной",IF(E140&lt;&gt;0,"Работал","")))</f>
        <v>Работал</v>
      </c>
      <c r="F62" s="54" t="str">
        <f t="shared" si="32"/>
        <v>Работал</v>
      </c>
      <c r="G62" s="55" t="str">
        <f t="shared" si="32"/>
        <v/>
      </c>
      <c r="H62" s="54" t="str">
        <f t="shared" si="32"/>
        <v>Работал</v>
      </c>
      <c r="I62" s="54" t="str">
        <f t="shared" si="32"/>
        <v>Работал</v>
      </c>
      <c r="J62" s="55" t="str">
        <f t="shared" si="32"/>
        <v/>
      </c>
      <c r="K62" s="55" t="str">
        <f t="shared" si="32"/>
        <v/>
      </c>
      <c r="L62" s="54" t="str">
        <f t="shared" si="32"/>
        <v>Работал</v>
      </c>
      <c r="M62" s="54" t="str">
        <f t="shared" si="32"/>
        <v>Работал</v>
      </c>
      <c r="N62" s="54" t="str">
        <f t="shared" si="32"/>
        <v>Работал</v>
      </c>
      <c r="O62" s="54" t="str">
        <f t="shared" si="32"/>
        <v>Работал</v>
      </c>
      <c r="P62" s="54" t="str">
        <f t="shared" si="32"/>
        <v>Работал</v>
      </c>
      <c r="Q62" s="55" t="str">
        <f t="shared" si="32"/>
        <v/>
      </c>
      <c r="R62" s="55" t="str">
        <f t="shared" si="32"/>
        <v/>
      </c>
      <c r="S62" s="54" t="str">
        <f t="shared" si="32"/>
        <v>Работал</v>
      </c>
      <c r="T62" s="54" t="str">
        <f t="shared" si="32"/>
        <v>Работал</v>
      </c>
      <c r="U62" s="54" t="str">
        <f t="shared" si="32"/>
        <v>Работал</v>
      </c>
      <c r="V62" s="54" t="str">
        <f t="shared" si="32"/>
        <v>Работал</v>
      </c>
      <c r="W62" s="54" t="str">
        <f t="shared" si="32"/>
        <v>Работал</v>
      </c>
      <c r="X62" s="55"/>
      <c r="Y62" s="55"/>
      <c r="Z62" s="54" t="str">
        <f t="shared" ref="Z62:AG62" si="33">IF(ISBLANK(Z140),"",IF(Z140=0,"Выходной",IF(Z140&lt;&gt;0,"Работал","")))</f>
        <v>Работал</v>
      </c>
      <c r="AA62" s="54" t="str">
        <f t="shared" si="33"/>
        <v>Работал</v>
      </c>
      <c r="AB62" s="54" t="str">
        <f t="shared" si="33"/>
        <v>Работал</v>
      </c>
      <c r="AC62" s="54" t="str">
        <f t="shared" si="33"/>
        <v>Работал</v>
      </c>
      <c r="AD62" s="54" t="str">
        <f t="shared" si="33"/>
        <v>Работал</v>
      </c>
      <c r="AE62" s="55" t="str">
        <f t="shared" si="33"/>
        <v/>
      </c>
      <c r="AF62" s="55" t="str">
        <f t="shared" si="33"/>
        <v/>
      </c>
      <c r="AG62" s="54" t="str">
        <f t="shared" si="33"/>
        <v>Работал</v>
      </c>
      <c r="AH62" s="54"/>
      <c r="AI62" s="54"/>
      <c r="AJ62" s="54"/>
    </row>
    <row r="63" spans="1:36" x14ac:dyDescent="0.3">
      <c r="A63" s="32">
        <v>73</v>
      </c>
      <c r="B63" s="33" t="str">
        <f>VLOOKUP($A63,Сотрудники!$A$3:$L$1201,2,0)</f>
        <v>Шарапов Артем</v>
      </c>
      <c r="C63" s="33" t="str">
        <f>VLOOKUP($A63,Сотрудники!$A$3:$L$1201,8,0)</f>
        <v>Барнаул</v>
      </c>
      <c r="D63" s="55" t="str">
        <f t="shared" si="16"/>
        <v/>
      </c>
      <c r="E63" s="54" t="str">
        <f t="shared" ref="E63:W63" si="34">IF(ISBLANK(E141),"",IF(E141=0,"Выходной",IF(E141&lt;&gt;0,"Работал","")))</f>
        <v>Работал</v>
      </c>
      <c r="F63" s="54" t="str">
        <f t="shared" si="34"/>
        <v>Работал</v>
      </c>
      <c r="G63" s="55" t="str">
        <f t="shared" si="34"/>
        <v/>
      </c>
      <c r="H63" s="54" t="str">
        <f t="shared" si="34"/>
        <v>Работал</v>
      </c>
      <c r="I63" s="54" t="str">
        <f t="shared" si="34"/>
        <v>Работал</v>
      </c>
      <c r="J63" s="55" t="str">
        <f t="shared" si="34"/>
        <v/>
      </c>
      <c r="K63" s="55" t="str">
        <f t="shared" si="34"/>
        <v/>
      </c>
      <c r="L63" s="54" t="str">
        <f t="shared" si="34"/>
        <v>Работал</v>
      </c>
      <c r="M63" s="54" t="str">
        <f t="shared" si="34"/>
        <v>Работал</v>
      </c>
      <c r="N63" s="54" t="str">
        <f t="shared" si="34"/>
        <v>Работал</v>
      </c>
      <c r="O63" s="54" t="str">
        <f t="shared" si="34"/>
        <v>Работал</v>
      </c>
      <c r="P63" s="54" t="str">
        <f t="shared" si="34"/>
        <v>Работал</v>
      </c>
      <c r="Q63" s="55" t="str">
        <f t="shared" si="34"/>
        <v/>
      </c>
      <c r="R63" s="55" t="str">
        <f t="shared" si="34"/>
        <v/>
      </c>
      <c r="S63" s="54" t="str">
        <f t="shared" si="34"/>
        <v>Работал</v>
      </c>
      <c r="T63" s="54" t="str">
        <f t="shared" si="34"/>
        <v>Работал</v>
      </c>
      <c r="U63" s="54" t="str">
        <f t="shared" si="34"/>
        <v>Работал</v>
      </c>
      <c r="V63" s="54" t="str">
        <f t="shared" si="34"/>
        <v>Работал</v>
      </c>
      <c r="W63" s="54" t="str">
        <f t="shared" si="34"/>
        <v>Работал</v>
      </c>
      <c r="X63" s="55"/>
      <c r="Y63" s="55"/>
      <c r="Z63" s="54" t="str">
        <f t="shared" ref="Z63:AG63" si="35">IF(ISBLANK(Z141),"",IF(Z141=0,"Выходной",IF(Z141&lt;&gt;0,"Работал","")))</f>
        <v>Работал</v>
      </c>
      <c r="AA63" s="54" t="str">
        <f t="shared" si="35"/>
        <v>Работал</v>
      </c>
      <c r="AB63" s="54" t="str">
        <f t="shared" si="35"/>
        <v>Работал</v>
      </c>
      <c r="AC63" s="54" t="str">
        <f t="shared" si="35"/>
        <v>Работал</v>
      </c>
      <c r="AD63" s="54" t="str">
        <f t="shared" si="35"/>
        <v>Работал</v>
      </c>
      <c r="AE63" s="55" t="str">
        <f t="shared" si="35"/>
        <v/>
      </c>
      <c r="AF63" s="55" t="str">
        <f t="shared" si="35"/>
        <v/>
      </c>
      <c r="AG63" s="54" t="str">
        <f t="shared" si="35"/>
        <v>Работал</v>
      </c>
      <c r="AH63" s="54"/>
      <c r="AI63" s="54"/>
      <c r="AJ63" s="54"/>
    </row>
    <row r="64" spans="1:36" x14ac:dyDescent="0.3">
      <c r="A64" s="32">
        <v>74</v>
      </c>
      <c r="B64" s="33" t="str">
        <f>VLOOKUP($A64,Сотрудники!$A$3:$L$1201,2,0)</f>
        <v>Родионов Всеволод</v>
      </c>
      <c r="C64" s="33" t="str">
        <f>VLOOKUP($A64,Сотрудники!$A$3:$L$1201,8,0)</f>
        <v>Москва</v>
      </c>
      <c r="D64" s="55" t="str">
        <f t="shared" si="16"/>
        <v/>
      </c>
      <c r="E64" s="54" t="str">
        <f t="shared" ref="E64:W64" si="36">IF(ISBLANK(E142),"",IF(E142=0,"Выходной",IF(E142&lt;&gt;0,"Работал","")))</f>
        <v>Работал</v>
      </c>
      <c r="F64" s="54" t="str">
        <f t="shared" si="36"/>
        <v>Работал</v>
      </c>
      <c r="G64" s="55" t="str">
        <f t="shared" si="36"/>
        <v/>
      </c>
      <c r="H64" s="54" t="str">
        <f t="shared" si="36"/>
        <v>Работал</v>
      </c>
      <c r="I64" s="54" t="str">
        <f t="shared" si="36"/>
        <v>Работал</v>
      </c>
      <c r="J64" s="55" t="str">
        <f t="shared" si="36"/>
        <v/>
      </c>
      <c r="K64" s="55" t="str">
        <f t="shared" si="36"/>
        <v/>
      </c>
      <c r="L64" s="54" t="str">
        <f t="shared" si="36"/>
        <v>Работал</v>
      </c>
      <c r="M64" s="54" t="str">
        <f t="shared" si="36"/>
        <v>Работал</v>
      </c>
      <c r="N64" s="54" t="str">
        <f t="shared" si="36"/>
        <v>Работал</v>
      </c>
      <c r="O64" s="54" t="str">
        <f t="shared" si="36"/>
        <v>Работал</v>
      </c>
      <c r="P64" s="54" t="str">
        <f t="shared" si="36"/>
        <v>Работал</v>
      </c>
      <c r="Q64" s="55" t="str">
        <f t="shared" si="36"/>
        <v/>
      </c>
      <c r="R64" s="55" t="str">
        <f t="shared" si="36"/>
        <v/>
      </c>
      <c r="S64" s="54" t="str">
        <f t="shared" si="36"/>
        <v>Работал</v>
      </c>
      <c r="T64" s="54" t="str">
        <f t="shared" si="36"/>
        <v>Работал</v>
      </c>
      <c r="U64" s="54" t="str">
        <f t="shared" si="36"/>
        <v>Работал</v>
      </c>
      <c r="V64" s="54" t="str">
        <f t="shared" si="36"/>
        <v>Работал</v>
      </c>
      <c r="W64" s="54" t="str">
        <f t="shared" si="36"/>
        <v>Работал</v>
      </c>
      <c r="X64" s="55"/>
      <c r="Y64" s="55"/>
      <c r="Z64" s="54" t="str">
        <f t="shared" ref="Z64:AG64" si="37">IF(ISBLANK(Z142),"",IF(Z142=0,"Выходной",IF(Z142&lt;&gt;0,"Работал","")))</f>
        <v>Работал</v>
      </c>
      <c r="AA64" s="54" t="str">
        <f t="shared" si="37"/>
        <v>Работал</v>
      </c>
      <c r="AB64" s="54" t="str">
        <f t="shared" si="37"/>
        <v>Работал</v>
      </c>
      <c r="AC64" s="54" t="str">
        <f t="shared" si="37"/>
        <v>Работал</v>
      </c>
      <c r="AD64" s="54" t="str">
        <f t="shared" si="37"/>
        <v>Работал</v>
      </c>
      <c r="AE64" s="55" t="str">
        <f t="shared" si="37"/>
        <v/>
      </c>
      <c r="AF64" s="55" t="str">
        <f t="shared" si="37"/>
        <v/>
      </c>
      <c r="AG64" s="54" t="str">
        <f t="shared" si="37"/>
        <v>Работал</v>
      </c>
      <c r="AH64" s="54"/>
      <c r="AI64" s="54"/>
      <c r="AJ64" s="54"/>
    </row>
    <row r="65" spans="1:37" x14ac:dyDescent="0.3">
      <c r="A65" s="32">
        <v>75</v>
      </c>
      <c r="B65" s="33" t="str">
        <f>VLOOKUP($A65,Сотрудники!$A$3:$L$1201,2,0)</f>
        <v>Лашкуль Александра</v>
      </c>
      <c r="C65" s="33" t="str">
        <f>VLOOKUP($A65,Сотрудники!$A$3:$L$1201,8,0)</f>
        <v>СПБ</v>
      </c>
      <c r="D65" s="55" t="str">
        <f t="shared" si="16"/>
        <v/>
      </c>
      <c r="E65" s="54" t="str">
        <f t="shared" ref="E65:W65" si="38">IF(ISBLANK(E143),"",IF(E143=0,"Выходной",IF(E143&lt;&gt;0,"Работал","")))</f>
        <v>Работал</v>
      </c>
      <c r="F65" s="54" t="str">
        <f t="shared" si="38"/>
        <v>Работал</v>
      </c>
      <c r="G65" s="55" t="str">
        <f t="shared" si="38"/>
        <v/>
      </c>
      <c r="H65" s="54" t="str">
        <f t="shared" si="38"/>
        <v>Работал</v>
      </c>
      <c r="I65" s="54" t="str">
        <f t="shared" si="38"/>
        <v>Работал</v>
      </c>
      <c r="J65" s="55" t="str">
        <f t="shared" si="38"/>
        <v/>
      </c>
      <c r="K65" s="55" t="str">
        <f t="shared" si="38"/>
        <v/>
      </c>
      <c r="L65" s="54" t="str">
        <f t="shared" si="38"/>
        <v>Работал</v>
      </c>
      <c r="M65" s="54" t="str">
        <f t="shared" si="38"/>
        <v>Работал</v>
      </c>
      <c r="N65" s="54" t="str">
        <f t="shared" si="38"/>
        <v>Работал</v>
      </c>
      <c r="O65" s="54" t="str">
        <f t="shared" si="38"/>
        <v>Работал</v>
      </c>
      <c r="P65" s="54" t="str">
        <f t="shared" si="38"/>
        <v>Работал</v>
      </c>
      <c r="Q65" s="55" t="str">
        <f t="shared" si="38"/>
        <v/>
      </c>
      <c r="R65" s="55" t="str">
        <f t="shared" si="38"/>
        <v/>
      </c>
      <c r="S65" s="54" t="str">
        <f t="shared" si="38"/>
        <v>Работал</v>
      </c>
      <c r="T65" s="54" t="str">
        <f t="shared" si="38"/>
        <v>Работал</v>
      </c>
      <c r="U65" s="54" t="str">
        <f t="shared" si="38"/>
        <v>Работал</v>
      </c>
      <c r="V65" s="54" t="str">
        <f t="shared" si="38"/>
        <v>Работал</v>
      </c>
      <c r="W65" s="54" t="str">
        <f t="shared" si="38"/>
        <v>Работал</v>
      </c>
      <c r="X65" s="55"/>
      <c r="Y65" s="55"/>
      <c r="Z65" s="54" t="str">
        <f t="shared" ref="Z65:AG65" si="39">IF(ISBLANK(Z143),"",IF(Z143=0,"Выходной",IF(Z143&lt;&gt;0,"Работал","")))</f>
        <v>Работал</v>
      </c>
      <c r="AA65" s="54" t="str">
        <f t="shared" si="39"/>
        <v>Работал</v>
      </c>
      <c r="AB65" s="54" t="str">
        <f t="shared" si="39"/>
        <v>Работал</v>
      </c>
      <c r="AC65" s="54" t="str">
        <f t="shared" si="39"/>
        <v>Работал</v>
      </c>
      <c r="AD65" s="54" t="str">
        <f t="shared" si="39"/>
        <v>Работал</v>
      </c>
      <c r="AE65" s="55" t="str">
        <f t="shared" si="39"/>
        <v/>
      </c>
      <c r="AF65" s="55" t="str">
        <f t="shared" si="39"/>
        <v/>
      </c>
      <c r="AG65" s="54" t="str">
        <f t="shared" si="39"/>
        <v>Работал</v>
      </c>
      <c r="AH65" s="54"/>
      <c r="AI65" s="54"/>
      <c r="AJ65" s="54"/>
    </row>
    <row r="66" spans="1:37" x14ac:dyDescent="0.3">
      <c r="A66" s="32">
        <v>76</v>
      </c>
      <c r="B66" s="33" t="str">
        <f>VLOOKUP($A66,Сотрудники!$A$3:$L$1201,2,0)</f>
        <v>Мокрова Анастасия</v>
      </c>
      <c r="C66" s="33" t="str">
        <f>VLOOKUP($A66,Сотрудники!$A$3:$L$1201,8,0)</f>
        <v>СПБ</v>
      </c>
      <c r="D66" s="55" t="str">
        <f t="shared" si="16"/>
        <v/>
      </c>
      <c r="E66" s="54" t="str">
        <f t="shared" ref="E66:W66" si="40">IF(ISBLANK(E144),"",IF(E144=0,"Выходной",IF(E144&lt;&gt;0,"Работал","")))</f>
        <v>Работал</v>
      </c>
      <c r="F66" s="54" t="str">
        <f t="shared" si="40"/>
        <v>Работал</v>
      </c>
      <c r="G66" s="55" t="str">
        <f t="shared" si="40"/>
        <v/>
      </c>
      <c r="H66" s="54" t="str">
        <f t="shared" si="40"/>
        <v>Работал</v>
      </c>
      <c r="I66" s="54" t="str">
        <f t="shared" si="40"/>
        <v>Работал</v>
      </c>
      <c r="J66" s="55" t="str">
        <f t="shared" si="40"/>
        <v/>
      </c>
      <c r="K66" s="55" t="str">
        <f t="shared" si="40"/>
        <v/>
      </c>
      <c r="L66" s="54" t="str">
        <f t="shared" si="40"/>
        <v>Работал</v>
      </c>
      <c r="M66" s="54" t="str">
        <f t="shared" si="40"/>
        <v>Работал</v>
      </c>
      <c r="N66" s="54" t="str">
        <f t="shared" si="40"/>
        <v>Работал</v>
      </c>
      <c r="O66" s="54" t="str">
        <f t="shared" si="40"/>
        <v>Работал</v>
      </c>
      <c r="P66" s="54" t="str">
        <f t="shared" si="40"/>
        <v>Работал</v>
      </c>
      <c r="Q66" s="55" t="str">
        <f t="shared" si="40"/>
        <v/>
      </c>
      <c r="R66" s="55" t="str">
        <f t="shared" si="40"/>
        <v/>
      </c>
      <c r="S66" s="54" t="str">
        <f t="shared" si="40"/>
        <v>Работал</v>
      </c>
      <c r="T66" s="54" t="str">
        <f t="shared" si="40"/>
        <v>Работал</v>
      </c>
      <c r="U66" s="54" t="str">
        <f t="shared" si="40"/>
        <v>Работал</v>
      </c>
      <c r="V66" s="54" t="str">
        <f t="shared" si="40"/>
        <v>Работал</v>
      </c>
      <c r="W66" s="54" t="str">
        <f t="shared" si="40"/>
        <v>Работал</v>
      </c>
      <c r="X66" s="55"/>
      <c r="Y66" s="55"/>
      <c r="Z66" s="54" t="str">
        <f t="shared" ref="Z66:AG66" si="41">IF(ISBLANK(Z144),"",IF(Z144=0,"Выходной",IF(Z144&lt;&gt;0,"Работал","")))</f>
        <v>Работал</v>
      </c>
      <c r="AA66" s="54" t="str">
        <f t="shared" si="41"/>
        <v>Работал</v>
      </c>
      <c r="AB66" s="54" t="str">
        <f t="shared" si="41"/>
        <v>Работал</v>
      </c>
      <c r="AC66" s="54" t="str">
        <f t="shared" si="41"/>
        <v>Работал</v>
      </c>
      <c r="AD66" s="54" t="str">
        <f t="shared" si="41"/>
        <v>Работал</v>
      </c>
      <c r="AE66" s="55" t="str">
        <f t="shared" si="41"/>
        <v/>
      </c>
      <c r="AF66" s="55" t="str">
        <f t="shared" si="41"/>
        <v/>
      </c>
      <c r="AG66" s="54" t="str">
        <f t="shared" si="41"/>
        <v>Работал</v>
      </c>
      <c r="AH66" s="54"/>
      <c r="AI66" s="54"/>
      <c r="AJ66" s="54"/>
    </row>
    <row r="67" spans="1:37" x14ac:dyDescent="0.3">
      <c r="A67" s="32">
        <v>77</v>
      </c>
      <c r="B67" s="33" t="str">
        <f>VLOOKUP($A67,Сотрудники!$A$3:$L$1201,2,0)</f>
        <v>Волотов Илья</v>
      </c>
      <c r="C67" s="33" t="str">
        <f>VLOOKUP($A67,Сотрудники!$A$3:$L$1201,8,0)</f>
        <v>Москва</v>
      </c>
      <c r="D67" s="55" t="str">
        <f t="shared" si="16"/>
        <v/>
      </c>
      <c r="E67" s="54" t="str">
        <f t="shared" ref="E67:W67" si="42">IF(ISBLANK(E145),"",IF(E145=0,"Выходной",IF(E145&lt;&gt;0,"Работал","")))</f>
        <v>Работал</v>
      </c>
      <c r="F67" s="54" t="str">
        <f t="shared" si="42"/>
        <v>Работал</v>
      </c>
      <c r="G67" s="55" t="str">
        <f t="shared" si="42"/>
        <v/>
      </c>
      <c r="H67" s="54" t="str">
        <f t="shared" si="42"/>
        <v>Работал</v>
      </c>
      <c r="I67" s="54" t="str">
        <f t="shared" si="42"/>
        <v>Работал</v>
      </c>
      <c r="J67" s="55" t="str">
        <f t="shared" si="42"/>
        <v/>
      </c>
      <c r="K67" s="55" t="str">
        <f t="shared" si="42"/>
        <v/>
      </c>
      <c r="L67" s="54" t="str">
        <f t="shared" si="42"/>
        <v>Работал</v>
      </c>
      <c r="M67" s="54" t="str">
        <f t="shared" si="42"/>
        <v>Работал</v>
      </c>
      <c r="N67" s="54" t="str">
        <f t="shared" si="42"/>
        <v>Работал</v>
      </c>
      <c r="O67" s="54" t="str">
        <f t="shared" si="42"/>
        <v>Работал</v>
      </c>
      <c r="P67" s="54" t="str">
        <f t="shared" si="42"/>
        <v>Работал</v>
      </c>
      <c r="Q67" s="55" t="str">
        <f t="shared" si="42"/>
        <v/>
      </c>
      <c r="R67" s="55" t="str">
        <f t="shared" si="42"/>
        <v/>
      </c>
      <c r="S67" s="54" t="str">
        <f t="shared" si="42"/>
        <v>Работал</v>
      </c>
      <c r="T67" s="54" t="str">
        <f t="shared" si="42"/>
        <v>Работал</v>
      </c>
      <c r="U67" s="54" t="str">
        <f t="shared" si="42"/>
        <v>Работал</v>
      </c>
      <c r="V67" s="54" t="str">
        <f t="shared" si="42"/>
        <v>Работал</v>
      </c>
      <c r="W67" s="54" t="str">
        <f t="shared" si="42"/>
        <v>Работал</v>
      </c>
      <c r="X67" s="55"/>
      <c r="Y67" s="55"/>
      <c r="Z67" s="54" t="str">
        <f t="shared" ref="Z67:AG67" si="43">IF(ISBLANK(Z145),"",IF(Z145=0,"Выходной",IF(Z145&lt;&gt;0,"Работал","")))</f>
        <v>Работал</v>
      </c>
      <c r="AA67" s="54" t="str">
        <f t="shared" si="43"/>
        <v>Работал</v>
      </c>
      <c r="AB67" s="54" t="str">
        <f t="shared" si="43"/>
        <v>Работал</v>
      </c>
      <c r="AC67" s="54" t="str">
        <f t="shared" si="43"/>
        <v>Работал</v>
      </c>
      <c r="AD67" s="54" t="str">
        <f t="shared" si="43"/>
        <v>Работал</v>
      </c>
      <c r="AE67" s="55" t="str">
        <f t="shared" si="43"/>
        <v/>
      </c>
      <c r="AF67" s="55" t="str">
        <f t="shared" si="43"/>
        <v/>
      </c>
      <c r="AG67" s="54" t="str">
        <f t="shared" si="43"/>
        <v>Работал</v>
      </c>
      <c r="AH67" s="54"/>
      <c r="AI67" s="54"/>
      <c r="AJ67" s="54"/>
    </row>
    <row r="68" spans="1:37" x14ac:dyDescent="0.3">
      <c r="A68" s="32">
        <v>78</v>
      </c>
      <c r="B68" s="33" t="str">
        <f>VLOOKUP($A68,Сотрудники!$A$3:$L$1201,2,0)</f>
        <v>Гаврилова Екатерина</v>
      </c>
      <c r="C68" s="33" t="str">
        <f>VLOOKUP($A68,Сотрудники!$A$3:$L$1201,8,0)</f>
        <v>Чебоксары</v>
      </c>
      <c r="D68" s="55" t="str">
        <f t="shared" si="16"/>
        <v/>
      </c>
      <c r="E68" s="54" t="str">
        <f t="shared" ref="E68:W68" si="44">IF(ISBLANK(E146),"",IF(E146=0,"Выходной",IF(E146&lt;&gt;0,"Работал","")))</f>
        <v>Работал</v>
      </c>
      <c r="F68" s="54" t="str">
        <f t="shared" si="44"/>
        <v>Работал</v>
      </c>
      <c r="G68" s="55" t="str">
        <f t="shared" si="44"/>
        <v/>
      </c>
      <c r="H68" s="54" t="str">
        <f t="shared" si="44"/>
        <v>Работал</v>
      </c>
      <c r="I68" s="54" t="str">
        <f t="shared" si="44"/>
        <v>Работал</v>
      </c>
      <c r="J68" s="55" t="str">
        <f t="shared" si="44"/>
        <v/>
      </c>
      <c r="K68" s="55" t="str">
        <f t="shared" si="44"/>
        <v/>
      </c>
      <c r="L68" s="54" t="str">
        <f t="shared" si="44"/>
        <v>Работал</v>
      </c>
      <c r="M68" s="54" t="str">
        <f t="shared" si="44"/>
        <v>Работал</v>
      </c>
      <c r="N68" s="54" t="str">
        <f t="shared" si="44"/>
        <v>Работал</v>
      </c>
      <c r="O68" s="54" t="str">
        <f t="shared" si="44"/>
        <v>Работал</v>
      </c>
      <c r="P68" s="54" t="str">
        <f t="shared" si="44"/>
        <v>Работал</v>
      </c>
      <c r="Q68" s="55" t="str">
        <f t="shared" si="44"/>
        <v/>
      </c>
      <c r="R68" s="55" t="str">
        <f t="shared" si="44"/>
        <v/>
      </c>
      <c r="S68" s="54" t="str">
        <f t="shared" si="44"/>
        <v>Работал</v>
      </c>
      <c r="T68" s="54" t="str">
        <f t="shared" si="44"/>
        <v>Работал</v>
      </c>
      <c r="U68" s="54" t="str">
        <f t="shared" si="44"/>
        <v>Работал</v>
      </c>
      <c r="V68" s="54" t="str">
        <f t="shared" si="44"/>
        <v>Работал</v>
      </c>
      <c r="W68" s="54" t="str">
        <f t="shared" si="44"/>
        <v>Работал</v>
      </c>
      <c r="X68" s="55"/>
      <c r="Y68" s="55"/>
      <c r="Z68" s="54" t="str">
        <f t="shared" ref="Z68:AG68" si="45">IF(ISBLANK(Z146),"",IF(Z146=0,"Выходной",IF(Z146&lt;&gt;0,"Работал","")))</f>
        <v>Работал</v>
      </c>
      <c r="AA68" s="54" t="str">
        <f t="shared" si="45"/>
        <v>Работал</v>
      </c>
      <c r="AB68" s="54" t="str">
        <f t="shared" si="45"/>
        <v>Работал</v>
      </c>
      <c r="AC68" s="54" t="str">
        <f t="shared" si="45"/>
        <v>Работал</v>
      </c>
      <c r="AD68" s="54" t="str">
        <f t="shared" si="45"/>
        <v>Работал</v>
      </c>
      <c r="AE68" s="55" t="str">
        <f t="shared" si="45"/>
        <v/>
      </c>
      <c r="AF68" s="55" t="str">
        <f t="shared" si="45"/>
        <v/>
      </c>
      <c r="AG68" s="54" t="str">
        <f t="shared" si="45"/>
        <v>Работал</v>
      </c>
      <c r="AH68" s="54"/>
      <c r="AI68" s="54"/>
      <c r="AJ68" s="54"/>
    </row>
    <row r="69" spans="1:37" x14ac:dyDescent="0.3">
      <c r="A69" s="32">
        <v>79</v>
      </c>
      <c r="B69" s="33" t="str">
        <f>VLOOKUP($A69,Сотрудники!$A$3:$L$1201,2,0)</f>
        <v>Шакиров Вадим</v>
      </c>
      <c r="C69" s="33" t="str">
        <f>VLOOKUP($A69,Сотрудники!$A$3:$L$1201,8,0)</f>
        <v>Иннополис</v>
      </c>
      <c r="D69" s="55" t="str">
        <f t="shared" si="16"/>
        <v/>
      </c>
      <c r="E69" s="54" t="str">
        <f t="shared" ref="E69:W69" si="46">IF(ISBLANK(E147),"",IF(E147=0,"Выходной",IF(E147&lt;&gt;0,"Работал","")))</f>
        <v>Работал</v>
      </c>
      <c r="F69" s="54" t="str">
        <f t="shared" si="46"/>
        <v>Работал</v>
      </c>
      <c r="G69" s="55" t="str">
        <f t="shared" si="46"/>
        <v/>
      </c>
      <c r="H69" s="54" t="str">
        <f t="shared" si="46"/>
        <v>Работал</v>
      </c>
      <c r="I69" s="54" t="str">
        <f t="shared" si="46"/>
        <v>Работал</v>
      </c>
      <c r="J69" s="55" t="str">
        <f t="shared" si="46"/>
        <v/>
      </c>
      <c r="K69" s="55" t="str">
        <f t="shared" si="46"/>
        <v/>
      </c>
      <c r="L69" s="54" t="str">
        <f t="shared" si="46"/>
        <v>Работал</v>
      </c>
      <c r="M69" s="54" t="str">
        <f t="shared" si="46"/>
        <v>Работал</v>
      </c>
      <c r="N69" s="54" t="str">
        <f t="shared" si="46"/>
        <v>Работал</v>
      </c>
      <c r="O69" s="54" t="str">
        <f t="shared" si="46"/>
        <v>Работал</v>
      </c>
      <c r="P69" s="54" t="str">
        <f t="shared" si="46"/>
        <v>Работал</v>
      </c>
      <c r="Q69" s="55" t="str">
        <f t="shared" si="46"/>
        <v/>
      </c>
      <c r="R69" s="55" t="str">
        <f t="shared" si="46"/>
        <v/>
      </c>
      <c r="S69" s="54" t="str">
        <f t="shared" si="46"/>
        <v>Работал</v>
      </c>
      <c r="T69" s="54" t="str">
        <f t="shared" si="46"/>
        <v>Работал</v>
      </c>
      <c r="U69" s="54" t="str">
        <f t="shared" si="46"/>
        <v>Работал</v>
      </c>
      <c r="V69" s="54" t="str">
        <f t="shared" si="46"/>
        <v>Работал</v>
      </c>
      <c r="W69" s="54" t="str">
        <f t="shared" si="46"/>
        <v>Работал</v>
      </c>
      <c r="X69" s="55"/>
      <c r="Y69" s="55"/>
      <c r="Z69" s="54" t="str">
        <f t="shared" ref="Z69:AG69" si="47">IF(ISBLANK(Z147),"",IF(Z147=0,"Выходной",IF(Z147&lt;&gt;0,"Работал","")))</f>
        <v>Работал</v>
      </c>
      <c r="AA69" s="54" t="str">
        <f t="shared" si="47"/>
        <v>Работал</v>
      </c>
      <c r="AB69" s="54" t="str">
        <f t="shared" si="47"/>
        <v>Работал</v>
      </c>
      <c r="AC69" s="54" t="str">
        <f t="shared" si="47"/>
        <v>Работал</v>
      </c>
      <c r="AD69" s="54" t="str">
        <f t="shared" si="47"/>
        <v>Работал</v>
      </c>
      <c r="AE69" s="55" t="str">
        <f t="shared" si="47"/>
        <v/>
      </c>
      <c r="AF69" s="55" t="str">
        <f t="shared" si="47"/>
        <v/>
      </c>
      <c r="AG69" s="54" t="str">
        <f t="shared" si="47"/>
        <v>Работал</v>
      </c>
      <c r="AH69" s="54"/>
      <c r="AI69" s="54"/>
      <c r="AJ69" s="54"/>
    </row>
    <row r="70" spans="1:37" x14ac:dyDescent="0.3">
      <c r="A70" s="32">
        <v>80</v>
      </c>
      <c r="B70" s="33" t="str">
        <f>VLOOKUP($A70,Сотрудники!$A$3:$L$1201,2,0)</f>
        <v>Павлов Никита</v>
      </c>
      <c r="C70" s="33" t="str">
        <f>VLOOKUP($A70,Сотрудники!$A$3:$L$1201,8,0)</f>
        <v>Москва</v>
      </c>
      <c r="D70" s="55" t="str">
        <f t="shared" si="16"/>
        <v/>
      </c>
      <c r="E70" s="54" t="str">
        <f t="shared" ref="E70:W70" si="48">IF(ISBLANK(E148),"",IF(E148=0,"Выходной",IF(E148&lt;&gt;0,"Работал","")))</f>
        <v>Работал</v>
      </c>
      <c r="F70" s="54" t="str">
        <f t="shared" si="48"/>
        <v>Работал</v>
      </c>
      <c r="G70" s="55" t="str">
        <f t="shared" si="48"/>
        <v/>
      </c>
      <c r="H70" s="54" t="str">
        <f t="shared" si="48"/>
        <v>Работал</v>
      </c>
      <c r="I70" s="54" t="str">
        <f t="shared" si="48"/>
        <v>Работал</v>
      </c>
      <c r="J70" s="55" t="str">
        <f t="shared" si="48"/>
        <v/>
      </c>
      <c r="K70" s="55" t="str">
        <f t="shared" si="48"/>
        <v/>
      </c>
      <c r="L70" s="54" t="str">
        <f t="shared" si="48"/>
        <v>Работал</v>
      </c>
      <c r="M70" s="54" t="str">
        <f t="shared" si="48"/>
        <v>Работал</v>
      </c>
      <c r="N70" s="54" t="str">
        <f t="shared" si="48"/>
        <v>Работал</v>
      </c>
      <c r="O70" s="54" t="str">
        <f t="shared" si="48"/>
        <v>Работал</v>
      </c>
      <c r="P70" s="54" t="str">
        <f t="shared" si="48"/>
        <v>Работал</v>
      </c>
      <c r="Q70" s="55" t="str">
        <f t="shared" si="48"/>
        <v/>
      </c>
      <c r="R70" s="55" t="str">
        <f t="shared" si="48"/>
        <v/>
      </c>
      <c r="S70" s="54" t="str">
        <f t="shared" si="48"/>
        <v>Работал</v>
      </c>
      <c r="T70" s="54" t="str">
        <f t="shared" si="48"/>
        <v>Работал</v>
      </c>
      <c r="U70" s="54" t="str">
        <f t="shared" si="48"/>
        <v>Работал</v>
      </c>
      <c r="V70" s="54" t="str">
        <f t="shared" si="48"/>
        <v>Работал</v>
      </c>
      <c r="W70" s="54" t="str">
        <f t="shared" si="48"/>
        <v>Работал</v>
      </c>
      <c r="X70" s="55"/>
      <c r="Y70" s="55"/>
      <c r="Z70" s="54" t="str">
        <f t="shared" ref="Z70:AG70" si="49">IF(ISBLANK(Z148),"",IF(Z148=0,"Выходной",IF(Z148&lt;&gt;0,"Работал","")))</f>
        <v>Работал</v>
      </c>
      <c r="AA70" s="54" t="str">
        <f t="shared" si="49"/>
        <v>Работал</v>
      </c>
      <c r="AB70" s="54" t="str">
        <f t="shared" si="49"/>
        <v>Работал</v>
      </c>
      <c r="AC70" s="54" t="str">
        <f t="shared" si="49"/>
        <v>Работал</v>
      </c>
      <c r="AD70" s="54" t="str">
        <f t="shared" si="49"/>
        <v>Работал</v>
      </c>
      <c r="AE70" s="55" t="str">
        <f t="shared" si="49"/>
        <v/>
      </c>
      <c r="AF70" s="55" t="str">
        <f t="shared" si="49"/>
        <v/>
      </c>
      <c r="AG70" s="54" t="str">
        <f t="shared" si="49"/>
        <v>Работал</v>
      </c>
      <c r="AH70" s="54"/>
      <c r="AI70" s="54"/>
      <c r="AJ70" s="54"/>
    </row>
    <row r="71" spans="1:37" x14ac:dyDescent="0.3">
      <c r="A71" s="32">
        <v>81</v>
      </c>
      <c r="B71" s="33" t="str">
        <f>VLOOKUP($A71,Сотрудники!$A$3:$L$1201,2,0)</f>
        <v>Александрова Кристина</v>
      </c>
      <c r="C71" s="33" t="str">
        <f>VLOOKUP($A71,Сотрудники!$A$3:$L$1201,8,0)</f>
        <v>Москва</v>
      </c>
      <c r="D71" s="55" t="str">
        <f t="shared" si="16"/>
        <v/>
      </c>
      <c r="E71" s="54" t="str">
        <f t="shared" ref="E71:W71" si="50">IF(ISBLANK(E149),"",IF(E149=0,"Выходной",IF(E149&lt;&gt;0,"Работал","")))</f>
        <v>Работал</v>
      </c>
      <c r="F71" s="54" t="str">
        <f t="shared" si="50"/>
        <v>Работал</v>
      </c>
      <c r="G71" s="55" t="str">
        <f t="shared" si="50"/>
        <v/>
      </c>
      <c r="H71" s="54" t="str">
        <f t="shared" si="50"/>
        <v>Работал</v>
      </c>
      <c r="I71" s="54" t="str">
        <f t="shared" si="50"/>
        <v>Работал</v>
      </c>
      <c r="J71" s="55" t="str">
        <f t="shared" si="50"/>
        <v/>
      </c>
      <c r="K71" s="55" t="str">
        <f t="shared" si="50"/>
        <v/>
      </c>
      <c r="L71" s="54" t="str">
        <f t="shared" si="50"/>
        <v>Работал</v>
      </c>
      <c r="M71" s="54" t="str">
        <f t="shared" si="50"/>
        <v>Работал</v>
      </c>
      <c r="N71" s="54" t="str">
        <f t="shared" si="50"/>
        <v>Работал</v>
      </c>
      <c r="O71" s="54" t="str">
        <f t="shared" si="50"/>
        <v>Работал</v>
      </c>
      <c r="P71" s="54" t="str">
        <f t="shared" si="50"/>
        <v>Работал</v>
      </c>
      <c r="Q71" s="55" t="str">
        <f t="shared" si="50"/>
        <v/>
      </c>
      <c r="R71" s="55" t="str">
        <f t="shared" si="50"/>
        <v/>
      </c>
      <c r="S71" s="54" t="str">
        <f t="shared" si="50"/>
        <v>Работал</v>
      </c>
      <c r="T71" s="54" t="str">
        <f t="shared" si="50"/>
        <v>Работал</v>
      </c>
      <c r="U71" s="54" t="str">
        <f t="shared" si="50"/>
        <v>Работал</v>
      </c>
      <c r="V71" s="54" t="str">
        <f t="shared" si="50"/>
        <v>Работал</v>
      </c>
      <c r="W71" s="54" t="str">
        <f t="shared" si="50"/>
        <v>Работал</v>
      </c>
      <c r="X71" s="55"/>
      <c r="Y71" s="55"/>
      <c r="Z71" s="54" t="str">
        <f t="shared" ref="Z71:AG71" si="51">IF(ISBLANK(Z149),"",IF(Z149=0,"Выходной",IF(Z149&lt;&gt;0,"Работал","")))</f>
        <v>Работал</v>
      </c>
      <c r="AA71" s="54" t="str">
        <f t="shared" si="51"/>
        <v>Работал</v>
      </c>
      <c r="AB71" s="54" t="str">
        <f t="shared" si="51"/>
        <v>Работал</v>
      </c>
      <c r="AC71" s="54" t="str">
        <f t="shared" si="51"/>
        <v>Работал</v>
      </c>
      <c r="AD71" s="54" t="str">
        <f t="shared" si="51"/>
        <v>Работал</v>
      </c>
      <c r="AE71" s="55" t="str">
        <f t="shared" si="51"/>
        <v/>
      </c>
      <c r="AF71" s="55" t="str">
        <f t="shared" si="51"/>
        <v/>
      </c>
      <c r="AG71" s="54" t="str">
        <f t="shared" si="51"/>
        <v>Работал</v>
      </c>
      <c r="AH71" s="54"/>
      <c r="AI71" s="54"/>
      <c r="AJ71" s="54"/>
    </row>
    <row r="72" spans="1:37" x14ac:dyDescent="0.3">
      <c r="A72" s="32">
        <v>82</v>
      </c>
      <c r="B72" s="33" t="str">
        <f>VLOOKUP($A72,Сотрудники!$A$3:$L$1201,2,0)</f>
        <v>Крапивин Сергей</v>
      </c>
      <c r="C72" s="33" t="str">
        <f>VLOOKUP($A72,Сотрудники!$A$3:$L$1201,8,0)</f>
        <v>Краснодар</v>
      </c>
      <c r="D72" s="55" t="str">
        <f t="shared" si="16"/>
        <v/>
      </c>
      <c r="E72" s="54" t="str">
        <f t="shared" ref="E72:W72" si="52">IF(ISBLANK(E150),"",IF(E150=0,"Выходной",IF(E150&lt;&gt;0,"Работал","")))</f>
        <v>Работал</v>
      </c>
      <c r="F72" s="54" t="str">
        <f t="shared" si="52"/>
        <v>Работал</v>
      </c>
      <c r="G72" s="55" t="str">
        <f t="shared" si="52"/>
        <v/>
      </c>
      <c r="H72" s="54" t="str">
        <f t="shared" si="52"/>
        <v>Работал</v>
      </c>
      <c r="I72" s="54" t="str">
        <f t="shared" si="52"/>
        <v>Работал</v>
      </c>
      <c r="J72" s="55" t="str">
        <f t="shared" si="52"/>
        <v/>
      </c>
      <c r="K72" s="55" t="str">
        <f t="shared" si="52"/>
        <v/>
      </c>
      <c r="L72" s="54" t="str">
        <f t="shared" si="52"/>
        <v>Работал</v>
      </c>
      <c r="M72" s="54" t="str">
        <f t="shared" si="52"/>
        <v>Работал</v>
      </c>
      <c r="N72" s="54" t="str">
        <f t="shared" si="52"/>
        <v>Работал</v>
      </c>
      <c r="O72" s="54" t="str">
        <f t="shared" si="52"/>
        <v>Работал</v>
      </c>
      <c r="P72" s="54" t="str">
        <f t="shared" si="52"/>
        <v>Работал</v>
      </c>
      <c r="Q72" s="55" t="str">
        <f t="shared" si="52"/>
        <v/>
      </c>
      <c r="R72" s="55" t="str">
        <f t="shared" si="52"/>
        <v/>
      </c>
      <c r="S72" s="54" t="str">
        <f t="shared" si="52"/>
        <v>Работал</v>
      </c>
      <c r="T72" s="54" t="str">
        <f t="shared" si="52"/>
        <v>Работал</v>
      </c>
      <c r="U72" s="54" t="str">
        <f t="shared" si="52"/>
        <v>Работал</v>
      </c>
      <c r="V72" s="54" t="str">
        <f t="shared" si="52"/>
        <v>Работал</v>
      </c>
      <c r="W72" s="54" t="str">
        <f t="shared" si="52"/>
        <v>Работал</v>
      </c>
      <c r="X72" s="55"/>
      <c r="Y72" s="55"/>
      <c r="Z72" s="54" t="str">
        <f t="shared" ref="Z72:AG72" si="53">IF(ISBLANK(Z150),"",IF(Z150=0,"Выходной",IF(Z150&lt;&gt;0,"Работал","")))</f>
        <v>Работал</v>
      </c>
      <c r="AA72" s="54" t="str">
        <f t="shared" si="53"/>
        <v>Работал</v>
      </c>
      <c r="AB72" s="54" t="str">
        <f t="shared" si="53"/>
        <v>Работал</v>
      </c>
      <c r="AC72" s="54" t="str">
        <f t="shared" si="53"/>
        <v>Работал</v>
      </c>
      <c r="AD72" s="54" t="str">
        <f t="shared" si="53"/>
        <v>Работал</v>
      </c>
      <c r="AE72" s="55" t="str">
        <f t="shared" si="53"/>
        <v/>
      </c>
      <c r="AF72" s="55" t="str">
        <f t="shared" si="53"/>
        <v/>
      </c>
      <c r="AG72" s="54" t="str">
        <f t="shared" si="53"/>
        <v>Работал</v>
      </c>
      <c r="AH72" s="54"/>
      <c r="AI72" s="54"/>
      <c r="AJ72" s="54"/>
    </row>
    <row r="73" spans="1:37" x14ac:dyDescent="0.3">
      <c r="A73" s="32">
        <v>84</v>
      </c>
      <c r="B73" s="33" t="str">
        <f>VLOOKUP($A73,Сотрудники!$A$3:$L$1201,2,0)</f>
        <v>Сабиров Артур</v>
      </c>
      <c r="C73" s="33" t="str">
        <f>VLOOKUP($A73,Сотрудники!$A$3:$L$1201,8,0)</f>
        <v>Казань</v>
      </c>
      <c r="D73" s="55" t="str">
        <f t="shared" si="16"/>
        <v/>
      </c>
      <c r="E73" s="54" t="str">
        <f t="shared" si="16"/>
        <v>Работал</v>
      </c>
      <c r="F73" s="54" t="str">
        <f t="shared" si="16"/>
        <v>Работал</v>
      </c>
      <c r="G73" s="55" t="str">
        <f t="shared" si="16"/>
        <v/>
      </c>
      <c r="H73" s="54" t="str">
        <f t="shared" si="16"/>
        <v>Работал</v>
      </c>
      <c r="I73" s="54" t="str">
        <f t="shared" si="16"/>
        <v>Работал</v>
      </c>
      <c r="J73" s="55" t="str">
        <f t="shared" si="16"/>
        <v/>
      </c>
      <c r="K73" s="55" t="str">
        <f t="shared" si="16"/>
        <v/>
      </c>
      <c r="L73" s="54" t="str">
        <f t="shared" si="16"/>
        <v>Работал</v>
      </c>
      <c r="M73" s="54" t="str">
        <f t="shared" si="16"/>
        <v>Работал</v>
      </c>
      <c r="N73" s="54" t="str">
        <f t="shared" si="16"/>
        <v>Работал</v>
      </c>
      <c r="O73" s="54" t="str">
        <f t="shared" si="16"/>
        <v>Работал</v>
      </c>
      <c r="P73" s="54" t="str">
        <f t="shared" si="16"/>
        <v>Работал</v>
      </c>
      <c r="Q73" s="55" t="str">
        <f t="shared" si="16"/>
        <v/>
      </c>
      <c r="R73" s="55" t="str">
        <f t="shared" si="16"/>
        <v/>
      </c>
      <c r="S73" s="54" t="str">
        <f t="shared" si="16"/>
        <v>Работал</v>
      </c>
      <c r="T73" s="54" t="str">
        <f t="shared" ref="T73:W73" si="54">IF(ISBLANK(T151),"",IF(T151=0,"Выходной",IF(T151&lt;&gt;0,"Работал","")))</f>
        <v>Работал</v>
      </c>
      <c r="U73" s="54" t="str">
        <f t="shared" si="54"/>
        <v>Работал</v>
      </c>
      <c r="V73" s="54" t="str">
        <f t="shared" si="54"/>
        <v>Работал</v>
      </c>
      <c r="W73" s="54" t="str">
        <f t="shared" si="54"/>
        <v>Работал</v>
      </c>
      <c r="X73" s="55"/>
      <c r="Y73" s="55"/>
      <c r="Z73" s="54" t="str">
        <f t="shared" ref="Z73:AG73" si="55">IF(ISBLANK(Z151),"",IF(Z151=0,"Выходной",IF(Z151&lt;&gt;0,"Работал","")))</f>
        <v>Работал</v>
      </c>
      <c r="AA73" s="54" t="str">
        <f t="shared" si="55"/>
        <v>Работал</v>
      </c>
      <c r="AB73" s="54" t="str">
        <f t="shared" si="55"/>
        <v>Работал</v>
      </c>
      <c r="AC73" s="54" t="str">
        <f t="shared" si="55"/>
        <v>Работал</v>
      </c>
      <c r="AD73" s="54" t="str">
        <f t="shared" si="55"/>
        <v>Работал</v>
      </c>
      <c r="AE73" s="55" t="str">
        <f t="shared" si="55"/>
        <v/>
      </c>
      <c r="AF73" s="55" t="str">
        <f t="shared" si="55"/>
        <v/>
      </c>
      <c r="AG73" s="54" t="str">
        <f t="shared" si="55"/>
        <v>Работал</v>
      </c>
      <c r="AH73" s="54"/>
      <c r="AI73" s="54"/>
      <c r="AJ73" s="54"/>
    </row>
    <row r="74" spans="1:37" x14ac:dyDescent="0.3">
      <c r="A74" s="32">
        <v>85</v>
      </c>
      <c r="B74" s="33" t="str">
        <f>VLOOKUP($A74,Сотрудники!$A$3:$L$1201,2,0)</f>
        <v>Рудаков Сергей</v>
      </c>
      <c r="C74" s="33" t="str">
        <f>VLOOKUP($A74,Сотрудники!$A$3:$L$1201,8,0)</f>
        <v>Москва</v>
      </c>
      <c r="D74" s="55" t="str">
        <f t="shared" ref="D74:W77" si="56">IF(ISBLANK(D152),"",IF(D152=0,"Выходной",IF(D152&lt;&gt;0,"Работал","")))</f>
        <v/>
      </c>
      <c r="E74" s="54" t="str">
        <f t="shared" si="56"/>
        <v>Работал</v>
      </c>
      <c r="F74" s="54" t="str">
        <f t="shared" si="56"/>
        <v>Работал</v>
      </c>
      <c r="G74" s="55" t="str">
        <f t="shared" si="56"/>
        <v/>
      </c>
      <c r="H74" s="54" t="str">
        <f t="shared" si="56"/>
        <v>Работал</v>
      </c>
      <c r="I74" s="54" t="str">
        <f t="shared" si="56"/>
        <v>Работал</v>
      </c>
      <c r="J74" s="55" t="str">
        <f t="shared" si="56"/>
        <v/>
      </c>
      <c r="K74" s="55" t="str">
        <f t="shared" si="56"/>
        <v/>
      </c>
      <c r="L74" s="54" t="str">
        <f t="shared" si="56"/>
        <v>Работал</v>
      </c>
      <c r="M74" s="54" t="str">
        <f t="shared" si="56"/>
        <v>Работал</v>
      </c>
      <c r="N74" s="54" t="str">
        <f t="shared" si="56"/>
        <v>Работал</v>
      </c>
      <c r="O74" s="54" t="str">
        <f t="shared" si="56"/>
        <v>Работал</v>
      </c>
      <c r="P74" s="54" t="str">
        <f t="shared" si="56"/>
        <v>Работал</v>
      </c>
      <c r="Q74" s="55" t="str">
        <f t="shared" si="56"/>
        <v/>
      </c>
      <c r="R74" s="55" t="str">
        <f t="shared" si="56"/>
        <v/>
      </c>
      <c r="S74" s="54" t="str">
        <f t="shared" si="56"/>
        <v>Работал</v>
      </c>
      <c r="T74" s="54" t="str">
        <f t="shared" si="56"/>
        <v>Работал</v>
      </c>
      <c r="U74" s="54" t="str">
        <f t="shared" si="56"/>
        <v>Работал</v>
      </c>
      <c r="V74" s="54" t="str">
        <f t="shared" si="56"/>
        <v>Работал</v>
      </c>
      <c r="W74" s="54" t="str">
        <f t="shared" si="56"/>
        <v>Работал</v>
      </c>
      <c r="X74" s="55"/>
      <c r="Y74" s="55"/>
      <c r="Z74" s="54" t="str">
        <f t="shared" ref="Z74:AG74" si="57">IF(ISBLANK(Z152),"",IF(Z152=0,"Выходной",IF(Z152&lt;&gt;0,"Работал","")))</f>
        <v>Работал</v>
      </c>
      <c r="AA74" s="54" t="str">
        <f t="shared" si="57"/>
        <v>Работал</v>
      </c>
      <c r="AB74" s="54" t="str">
        <f t="shared" si="57"/>
        <v>Работал</v>
      </c>
      <c r="AC74" s="54" t="str">
        <f t="shared" si="57"/>
        <v>Работал</v>
      </c>
      <c r="AD74" s="54" t="str">
        <f t="shared" si="57"/>
        <v>Работал</v>
      </c>
      <c r="AE74" s="55" t="str">
        <f t="shared" si="57"/>
        <v/>
      </c>
      <c r="AF74" s="55" t="str">
        <f t="shared" si="57"/>
        <v/>
      </c>
      <c r="AG74" s="54" t="str">
        <f t="shared" si="57"/>
        <v>Работал</v>
      </c>
      <c r="AH74" s="54"/>
      <c r="AI74" s="54"/>
      <c r="AJ74" s="54"/>
    </row>
    <row r="75" spans="1:37" x14ac:dyDescent="0.3">
      <c r="A75" s="32">
        <v>86</v>
      </c>
      <c r="B75" s="33" t="str">
        <f>VLOOKUP($A75,Сотрудники!$A$3:$L$1201,2,0)</f>
        <v>Михеев Дмитрий</v>
      </c>
      <c r="C75" s="33" t="str">
        <f>VLOOKUP($A75,Сотрудники!$A$3:$L$1201,8,0)</f>
        <v>СПБ</v>
      </c>
      <c r="D75" s="55" t="str">
        <f t="shared" si="56"/>
        <v/>
      </c>
      <c r="E75" s="54" t="str">
        <f t="shared" si="56"/>
        <v/>
      </c>
      <c r="F75" s="54" t="str">
        <f t="shared" si="56"/>
        <v/>
      </c>
      <c r="G75" s="55" t="str">
        <f t="shared" si="56"/>
        <v/>
      </c>
      <c r="H75" s="54" t="str">
        <f t="shared" si="56"/>
        <v>Работал</v>
      </c>
      <c r="I75" s="54" t="str">
        <f t="shared" si="56"/>
        <v>Работал</v>
      </c>
      <c r="J75" s="55" t="str">
        <f t="shared" si="56"/>
        <v/>
      </c>
      <c r="K75" s="55" t="str">
        <f t="shared" si="56"/>
        <v/>
      </c>
      <c r="L75" s="54" t="str">
        <f t="shared" si="56"/>
        <v>Работал</v>
      </c>
      <c r="M75" s="54" t="str">
        <f t="shared" si="56"/>
        <v>Работал</v>
      </c>
      <c r="N75" s="54" t="str">
        <f t="shared" si="56"/>
        <v>Работал</v>
      </c>
      <c r="O75" s="54" t="str">
        <f t="shared" si="56"/>
        <v>Работал</v>
      </c>
      <c r="P75" s="54" t="str">
        <f t="shared" si="56"/>
        <v>Работал</v>
      </c>
      <c r="Q75" s="55" t="str">
        <f t="shared" si="56"/>
        <v/>
      </c>
      <c r="R75" s="55" t="str">
        <f t="shared" si="56"/>
        <v/>
      </c>
      <c r="S75" s="54" t="str">
        <f t="shared" si="56"/>
        <v>Работал</v>
      </c>
      <c r="T75" s="54" t="str">
        <f t="shared" si="56"/>
        <v>Работал</v>
      </c>
      <c r="U75" s="54" t="str">
        <f t="shared" si="56"/>
        <v>Работал</v>
      </c>
      <c r="V75" s="54" t="str">
        <f t="shared" si="56"/>
        <v>Работал</v>
      </c>
      <c r="W75" s="54" t="str">
        <f t="shared" si="56"/>
        <v>Работал</v>
      </c>
      <c r="X75" s="55"/>
      <c r="Y75" s="55"/>
      <c r="Z75" s="54" t="str">
        <f t="shared" ref="Z75:AG75" si="58">IF(ISBLANK(Z153),"",IF(Z153=0,"Выходной",IF(Z153&lt;&gt;0,"Работал","")))</f>
        <v>Работал</v>
      </c>
      <c r="AA75" s="54" t="str">
        <f t="shared" si="58"/>
        <v>Работал</v>
      </c>
      <c r="AB75" s="54" t="str">
        <f t="shared" si="58"/>
        <v>Работал</v>
      </c>
      <c r="AC75" s="54" t="str">
        <f t="shared" si="58"/>
        <v>Работал</v>
      </c>
      <c r="AD75" s="54" t="str">
        <f t="shared" si="58"/>
        <v>Работал</v>
      </c>
      <c r="AE75" s="55" t="str">
        <f t="shared" si="58"/>
        <v/>
      </c>
      <c r="AF75" s="55" t="str">
        <f t="shared" si="58"/>
        <v/>
      </c>
      <c r="AG75" s="54" t="str">
        <f t="shared" si="58"/>
        <v>Работал</v>
      </c>
      <c r="AH75" s="54"/>
      <c r="AI75" s="54"/>
      <c r="AJ75" s="54"/>
    </row>
    <row r="76" spans="1:37" x14ac:dyDescent="0.3">
      <c r="A76" s="32">
        <v>87</v>
      </c>
      <c r="B76" s="33" t="str">
        <f>VLOOKUP($A76,Сотрудники!$A$3:$L$1201,2,0)</f>
        <v>Борисова Алёна</v>
      </c>
      <c r="C76" s="33" t="str">
        <f>VLOOKUP($A76,Сотрудники!$A$3:$L$1201,8,0)</f>
        <v>Екатеринбург</v>
      </c>
      <c r="D76" s="55" t="str">
        <f t="shared" si="56"/>
        <v/>
      </c>
      <c r="E76" s="54" t="str">
        <f t="shared" si="56"/>
        <v/>
      </c>
      <c r="F76" s="54" t="str">
        <f t="shared" si="56"/>
        <v/>
      </c>
      <c r="G76" s="55" t="str">
        <f t="shared" si="56"/>
        <v/>
      </c>
      <c r="H76" s="54" t="str">
        <f t="shared" si="56"/>
        <v/>
      </c>
      <c r="I76" s="54" t="str">
        <f t="shared" si="56"/>
        <v/>
      </c>
      <c r="J76" s="55" t="str">
        <f t="shared" si="56"/>
        <v/>
      </c>
      <c r="K76" s="55" t="str">
        <f t="shared" si="56"/>
        <v/>
      </c>
      <c r="L76" s="54" t="str">
        <f t="shared" si="56"/>
        <v>Работал</v>
      </c>
      <c r="M76" s="54" t="str">
        <f t="shared" si="56"/>
        <v>Работал</v>
      </c>
      <c r="N76" s="54" t="str">
        <f t="shared" si="56"/>
        <v>Работал</v>
      </c>
      <c r="O76" s="54" t="str">
        <f t="shared" si="56"/>
        <v>Работал</v>
      </c>
      <c r="P76" s="54" t="str">
        <f t="shared" si="56"/>
        <v>Работал</v>
      </c>
      <c r="Q76" s="55" t="str">
        <f t="shared" si="56"/>
        <v/>
      </c>
      <c r="R76" s="55" t="str">
        <f t="shared" si="56"/>
        <v/>
      </c>
      <c r="S76" s="54" t="str">
        <f t="shared" si="56"/>
        <v>Работал</v>
      </c>
      <c r="T76" s="54" t="str">
        <f t="shared" si="56"/>
        <v>Работал</v>
      </c>
      <c r="U76" s="54" t="str">
        <f t="shared" si="56"/>
        <v>Работал</v>
      </c>
      <c r="V76" s="54" t="str">
        <f t="shared" si="56"/>
        <v>Работал</v>
      </c>
      <c r="W76" s="54" t="str">
        <f t="shared" si="56"/>
        <v>Работал</v>
      </c>
      <c r="X76" s="55"/>
      <c r="Y76" s="55"/>
      <c r="Z76" s="54" t="str">
        <f t="shared" ref="Z76:AG76" si="59">IF(ISBLANK(Z154),"",IF(Z154=0,"Выходной",IF(Z154&lt;&gt;0,"Работал","")))</f>
        <v>Работал</v>
      </c>
      <c r="AA76" s="54" t="str">
        <f t="shared" si="59"/>
        <v>Работал</v>
      </c>
      <c r="AB76" s="54" t="str">
        <f t="shared" si="59"/>
        <v>Работал</v>
      </c>
      <c r="AC76" s="54" t="str">
        <f t="shared" si="59"/>
        <v>Работал</v>
      </c>
      <c r="AD76" s="54" t="str">
        <f t="shared" si="59"/>
        <v>Работал</v>
      </c>
      <c r="AE76" s="55" t="str">
        <f t="shared" si="59"/>
        <v/>
      </c>
      <c r="AF76" s="55" t="str">
        <f t="shared" si="59"/>
        <v/>
      </c>
      <c r="AG76" s="54" t="str">
        <f t="shared" si="59"/>
        <v>Работал</v>
      </c>
      <c r="AH76" s="54"/>
      <c r="AI76" s="54"/>
      <c r="AJ76" s="54"/>
    </row>
    <row r="77" spans="1:37" x14ac:dyDescent="0.3">
      <c r="A77" s="32">
        <v>88</v>
      </c>
      <c r="B77" s="33" t="str">
        <f>VLOOKUP($A77,Сотрудники!$A$3:$L$1201,2,0)</f>
        <v>Коурова Мария</v>
      </c>
      <c r="C77" s="33" t="str">
        <f>VLOOKUP($A77,Сотрудники!$A$3:$L$1201,8,0)</f>
        <v>Екатеринбург</v>
      </c>
      <c r="D77" s="55" t="str">
        <f t="shared" si="56"/>
        <v/>
      </c>
      <c r="E77" s="54" t="str">
        <f t="shared" si="56"/>
        <v/>
      </c>
      <c r="F77" s="54" t="str">
        <f t="shared" si="56"/>
        <v/>
      </c>
      <c r="G77" s="55" t="str">
        <f t="shared" si="56"/>
        <v/>
      </c>
      <c r="H77" s="54" t="str">
        <f t="shared" si="56"/>
        <v/>
      </c>
      <c r="I77" s="54" t="str">
        <f t="shared" si="56"/>
        <v/>
      </c>
      <c r="J77" s="55" t="str">
        <f t="shared" si="56"/>
        <v/>
      </c>
      <c r="K77" s="55" t="str">
        <f t="shared" si="56"/>
        <v/>
      </c>
      <c r="L77" s="54" t="str">
        <f t="shared" si="56"/>
        <v/>
      </c>
      <c r="M77" s="54" t="str">
        <f t="shared" si="56"/>
        <v/>
      </c>
      <c r="N77" s="54" t="str">
        <f t="shared" si="56"/>
        <v/>
      </c>
      <c r="O77" s="54" t="str">
        <f t="shared" si="56"/>
        <v/>
      </c>
      <c r="P77" s="54" t="str">
        <f t="shared" si="56"/>
        <v/>
      </c>
      <c r="Q77" s="55" t="str">
        <f t="shared" si="56"/>
        <v/>
      </c>
      <c r="R77" s="55" t="str">
        <f t="shared" si="56"/>
        <v/>
      </c>
      <c r="S77" s="54" t="str">
        <f t="shared" si="56"/>
        <v/>
      </c>
      <c r="T77" s="54" t="str">
        <f t="shared" si="56"/>
        <v/>
      </c>
      <c r="U77" s="54" t="str">
        <f t="shared" si="56"/>
        <v/>
      </c>
      <c r="V77" s="54" t="str">
        <f t="shared" si="56"/>
        <v/>
      </c>
      <c r="W77" s="54" t="str">
        <f t="shared" si="56"/>
        <v/>
      </c>
      <c r="X77" s="55"/>
      <c r="Y77" s="55"/>
      <c r="Z77" s="54" t="str">
        <f t="shared" ref="Z77:AG77" si="60">IF(ISBLANK(Z155),"",IF(Z155=0,"Выходной",IF(Z155&lt;&gt;0,"Работал","")))</f>
        <v>Работал</v>
      </c>
      <c r="AA77" s="54" t="str">
        <f t="shared" si="60"/>
        <v>Работал</v>
      </c>
      <c r="AB77" s="54" t="str">
        <f t="shared" si="60"/>
        <v>Работал</v>
      </c>
      <c r="AC77" s="54" t="str">
        <f t="shared" si="60"/>
        <v>Работал</v>
      </c>
      <c r="AD77" s="54" t="str">
        <f t="shared" si="60"/>
        <v>Работал</v>
      </c>
      <c r="AE77" s="55" t="str">
        <f t="shared" si="60"/>
        <v/>
      </c>
      <c r="AF77" s="55" t="str">
        <f t="shared" si="60"/>
        <v/>
      </c>
      <c r="AG77" s="54" t="str">
        <f t="shared" si="60"/>
        <v>Работал</v>
      </c>
      <c r="AH77" s="54"/>
      <c r="AI77" s="54"/>
      <c r="AJ77" s="54"/>
    </row>
    <row r="78" spans="1:37" x14ac:dyDescent="0.3">
      <c r="B78" s="36" t="s">
        <v>27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</row>
    <row r="79" spans="1:37" x14ac:dyDescent="0.3">
      <c r="B79" s="38" t="s">
        <v>23</v>
      </c>
      <c r="C79" s="38" t="s">
        <v>24</v>
      </c>
      <c r="D79" s="96" t="s">
        <v>25</v>
      </c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</row>
    <row r="80" spans="1:37" x14ac:dyDescent="0.3">
      <c r="B80" s="36"/>
      <c r="C80" s="37" t="s">
        <v>21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36" t="s">
        <v>20</v>
      </c>
    </row>
    <row r="81" spans="1:37" x14ac:dyDescent="0.3">
      <c r="A81" s="33">
        <v>1</v>
      </c>
      <c r="B81" s="33" t="str">
        <f>VLOOKUP($A81,Сотрудники!$A$3:$L$1201,2,0)</f>
        <v>Кузьмин Антон</v>
      </c>
      <c r="C81" s="33" t="str">
        <f>VLOOKUP($A81,Сотрудники!$A$3:$L$1201,8,0)</f>
        <v>Москва</v>
      </c>
      <c r="D81" s="55"/>
      <c r="E81" s="54">
        <v>8</v>
      </c>
      <c r="F81" s="54">
        <v>7</v>
      </c>
      <c r="G81" s="55"/>
      <c r="H81" s="54">
        <v>8</v>
      </c>
      <c r="I81" s="54">
        <v>8</v>
      </c>
      <c r="J81" s="55"/>
      <c r="K81" s="55"/>
      <c r="L81" s="54">
        <v>8</v>
      </c>
      <c r="M81" s="54">
        <v>8</v>
      </c>
      <c r="N81" s="54">
        <v>8</v>
      </c>
      <c r="O81" s="54">
        <v>8</v>
      </c>
      <c r="P81" s="54">
        <v>8</v>
      </c>
      <c r="Q81" s="55"/>
      <c r="R81" s="55"/>
      <c r="S81" s="54">
        <v>8</v>
      </c>
      <c r="T81" s="54">
        <v>8</v>
      </c>
      <c r="U81" s="54">
        <v>8</v>
      </c>
      <c r="V81" s="54">
        <v>8</v>
      </c>
      <c r="W81" s="54">
        <v>8</v>
      </c>
      <c r="X81" s="55"/>
      <c r="Y81" s="55"/>
      <c r="Z81" s="54">
        <v>8</v>
      </c>
      <c r="AA81" s="54">
        <v>8</v>
      </c>
      <c r="AB81" s="54">
        <v>8</v>
      </c>
      <c r="AC81" s="54">
        <v>8</v>
      </c>
      <c r="AD81" s="54">
        <v>8</v>
      </c>
      <c r="AE81" s="55"/>
      <c r="AF81" s="55"/>
      <c r="AG81" s="54">
        <v>8</v>
      </c>
      <c r="AH81" s="54"/>
      <c r="AI81" s="54"/>
      <c r="AJ81" s="54"/>
      <c r="AK81" s="36">
        <f>SUM(D81:AJ81)</f>
        <v>159</v>
      </c>
    </row>
    <row r="82" spans="1:37" x14ac:dyDescent="0.3">
      <c r="A82" s="33">
        <v>2</v>
      </c>
      <c r="B82" s="33" t="str">
        <f>VLOOKUP($A82,Сотрудники!$A$3:$L$1201,2,0)</f>
        <v xml:space="preserve">Крейнделин Борис </v>
      </c>
      <c r="C82" s="33" t="str">
        <f>VLOOKUP($A82,Сотрудники!$A$3:$L$1201,8,0)</f>
        <v>Москва</v>
      </c>
      <c r="D82" s="55"/>
      <c r="E82" s="54">
        <v>8</v>
      </c>
      <c r="F82" s="54">
        <v>7</v>
      </c>
      <c r="G82" s="55"/>
      <c r="H82" s="54">
        <v>8</v>
      </c>
      <c r="I82" s="54">
        <v>8</v>
      </c>
      <c r="J82" s="55"/>
      <c r="K82" s="55"/>
      <c r="L82" s="54">
        <v>8</v>
      </c>
      <c r="M82" s="54">
        <v>8</v>
      </c>
      <c r="N82" s="54">
        <v>8</v>
      </c>
      <c r="O82" s="54">
        <v>8</v>
      </c>
      <c r="P82" s="54">
        <v>8</v>
      </c>
      <c r="Q82" s="55"/>
      <c r="R82" s="55"/>
      <c r="S82" s="54">
        <v>8</v>
      </c>
      <c r="T82" s="54">
        <v>8</v>
      </c>
      <c r="U82" s="54">
        <v>8</v>
      </c>
      <c r="V82" s="54">
        <v>8</v>
      </c>
      <c r="W82" s="54">
        <v>8</v>
      </c>
      <c r="X82" s="55"/>
      <c r="Y82" s="55"/>
      <c r="Z82" s="54">
        <v>8</v>
      </c>
      <c r="AA82" s="54">
        <v>8</v>
      </c>
      <c r="AB82" s="54">
        <v>8</v>
      </c>
      <c r="AC82" s="54">
        <v>8</v>
      </c>
      <c r="AD82" s="54">
        <v>8</v>
      </c>
      <c r="AE82" s="55"/>
      <c r="AF82" s="55"/>
      <c r="AG82" s="54">
        <v>8</v>
      </c>
      <c r="AH82" s="54"/>
      <c r="AI82" s="54"/>
      <c r="AJ82" s="54"/>
      <c r="AK82" s="36">
        <f t="shared" ref="AK82:AK144" si="61">SUM(D82:AJ82)</f>
        <v>159</v>
      </c>
    </row>
    <row r="83" spans="1:37" x14ac:dyDescent="0.3">
      <c r="A83" s="33">
        <v>3</v>
      </c>
      <c r="B83" s="33" t="str">
        <f>VLOOKUP($A83,Сотрудники!$A$3:$L$1201,2,0)</f>
        <v>Асеев Феофан</v>
      </c>
      <c r="C83" s="33" t="str">
        <f>VLOOKUP($A83,Сотрудники!$A$3:$L$1201,8,0)</f>
        <v>Москва</v>
      </c>
      <c r="D83" s="55"/>
      <c r="E83" s="54">
        <v>8</v>
      </c>
      <c r="F83" s="54">
        <v>7</v>
      </c>
      <c r="G83" s="55"/>
      <c r="H83" s="54">
        <v>8</v>
      </c>
      <c r="I83" s="54">
        <v>8</v>
      </c>
      <c r="J83" s="55"/>
      <c r="K83" s="55"/>
      <c r="L83" s="54">
        <v>8</v>
      </c>
      <c r="M83" s="54">
        <v>8</v>
      </c>
      <c r="N83" s="54">
        <v>8</v>
      </c>
      <c r="O83" s="54">
        <v>8</v>
      </c>
      <c r="P83" s="54">
        <v>8</v>
      </c>
      <c r="Q83" s="55"/>
      <c r="R83" s="55"/>
      <c r="S83" s="54">
        <v>8</v>
      </c>
      <c r="T83" s="54">
        <v>8</v>
      </c>
      <c r="U83" s="54">
        <v>8</v>
      </c>
      <c r="V83" s="54">
        <v>8</v>
      </c>
      <c r="W83" s="54">
        <v>8</v>
      </c>
      <c r="X83" s="55"/>
      <c r="Y83" s="55"/>
      <c r="Z83" s="54">
        <v>8</v>
      </c>
      <c r="AA83" s="54">
        <v>8</v>
      </c>
      <c r="AB83" s="54">
        <v>8</v>
      </c>
      <c r="AC83" s="54">
        <v>8</v>
      </c>
      <c r="AD83" s="54">
        <v>8</v>
      </c>
      <c r="AE83" s="55"/>
      <c r="AF83" s="55"/>
      <c r="AG83" s="54">
        <v>8</v>
      </c>
      <c r="AH83" s="54"/>
      <c r="AI83" s="54"/>
      <c r="AJ83" s="54"/>
      <c r="AK83" s="36">
        <f t="shared" si="61"/>
        <v>159</v>
      </c>
    </row>
    <row r="84" spans="1:37" x14ac:dyDescent="0.3">
      <c r="A84" s="32">
        <v>5</v>
      </c>
      <c r="B84" s="33" t="str">
        <f>VLOOKUP($A84,Сотрудники!$A$3:$L$1201,2,0)</f>
        <v>Яковлев Дмитрий</v>
      </c>
      <c r="C84" s="33" t="str">
        <f>VLOOKUP($A84,Сотрудники!$A$3:$L$1201,8,0)</f>
        <v>Москва</v>
      </c>
      <c r="D84" s="55"/>
      <c r="E84" s="54">
        <v>8</v>
      </c>
      <c r="F84" s="54">
        <v>7</v>
      </c>
      <c r="G84" s="55"/>
      <c r="H84" s="54">
        <v>8</v>
      </c>
      <c r="I84" s="54">
        <v>8</v>
      </c>
      <c r="J84" s="55"/>
      <c r="K84" s="55"/>
      <c r="L84" s="54">
        <v>8</v>
      </c>
      <c r="M84" s="54">
        <v>8</v>
      </c>
      <c r="N84" s="54">
        <v>8</v>
      </c>
      <c r="O84" s="54">
        <v>8</v>
      </c>
      <c r="P84" s="54">
        <v>8</v>
      </c>
      <c r="Q84" s="55"/>
      <c r="R84" s="55"/>
      <c r="S84" s="54">
        <v>8</v>
      </c>
      <c r="T84" s="54">
        <v>8</v>
      </c>
      <c r="U84" s="54">
        <v>8</v>
      </c>
      <c r="V84" s="54">
        <v>8</v>
      </c>
      <c r="W84" s="54">
        <v>8</v>
      </c>
      <c r="X84" s="55"/>
      <c r="Y84" s="55"/>
      <c r="Z84" s="54">
        <v>8</v>
      </c>
      <c r="AA84" s="54">
        <v>8</v>
      </c>
      <c r="AB84" s="54">
        <v>8</v>
      </c>
      <c r="AC84" s="54">
        <v>8</v>
      </c>
      <c r="AD84" s="54">
        <v>8</v>
      </c>
      <c r="AE84" s="55"/>
      <c r="AF84" s="55"/>
      <c r="AG84" s="54">
        <v>8</v>
      </c>
      <c r="AH84" s="54"/>
      <c r="AI84" s="54"/>
      <c r="AJ84" s="54"/>
      <c r="AK84" s="36">
        <f t="shared" si="61"/>
        <v>159</v>
      </c>
    </row>
    <row r="85" spans="1:37" x14ac:dyDescent="0.3">
      <c r="A85" s="32">
        <v>8</v>
      </c>
      <c r="B85" s="33" t="str">
        <f>VLOOKUP($A85,Сотрудники!$A$3:$L$1201,2,0)</f>
        <v>Хохлова Крестина</v>
      </c>
      <c r="C85" s="33" t="str">
        <f>VLOOKUP($A85,Сотрудники!$A$3:$L$1201,8,0)</f>
        <v>Москва</v>
      </c>
      <c r="D85" s="55"/>
      <c r="E85" s="54">
        <v>8</v>
      </c>
      <c r="F85" s="54">
        <v>7</v>
      </c>
      <c r="G85" s="55"/>
      <c r="H85" s="54">
        <v>8</v>
      </c>
      <c r="I85" s="54">
        <v>8</v>
      </c>
      <c r="J85" s="55"/>
      <c r="K85" s="55"/>
      <c r="L85" s="54">
        <v>8</v>
      </c>
      <c r="M85" s="54">
        <v>8</v>
      </c>
      <c r="N85" s="54">
        <v>8</v>
      </c>
      <c r="O85" s="54">
        <v>8</v>
      </c>
      <c r="P85" s="54">
        <v>8</v>
      </c>
      <c r="Q85" s="55"/>
      <c r="R85" s="55"/>
      <c r="S85" s="54">
        <v>8</v>
      </c>
      <c r="T85" s="54">
        <v>8</v>
      </c>
      <c r="U85" s="54">
        <v>8</v>
      </c>
      <c r="V85" s="54">
        <v>8</v>
      </c>
      <c r="W85" s="54">
        <v>8</v>
      </c>
      <c r="X85" s="55"/>
      <c r="Y85" s="55"/>
      <c r="Z85" s="54">
        <v>8</v>
      </c>
      <c r="AA85" s="54">
        <v>8</v>
      </c>
      <c r="AB85" s="54">
        <v>8</v>
      </c>
      <c r="AC85" s="54">
        <v>8</v>
      </c>
      <c r="AD85" s="54">
        <v>8</v>
      </c>
      <c r="AE85" s="55"/>
      <c r="AF85" s="55"/>
      <c r="AG85" s="54">
        <v>8</v>
      </c>
      <c r="AH85" s="54"/>
      <c r="AI85" s="54"/>
      <c r="AJ85" s="54"/>
      <c r="AK85" s="36">
        <f t="shared" si="61"/>
        <v>159</v>
      </c>
    </row>
    <row r="86" spans="1:37" x14ac:dyDescent="0.3">
      <c r="A86" s="32">
        <v>9</v>
      </c>
      <c r="B86" s="33" t="str">
        <f>VLOOKUP($A86,Сотрудники!$A$3:$L$1201,2,0)</f>
        <v>Пойш Виталий</v>
      </c>
      <c r="C86" s="33" t="str">
        <f>VLOOKUP($A86,Сотрудники!$A$3:$L$1201,8,0)</f>
        <v>Екатеринбург</v>
      </c>
      <c r="D86" s="55"/>
      <c r="E86" s="54">
        <v>8</v>
      </c>
      <c r="F86" s="54">
        <v>7</v>
      </c>
      <c r="G86" s="55"/>
      <c r="H86" s="54">
        <v>8</v>
      </c>
      <c r="I86" s="54">
        <v>8</v>
      </c>
      <c r="J86" s="55"/>
      <c r="K86" s="55"/>
      <c r="L86" s="54">
        <v>8</v>
      </c>
      <c r="M86" s="54">
        <v>8</v>
      </c>
      <c r="N86" s="54">
        <v>8</v>
      </c>
      <c r="O86" s="54">
        <v>8</v>
      </c>
      <c r="P86" s="54">
        <v>8</v>
      </c>
      <c r="Q86" s="55"/>
      <c r="R86" s="55"/>
      <c r="S86" s="54">
        <v>8</v>
      </c>
      <c r="T86" s="54">
        <v>8</v>
      </c>
      <c r="U86" s="54">
        <v>8</v>
      </c>
      <c r="V86" s="54">
        <v>8</v>
      </c>
      <c r="W86" s="54">
        <v>8</v>
      </c>
      <c r="X86" s="55">
        <v>8</v>
      </c>
      <c r="Y86" s="55"/>
      <c r="Z86" s="54">
        <v>8</v>
      </c>
      <c r="AA86" s="54">
        <v>8</v>
      </c>
      <c r="AB86" s="54">
        <v>8</v>
      </c>
      <c r="AC86" s="54">
        <v>8</v>
      </c>
      <c r="AD86" s="54">
        <v>8</v>
      </c>
      <c r="AE86" s="55"/>
      <c r="AF86" s="55"/>
      <c r="AG86" s="54">
        <v>8</v>
      </c>
      <c r="AH86" s="54"/>
      <c r="AI86" s="52"/>
      <c r="AJ86" s="52"/>
      <c r="AK86" s="36">
        <f t="shared" si="61"/>
        <v>167</v>
      </c>
    </row>
    <row r="87" spans="1:37" x14ac:dyDescent="0.3">
      <c r="A87" s="32">
        <v>10</v>
      </c>
      <c r="B87" s="33" t="str">
        <f>VLOOKUP($A87,Сотрудники!$A$3:$L$1201,2,0)</f>
        <v>Офицеров Дмитрий</v>
      </c>
      <c r="C87" s="33" t="str">
        <f>VLOOKUP($A87,Сотрудники!$A$3:$L$1201,8,0)</f>
        <v>СПБ</v>
      </c>
      <c r="D87" s="55"/>
      <c r="E87" s="54">
        <v>8</v>
      </c>
      <c r="F87" s="54">
        <v>7</v>
      </c>
      <c r="G87" s="55"/>
      <c r="H87" s="54">
        <v>8</v>
      </c>
      <c r="I87" s="54">
        <v>8</v>
      </c>
      <c r="J87" s="55"/>
      <c r="K87" s="55"/>
      <c r="L87" s="54">
        <v>8</v>
      </c>
      <c r="M87" s="54">
        <v>8</v>
      </c>
      <c r="N87" s="54">
        <v>8</v>
      </c>
      <c r="O87" s="54">
        <v>8</v>
      </c>
      <c r="P87" s="54">
        <v>8</v>
      </c>
      <c r="Q87" s="55"/>
      <c r="R87" s="55"/>
      <c r="S87" s="54">
        <v>8</v>
      </c>
      <c r="T87" s="54">
        <v>8</v>
      </c>
      <c r="U87" s="54">
        <v>8</v>
      </c>
      <c r="V87" s="54">
        <v>8</v>
      </c>
      <c r="W87" s="54">
        <v>8</v>
      </c>
      <c r="X87" s="55"/>
      <c r="Y87" s="55"/>
      <c r="Z87" s="54">
        <v>8</v>
      </c>
      <c r="AA87" s="54">
        <v>8</v>
      </c>
      <c r="AB87" s="54">
        <v>8</v>
      </c>
      <c r="AC87" s="54">
        <v>8</v>
      </c>
      <c r="AD87" s="54">
        <v>8</v>
      </c>
      <c r="AE87" s="55"/>
      <c r="AF87" s="55"/>
      <c r="AG87" s="54">
        <v>8</v>
      </c>
      <c r="AH87" s="54"/>
      <c r="AI87" s="52"/>
      <c r="AJ87" s="52"/>
      <c r="AK87" s="36">
        <f t="shared" si="61"/>
        <v>159</v>
      </c>
    </row>
    <row r="88" spans="1:37" x14ac:dyDescent="0.3">
      <c r="A88" s="32">
        <v>11</v>
      </c>
      <c r="B88" s="33" t="str">
        <f>VLOOKUP($A88,Сотрудники!$A$3:$L$1201,2,0)</f>
        <v>Муштекенов Тимур</v>
      </c>
      <c r="C88" s="33" t="str">
        <f>VLOOKUP($A88,Сотрудники!$A$3:$L$1201,8,0)</f>
        <v>СПБ</v>
      </c>
      <c r="D88" s="55"/>
      <c r="E88" s="54">
        <v>8</v>
      </c>
      <c r="F88" s="54">
        <v>7</v>
      </c>
      <c r="G88" s="55"/>
      <c r="H88" s="54">
        <v>8</v>
      </c>
      <c r="I88" s="54">
        <v>8</v>
      </c>
      <c r="J88" s="55"/>
      <c r="K88" s="55"/>
      <c r="L88" s="54">
        <v>8</v>
      </c>
      <c r="M88" s="54">
        <v>8</v>
      </c>
      <c r="N88" s="54">
        <v>8</v>
      </c>
      <c r="O88" s="54">
        <v>8</v>
      </c>
      <c r="P88" s="54">
        <v>8</v>
      </c>
      <c r="Q88" s="54">
        <v>8</v>
      </c>
      <c r="R88" s="54">
        <v>8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5"/>
      <c r="Y88" s="55"/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5"/>
      <c r="AF88" s="55"/>
      <c r="AG88" s="54">
        <v>0</v>
      </c>
      <c r="AH88" s="54"/>
      <c r="AI88" s="52"/>
      <c r="AJ88" s="52"/>
      <c r="AK88" s="36">
        <f t="shared" si="61"/>
        <v>87</v>
      </c>
    </row>
    <row r="89" spans="1:37" x14ac:dyDescent="0.3">
      <c r="A89" s="49">
        <v>13</v>
      </c>
      <c r="B89" s="33" t="str">
        <f>VLOOKUP($A89,Сотрудники!$A$3:$L$1201,2,0)</f>
        <v>Богданов Михаил</v>
      </c>
      <c r="C89" s="33" t="str">
        <f>VLOOKUP($A89,Сотрудники!$A$3:$L$1201,8,0)</f>
        <v>СПБ</v>
      </c>
      <c r="D89" s="55"/>
      <c r="E89" s="54">
        <v>8</v>
      </c>
      <c r="F89" s="54">
        <v>7</v>
      </c>
      <c r="G89" s="55"/>
      <c r="H89" s="54">
        <v>8</v>
      </c>
      <c r="I89" s="54">
        <v>8</v>
      </c>
      <c r="J89" s="55"/>
      <c r="K89" s="55"/>
      <c r="L89" s="54">
        <v>8</v>
      </c>
      <c r="M89" s="54">
        <v>8</v>
      </c>
      <c r="N89" s="54">
        <v>8</v>
      </c>
      <c r="O89" s="54">
        <v>8</v>
      </c>
      <c r="P89" s="54">
        <v>8</v>
      </c>
      <c r="Q89" s="55"/>
      <c r="R89" s="55"/>
      <c r="S89" s="54">
        <v>8</v>
      </c>
      <c r="T89" s="54">
        <v>8</v>
      </c>
      <c r="U89" s="54">
        <v>8</v>
      </c>
      <c r="V89" s="54">
        <v>8</v>
      </c>
      <c r="W89" s="54">
        <v>8</v>
      </c>
      <c r="X89" s="55"/>
      <c r="Y89" s="55"/>
      <c r="Z89" s="54">
        <v>8</v>
      </c>
      <c r="AA89" s="54">
        <v>8</v>
      </c>
      <c r="AB89" s="54">
        <v>8</v>
      </c>
      <c r="AC89" s="54">
        <v>8</v>
      </c>
      <c r="AD89" s="54">
        <v>8</v>
      </c>
      <c r="AE89" s="55"/>
      <c r="AF89" s="55"/>
      <c r="AG89" s="54">
        <v>8</v>
      </c>
      <c r="AH89" s="54"/>
      <c r="AI89" s="52"/>
      <c r="AJ89" s="52"/>
      <c r="AK89" s="36">
        <f t="shared" si="61"/>
        <v>159</v>
      </c>
    </row>
    <row r="90" spans="1:37" x14ac:dyDescent="0.3">
      <c r="A90" s="49">
        <v>14</v>
      </c>
      <c r="B90" s="33" t="str">
        <f>VLOOKUP($A90,Сотрудники!$A$3:$L$1201,2,0)</f>
        <v>Смирнова Екатерина</v>
      </c>
      <c r="C90" s="33" t="str">
        <f>VLOOKUP($A90,Сотрудники!$A$3:$L$1201,8,0)</f>
        <v>Москва</v>
      </c>
      <c r="D90" s="55">
        <v>0</v>
      </c>
      <c r="E90" s="54">
        <v>0</v>
      </c>
      <c r="F90" s="54">
        <v>0</v>
      </c>
      <c r="G90" s="55"/>
      <c r="H90" s="54">
        <v>8</v>
      </c>
      <c r="I90" s="54">
        <v>8</v>
      </c>
      <c r="J90" s="55"/>
      <c r="K90" s="55"/>
      <c r="L90" s="54">
        <v>8</v>
      </c>
      <c r="M90" s="54">
        <v>8</v>
      </c>
      <c r="N90" s="54">
        <v>8</v>
      </c>
      <c r="O90" s="54">
        <v>8</v>
      </c>
      <c r="P90" s="54">
        <v>8</v>
      </c>
      <c r="Q90" s="55"/>
      <c r="R90" s="55"/>
      <c r="S90" s="54">
        <v>8</v>
      </c>
      <c r="T90" s="54">
        <v>8</v>
      </c>
      <c r="U90" s="54">
        <v>8</v>
      </c>
      <c r="V90" s="54">
        <v>8</v>
      </c>
      <c r="W90" s="54">
        <v>8</v>
      </c>
      <c r="X90" s="55"/>
      <c r="Y90" s="55"/>
      <c r="Z90" s="54">
        <v>8</v>
      </c>
      <c r="AA90" s="54">
        <v>8</v>
      </c>
      <c r="AB90" s="54">
        <v>8</v>
      </c>
      <c r="AC90" s="54">
        <v>8</v>
      </c>
      <c r="AD90" s="54">
        <v>8</v>
      </c>
      <c r="AE90" s="55"/>
      <c r="AF90" s="55"/>
      <c r="AG90" s="54">
        <v>8</v>
      </c>
      <c r="AH90" s="54"/>
      <c r="AI90" s="52"/>
      <c r="AJ90" s="52"/>
      <c r="AK90" s="36">
        <f t="shared" si="61"/>
        <v>144</v>
      </c>
    </row>
    <row r="91" spans="1:37" x14ac:dyDescent="0.3">
      <c r="A91" s="49">
        <v>15</v>
      </c>
      <c r="B91" s="33" t="str">
        <f>VLOOKUP($A91,Сотрудники!$A$3:$L$1201,2,0)</f>
        <v>Герасимова Елизавета</v>
      </c>
      <c r="C91" s="33" t="str">
        <f>VLOOKUP($A91,Сотрудники!$A$3:$L$1201,8,0)</f>
        <v>Москва</v>
      </c>
      <c r="D91" s="55"/>
      <c r="E91" s="54">
        <v>8</v>
      </c>
      <c r="F91" s="54">
        <v>7</v>
      </c>
      <c r="G91" s="55"/>
      <c r="H91" s="54">
        <v>8</v>
      </c>
      <c r="I91" s="54">
        <v>8</v>
      </c>
      <c r="J91" s="55"/>
      <c r="K91" s="55"/>
      <c r="L91" s="54">
        <v>8</v>
      </c>
      <c r="M91" s="54">
        <v>8</v>
      </c>
      <c r="N91" s="54">
        <v>8</v>
      </c>
      <c r="O91" s="54">
        <v>8</v>
      </c>
      <c r="P91" s="54">
        <v>8</v>
      </c>
      <c r="Q91" s="55"/>
      <c r="R91" s="55"/>
      <c r="S91" s="54">
        <v>8</v>
      </c>
      <c r="T91" s="54">
        <v>8</v>
      </c>
      <c r="U91" s="54">
        <v>8</v>
      </c>
      <c r="V91" s="54">
        <v>8</v>
      </c>
      <c r="W91" s="54">
        <v>8</v>
      </c>
      <c r="X91" s="55"/>
      <c r="Y91" s="55"/>
      <c r="Z91" s="54">
        <v>8</v>
      </c>
      <c r="AA91" s="54">
        <v>8</v>
      </c>
      <c r="AB91" s="54">
        <v>8</v>
      </c>
      <c r="AC91" s="54">
        <v>8</v>
      </c>
      <c r="AD91" s="54">
        <v>8</v>
      </c>
      <c r="AE91" s="55"/>
      <c r="AF91" s="55"/>
      <c r="AG91" s="54">
        <v>8</v>
      </c>
      <c r="AH91" s="54"/>
      <c r="AI91" s="52"/>
      <c r="AJ91" s="52"/>
      <c r="AK91" s="36">
        <f t="shared" si="61"/>
        <v>159</v>
      </c>
    </row>
    <row r="92" spans="1:37" x14ac:dyDescent="0.3">
      <c r="A92" s="32">
        <v>16</v>
      </c>
      <c r="B92" s="33" t="str">
        <f>VLOOKUP($A92,Сотрудники!$A$3:$L$1201,2,0)</f>
        <v>Абдуллаева Анжелика</v>
      </c>
      <c r="C92" s="33" t="str">
        <f>VLOOKUP($A92,Сотрудники!$A$3:$L$1201,8,0)</f>
        <v>Москва</v>
      </c>
      <c r="D92" s="55"/>
      <c r="E92" s="54">
        <v>8</v>
      </c>
      <c r="F92" s="54">
        <v>7</v>
      </c>
      <c r="G92" s="55"/>
      <c r="H92" s="54">
        <v>8</v>
      </c>
      <c r="I92" s="54">
        <v>8</v>
      </c>
      <c r="J92" s="55"/>
      <c r="K92" s="55"/>
      <c r="L92" s="54">
        <v>8</v>
      </c>
      <c r="M92" s="54">
        <v>8</v>
      </c>
      <c r="N92" s="54">
        <v>8</v>
      </c>
      <c r="O92" s="54">
        <v>8</v>
      </c>
      <c r="P92" s="54">
        <v>8</v>
      </c>
      <c r="Q92" s="55"/>
      <c r="R92" s="55"/>
      <c r="S92" s="54">
        <v>8</v>
      </c>
      <c r="T92" s="54">
        <v>8</v>
      </c>
      <c r="U92" s="54">
        <v>8</v>
      </c>
      <c r="V92" s="54">
        <v>8</v>
      </c>
      <c r="W92" s="54">
        <v>8</v>
      </c>
      <c r="X92" s="55"/>
      <c r="Y92" s="55"/>
      <c r="Z92" s="54">
        <v>8</v>
      </c>
      <c r="AA92" s="54">
        <v>8</v>
      </c>
      <c r="AB92" s="54">
        <v>8</v>
      </c>
      <c r="AC92" s="54">
        <v>8</v>
      </c>
      <c r="AD92" s="54">
        <v>8</v>
      </c>
      <c r="AE92" s="55"/>
      <c r="AF92" s="55"/>
      <c r="AG92" s="54">
        <v>8</v>
      </c>
      <c r="AH92" s="54"/>
      <c r="AI92" s="52"/>
      <c r="AJ92" s="52"/>
      <c r="AK92" s="36">
        <f t="shared" si="61"/>
        <v>159</v>
      </c>
    </row>
    <row r="93" spans="1:37" x14ac:dyDescent="0.3">
      <c r="A93" s="32">
        <v>17</v>
      </c>
      <c r="B93" s="33" t="str">
        <f>VLOOKUP($A93,Сотрудники!$A$3:$L$1201,2,0)</f>
        <v>Наймушин Евгений</v>
      </c>
      <c r="C93" s="33" t="str">
        <f>VLOOKUP($A93,Сотрудники!$A$3:$L$1201,8,0)</f>
        <v>Екатеринбург</v>
      </c>
      <c r="D93" s="55"/>
      <c r="E93" s="54">
        <v>8</v>
      </c>
      <c r="F93" s="54">
        <v>7</v>
      </c>
      <c r="G93" s="55"/>
      <c r="H93" s="54">
        <v>8</v>
      </c>
      <c r="I93" s="54">
        <v>8</v>
      </c>
      <c r="J93" s="55"/>
      <c r="K93" s="55"/>
      <c r="L93" s="54">
        <v>8</v>
      </c>
      <c r="M93" s="54">
        <v>8</v>
      </c>
      <c r="N93" s="54">
        <v>8</v>
      </c>
      <c r="O93" s="54">
        <v>8</v>
      </c>
      <c r="P93" s="54">
        <v>8</v>
      </c>
      <c r="Q93" s="55"/>
      <c r="R93" s="55"/>
      <c r="S93" s="54">
        <v>8</v>
      </c>
      <c r="T93" s="54">
        <v>8</v>
      </c>
      <c r="U93" s="54">
        <v>8</v>
      </c>
      <c r="V93" s="54">
        <v>8</v>
      </c>
      <c r="W93" s="54">
        <v>8</v>
      </c>
      <c r="X93" s="55"/>
      <c r="Y93" s="55"/>
      <c r="Z93" s="54">
        <v>8</v>
      </c>
      <c r="AA93" s="54">
        <v>8</v>
      </c>
      <c r="AB93" s="54">
        <v>8</v>
      </c>
      <c r="AC93" s="54">
        <v>8</v>
      </c>
      <c r="AD93" s="54">
        <v>8</v>
      </c>
      <c r="AE93" s="55"/>
      <c r="AF93" s="55"/>
      <c r="AG93" s="54">
        <v>8</v>
      </c>
      <c r="AH93" s="54"/>
      <c r="AI93" s="52"/>
      <c r="AJ93" s="52"/>
      <c r="AK93" s="36">
        <f t="shared" si="61"/>
        <v>159</v>
      </c>
    </row>
    <row r="94" spans="1:37" x14ac:dyDescent="0.3">
      <c r="A94" s="32">
        <v>19</v>
      </c>
      <c r="B94" s="33" t="str">
        <f>VLOOKUP($A94,Сотрудники!$A$3:$L$1201,2,0)</f>
        <v>Лопатин Максим</v>
      </c>
      <c r="C94" s="33" t="str">
        <f>VLOOKUP($A94,Сотрудники!$A$3:$L$1201,8,0)</f>
        <v>Москва</v>
      </c>
      <c r="D94" s="55"/>
      <c r="E94" s="54">
        <v>8</v>
      </c>
      <c r="F94" s="54">
        <v>7</v>
      </c>
      <c r="G94" s="55"/>
      <c r="H94" s="54">
        <v>8</v>
      </c>
      <c r="I94" s="54">
        <v>8</v>
      </c>
      <c r="J94" s="55"/>
      <c r="K94" s="55"/>
      <c r="L94" s="54">
        <v>8</v>
      </c>
      <c r="M94" s="54">
        <v>8</v>
      </c>
      <c r="N94" s="54">
        <v>8</v>
      </c>
      <c r="O94" s="54">
        <v>8</v>
      </c>
      <c r="P94" s="54">
        <v>8</v>
      </c>
      <c r="Q94" s="55"/>
      <c r="R94" s="55"/>
      <c r="S94" s="54">
        <v>8</v>
      </c>
      <c r="T94" s="54">
        <v>8</v>
      </c>
      <c r="U94" s="54">
        <v>8</v>
      </c>
      <c r="V94" s="54">
        <v>8</v>
      </c>
      <c r="W94" s="54">
        <v>8</v>
      </c>
      <c r="X94" s="55"/>
      <c r="Y94" s="55"/>
      <c r="Z94" s="54">
        <v>8</v>
      </c>
      <c r="AA94" s="54">
        <v>8</v>
      </c>
      <c r="AB94" s="54">
        <v>8</v>
      </c>
      <c r="AC94" s="54">
        <v>8</v>
      </c>
      <c r="AD94" s="54">
        <v>8</v>
      </c>
      <c r="AE94" s="55"/>
      <c r="AF94" s="55"/>
      <c r="AG94" s="54">
        <v>8</v>
      </c>
      <c r="AH94" s="54"/>
      <c r="AI94" s="52"/>
      <c r="AJ94" s="52"/>
      <c r="AK94" s="36">
        <f t="shared" si="61"/>
        <v>159</v>
      </c>
    </row>
    <row r="95" spans="1:37" x14ac:dyDescent="0.3">
      <c r="A95" s="32">
        <v>21</v>
      </c>
      <c r="B95" s="33" t="str">
        <f>VLOOKUP($A95,Сотрудники!$A$3:$L$1201,2,0)</f>
        <v>Шимберев Борис</v>
      </c>
      <c r="C95" s="33" t="str">
        <f>VLOOKUP($A95,Сотрудники!$A$3:$L$1201,8,0)</f>
        <v>СПБ</v>
      </c>
      <c r="D95" s="55"/>
      <c r="E95" s="54">
        <v>8</v>
      </c>
      <c r="F95" s="54">
        <v>7</v>
      </c>
      <c r="G95" s="55"/>
      <c r="H95" s="54">
        <v>8</v>
      </c>
      <c r="I95" s="54">
        <v>8</v>
      </c>
      <c r="J95" s="55"/>
      <c r="K95" s="55"/>
      <c r="L95" s="54">
        <v>8</v>
      </c>
      <c r="M95" s="54">
        <v>8</v>
      </c>
      <c r="N95" s="54">
        <v>8</v>
      </c>
      <c r="O95" s="54">
        <v>8</v>
      </c>
      <c r="P95" s="54">
        <v>8</v>
      </c>
      <c r="Q95" s="55"/>
      <c r="R95" s="55"/>
      <c r="S95" s="54">
        <v>8</v>
      </c>
      <c r="T95" s="54">
        <v>8</v>
      </c>
      <c r="U95" s="54">
        <v>8</v>
      </c>
      <c r="V95" s="54">
        <v>8</v>
      </c>
      <c r="W95" s="54">
        <v>8</v>
      </c>
      <c r="X95" s="55"/>
      <c r="Y95" s="55"/>
      <c r="Z95" s="54">
        <v>8</v>
      </c>
      <c r="AA95" s="54">
        <v>8</v>
      </c>
      <c r="AB95" s="54">
        <v>8</v>
      </c>
      <c r="AC95" s="54">
        <v>8</v>
      </c>
      <c r="AD95" s="54">
        <v>8</v>
      </c>
      <c r="AE95" s="55"/>
      <c r="AF95" s="55"/>
      <c r="AG95" s="54">
        <v>8</v>
      </c>
      <c r="AH95" s="54"/>
      <c r="AI95" s="52"/>
      <c r="AJ95" s="52"/>
      <c r="AK95" s="36">
        <f t="shared" si="61"/>
        <v>159</v>
      </c>
    </row>
    <row r="96" spans="1:37" x14ac:dyDescent="0.3">
      <c r="A96" s="32">
        <v>22</v>
      </c>
      <c r="B96" s="33" t="str">
        <f>VLOOKUP($A96,Сотрудники!$A$3:$L$1201,2,0)</f>
        <v>Виштак Татьяна</v>
      </c>
      <c r="C96" s="33" t="str">
        <f>VLOOKUP($A96,Сотрудники!$A$3:$L$1201,8,0)</f>
        <v>Москва</v>
      </c>
      <c r="D96" s="55"/>
      <c r="E96" s="54">
        <v>8</v>
      </c>
      <c r="F96" s="54">
        <v>7</v>
      </c>
      <c r="G96" s="55"/>
      <c r="H96" s="54">
        <v>8</v>
      </c>
      <c r="I96" s="54">
        <v>8</v>
      </c>
      <c r="J96" s="55"/>
      <c r="K96" s="55"/>
      <c r="L96" s="54">
        <v>8</v>
      </c>
      <c r="M96" s="54">
        <v>8</v>
      </c>
      <c r="N96" s="54">
        <v>8</v>
      </c>
      <c r="O96" s="54">
        <v>8</v>
      </c>
      <c r="P96" s="54">
        <v>8</v>
      </c>
      <c r="Q96" s="55"/>
      <c r="R96" s="55"/>
      <c r="S96" s="54">
        <v>8</v>
      </c>
      <c r="T96" s="54">
        <v>8</v>
      </c>
      <c r="U96" s="54">
        <v>8</v>
      </c>
      <c r="V96" s="54">
        <v>8</v>
      </c>
      <c r="W96" s="54">
        <v>8</v>
      </c>
      <c r="X96" s="55"/>
      <c r="Y96" s="55"/>
      <c r="Z96" s="54">
        <v>8</v>
      </c>
      <c r="AA96" s="54">
        <v>8</v>
      </c>
      <c r="AB96" s="54">
        <v>8</v>
      </c>
      <c r="AC96" s="54">
        <v>8</v>
      </c>
      <c r="AD96" s="54">
        <v>8</v>
      </c>
      <c r="AE96" s="55"/>
      <c r="AF96" s="55"/>
      <c r="AG96" s="54">
        <v>8</v>
      </c>
      <c r="AH96" s="54"/>
      <c r="AI96" s="52"/>
      <c r="AJ96" s="52"/>
      <c r="AK96" s="36">
        <f t="shared" si="61"/>
        <v>159</v>
      </c>
    </row>
    <row r="97" spans="1:37" x14ac:dyDescent="0.3">
      <c r="A97" s="32">
        <v>23</v>
      </c>
      <c r="B97" s="33" t="str">
        <f>VLOOKUP($A97,Сотрудники!$A$3:$L$1201,2,0)</f>
        <v>Путилов Александр</v>
      </c>
      <c r="C97" s="33" t="str">
        <f>VLOOKUP($A97,Сотрудники!$A$3:$L$1201,8,0)</f>
        <v>Екатеринбург</v>
      </c>
      <c r="D97" s="55"/>
      <c r="E97" s="54">
        <v>8</v>
      </c>
      <c r="F97" s="54">
        <v>7</v>
      </c>
      <c r="G97" s="55"/>
      <c r="H97" s="54">
        <v>8</v>
      </c>
      <c r="I97" s="54">
        <v>8</v>
      </c>
      <c r="J97" s="55"/>
      <c r="K97" s="55"/>
      <c r="L97" s="54">
        <v>8</v>
      </c>
      <c r="M97" s="54">
        <v>8</v>
      </c>
      <c r="N97" s="54">
        <v>8</v>
      </c>
      <c r="O97" s="54">
        <v>8</v>
      </c>
      <c r="P97" s="54">
        <v>8</v>
      </c>
      <c r="Q97" s="55"/>
      <c r="R97" s="55"/>
      <c r="S97" s="54">
        <v>8</v>
      </c>
      <c r="T97" s="54">
        <v>8</v>
      </c>
      <c r="U97" s="54">
        <v>8</v>
      </c>
      <c r="V97" s="54">
        <v>8</v>
      </c>
      <c r="W97" s="54">
        <v>8</v>
      </c>
      <c r="X97" s="55"/>
      <c r="Y97" s="55"/>
      <c r="Z97" s="54">
        <v>8</v>
      </c>
      <c r="AA97" s="54">
        <v>8</v>
      </c>
      <c r="AB97" s="54">
        <v>8</v>
      </c>
      <c r="AC97" s="54">
        <v>8</v>
      </c>
      <c r="AD97" s="54">
        <v>8</v>
      </c>
      <c r="AE97" s="55"/>
      <c r="AF97" s="55"/>
      <c r="AG97" s="54">
        <v>8</v>
      </c>
      <c r="AH97" s="54"/>
      <c r="AI97" s="52"/>
      <c r="AJ97" s="52"/>
      <c r="AK97" s="36">
        <f t="shared" si="61"/>
        <v>159</v>
      </c>
    </row>
    <row r="98" spans="1:37" x14ac:dyDescent="0.3">
      <c r="A98" s="32">
        <v>24</v>
      </c>
      <c r="B98" s="33" t="str">
        <f>VLOOKUP($A98,Сотрудники!$A$3:$L$1201,2,0)</f>
        <v>Цыганкова Анастасия</v>
      </c>
      <c r="C98" s="33" t="str">
        <f>VLOOKUP($A98,Сотрудники!$A$3:$L$1201,8,0)</f>
        <v>Москва</v>
      </c>
      <c r="D98" s="55"/>
      <c r="E98" s="54">
        <v>8</v>
      </c>
      <c r="F98" s="54">
        <v>7</v>
      </c>
      <c r="G98" s="55"/>
      <c r="H98" s="54">
        <v>8</v>
      </c>
      <c r="I98" s="54">
        <v>8</v>
      </c>
      <c r="J98" s="55"/>
      <c r="K98" s="55"/>
      <c r="L98" s="54">
        <v>8</v>
      </c>
      <c r="M98" s="54">
        <v>8</v>
      </c>
      <c r="N98" s="54">
        <v>8</v>
      </c>
      <c r="O98" s="54">
        <v>8</v>
      </c>
      <c r="P98" s="54">
        <v>8</v>
      </c>
      <c r="Q98" s="55"/>
      <c r="R98" s="55"/>
      <c r="S98" s="54">
        <v>8</v>
      </c>
      <c r="T98" s="54">
        <v>8</v>
      </c>
      <c r="U98" s="54">
        <v>8</v>
      </c>
      <c r="V98" s="54">
        <v>8</v>
      </c>
      <c r="W98" s="54">
        <v>8</v>
      </c>
      <c r="X98" s="55"/>
      <c r="Y98" s="55"/>
      <c r="Z98" s="54">
        <v>8</v>
      </c>
      <c r="AA98" s="54">
        <v>8</v>
      </c>
      <c r="AB98" s="54">
        <v>8</v>
      </c>
      <c r="AC98" s="54">
        <v>8</v>
      </c>
      <c r="AD98" s="54">
        <v>8</v>
      </c>
      <c r="AE98" s="55"/>
      <c r="AF98" s="55"/>
      <c r="AG98" s="54">
        <v>8</v>
      </c>
      <c r="AH98" s="54"/>
      <c r="AI98" s="52"/>
      <c r="AJ98" s="52"/>
      <c r="AK98" s="36">
        <f t="shared" si="61"/>
        <v>159</v>
      </c>
    </row>
    <row r="99" spans="1:37" x14ac:dyDescent="0.3">
      <c r="A99" s="32">
        <v>25</v>
      </c>
      <c r="B99" s="33" t="str">
        <f>VLOOKUP($A99,Сотрудники!$A$3:$L$1201,2,0)</f>
        <v>Беседин Игорь</v>
      </c>
      <c r="C99" s="33" t="str">
        <f>VLOOKUP($A99,Сотрудники!$A$3:$L$1201,8,0)</f>
        <v>Нижний Новгород</v>
      </c>
      <c r="D99" s="55"/>
      <c r="E99" s="54">
        <v>8</v>
      </c>
      <c r="F99" s="54">
        <v>7</v>
      </c>
      <c r="G99" s="55"/>
      <c r="H99" s="54">
        <v>8</v>
      </c>
      <c r="I99" s="54">
        <v>8</v>
      </c>
      <c r="J99" s="55"/>
      <c r="K99" s="55"/>
      <c r="L99" s="54">
        <v>8</v>
      </c>
      <c r="M99" s="54">
        <v>8</v>
      </c>
      <c r="N99" s="54">
        <v>8</v>
      </c>
      <c r="O99" s="54">
        <v>8</v>
      </c>
      <c r="P99" s="54">
        <v>8</v>
      </c>
      <c r="Q99" s="55"/>
      <c r="R99" s="55"/>
      <c r="S99" s="54">
        <v>8</v>
      </c>
      <c r="T99" s="54">
        <v>8</v>
      </c>
      <c r="U99" s="54">
        <v>8</v>
      </c>
      <c r="V99" s="54">
        <v>8</v>
      </c>
      <c r="W99" s="54">
        <v>8</v>
      </c>
      <c r="X99" s="55"/>
      <c r="Y99" s="55"/>
      <c r="Z99" s="54">
        <v>8</v>
      </c>
      <c r="AA99" s="54">
        <v>8</v>
      </c>
      <c r="AB99" s="54">
        <v>8</v>
      </c>
      <c r="AC99" s="54">
        <v>8</v>
      </c>
      <c r="AD99" s="54">
        <v>8</v>
      </c>
      <c r="AE99" s="55"/>
      <c r="AF99" s="55"/>
      <c r="AG99" s="54">
        <v>8</v>
      </c>
      <c r="AH99" s="54"/>
      <c r="AI99" s="52"/>
      <c r="AJ99" s="52"/>
      <c r="AK99" s="36">
        <f t="shared" si="61"/>
        <v>159</v>
      </c>
    </row>
    <row r="100" spans="1:37" x14ac:dyDescent="0.3">
      <c r="A100" s="32">
        <v>26</v>
      </c>
      <c r="B100" s="33" t="str">
        <f>VLOOKUP($A100,Сотрудники!$A$3:$L$1201,2,0)</f>
        <v>Молчанов Роман</v>
      </c>
      <c r="C100" s="33" t="str">
        <f>VLOOKUP($A100,Сотрудники!$A$3:$L$1201,8,0)</f>
        <v>Москва</v>
      </c>
      <c r="D100" s="55"/>
      <c r="E100" s="54">
        <v>8</v>
      </c>
      <c r="F100" s="54">
        <v>7</v>
      </c>
      <c r="G100" s="55"/>
      <c r="H100" s="54">
        <v>8</v>
      </c>
      <c r="I100" s="54">
        <v>8</v>
      </c>
      <c r="J100" s="55"/>
      <c r="K100" s="55"/>
      <c r="L100" s="54">
        <v>8</v>
      </c>
      <c r="M100" s="54">
        <v>8</v>
      </c>
      <c r="N100" s="54">
        <v>8</v>
      </c>
      <c r="O100" s="54">
        <v>8</v>
      </c>
      <c r="P100" s="54">
        <v>8</v>
      </c>
      <c r="Q100" s="55"/>
      <c r="R100" s="55"/>
      <c r="S100" s="54">
        <v>8</v>
      </c>
      <c r="T100" s="54">
        <v>8</v>
      </c>
      <c r="U100" s="54">
        <v>8</v>
      </c>
      <c r="V100" s="54">
        <v>8</v>
      </c>
      <c r="W100" s="54">
        <v>8</v>
      </c>
      <c r="X100" s="55"/>
      <c r="Y100" s="55"/>
      <c r="Z100" s="54">
        <v>8</v>
      </c>
      <c r="AA100" s="54">
        <v>8</v>
      </c>
      <c r="AB100" s="54">
        <v>8</v>
      </c>
      <c r="AC100" s="54">
        <v>8</v>
      </c>
      <c r="AD100" s="54">
        <v>8</v>
      </c>
      <c r="AE100" s="55"/>
      <c r="AF100" s="55"/>
      <c r="AG100" s="54">
        <v>8</v>
      </c>
      <c r="AH100" s="54"/>
      <c r="AI100" s="52"/>
      <c r="AJ100" s="52"/>
      <c r="AK100" s="36">
        <f t="shared" si="61"/>
        <v>159</v>
      </c>
    </row>
    <row r="101" spans="1:37" x14ac:dyDescent="0.3">
      <c r="A101" s="32">
        <v>27</v>
      </c>
      <c r="B101" s="33" t="str">
        <f>VLOOKUP($A101,Сотрудники!$A$3:$L$1201,2,0)</f>
        <v>Пузанов Андрей</v>
      </c>
      <c r="C101" s="33" t="str">
        <f>VLOOKUP($A101,Сотрудники!$A$3:$L$1201,8,0)</f>
        <v>Москва</v>
      </c>
      <c r="D101" s="55"/>
      <c r="E101" s="54">
        <v>8</v>
      </c>
      <c r="F101" s="54">
        <v>7</v>
      </c>
      <c r="G101" s="55"/>
      <c r="H101" s="54">
        <v>8</v>
      </c>
      <c r="I101" s="54">
        <v>8</v>
      </c>
      <c r="J101" s="55"/>
      <c r="K101" s="55"/>
      <c r="L101" s="54">
        <v>8</v>
      </c>
      <c r="M101" s="54">
        <v>8</v>
      </c>
      <c r="N101" s="54">
        <v>8</v>
      </c>
      <c r="O101" s="54">
        <v>8</v>
      </c>
      <c r="P101" s="54">
        <v>8</v>
      </c>
      <c r="Q101" s="55"/>
      <c r="R101" s="55"/>
      <c r="S101" s="54">
        <v>8</v>
      </c>
      <c r="T101" s="54">
        <v>8</v>
      </c>
      <c r="U101" s="54">
        <v>8</v>
      </c>
      <c r="V101" s="54">
        <v>8</v>
      </c>
      <c r="W101" s="54">
        <v>8</v>
      </c>
      <c r="X101" s="55"/>
      <c r="Y101" s="55"/>
      <c r="Z101" s="54">
        <v>8</v>
      </c>
      <c r="AA101" s="54">
        <v>8</v>
      </c>
      <c r="AB101" s="54">
        <v>8</v>
      </c>
      <c r="AC101" s="54">
        <v>8</v>
      </c>
      <c r="AD101" s="54">
        <v>8</v>
      </c>
      <c r="AE101" s="55"/>
      <c r="AF101" s="55"/>
      <c r="AG101" s="54">
        <v>8</v>
      </c>
      <c r="AH101" s="54"/>
      <c r="AI101" s="52"/>
      <c r="AJ101" s="52"/>
      <c r="AK101" s="36">
        <f t="shared" si="61"/>
        <v>159</v>
      </c>
    </row>
    <row r="102" spans="1:37" x14ac:dyDescent="0.3">
      <c r="A102" s="32">
        <v>28</v>
      </c>
      <c r="B102" s="33" t="str">
        <f>VLOOKUP($A102,Сотрудники!$A$3:$L$1201,2,0)</f>
        <v>Хотулев Дмитрий</v>
      </c>
      <c r="C102" s="33" t="str">
        <f>VLOOKUP($A102,Сотрудники!$A$3:$L$1201,8,0)</f>
        <v>Саратов</v>
      </c>
      <c r="D102" s="55"/>
      <c r="E102" s="54">
        <v>8</v>
      </c>
      <c r="F102" s="54">
        <v>7</v>
      </c>
      <c r="G102" s="55"/>
      <c r="H102" s="54">
        <v>8</v>
      </c>
      <c r="I102" s="54">
        <v>8</v>
      </c>
      <c r="J102" s="55"/>
      <c r="K102" s="55"/>
      <c r="L102" s="54">
        <v>8</v>
      </c>
      <c r="M102" s="54">
        <v>8</v>
      </c>
      <c r="N102" s="54">
        <v>8</v>
      </c>
      <c r="O102" s="54">
        <v>8</v>
      </c>
      <c r="P102" s="54">
        <v>8</v>
      </c>
      <c r="Q102" s="55"/>
      <c r="R102" s="55"/>
      <c r="S102" s="54">
        <v>8</v>
      </c>
      <c r="T102" s="54">
        <v>8</v>
      </c>
      <c r="U102" s="54">
        <v>8</v>
      </c>
      <c r="V102" s="54">
        <v>8</v>
      </c>
      <c r="W102" s="54">
        <v>8</v>
      </c>
      <c r="X102" s="55"/>
      <c r="Y102" s="55"/>
      <c r="Z102" s="54">
        <v>8</v>
      </c>
      <c r="AA102" s="54">
        <v>8</v>
      </c>
      <c r="AB102" s="54">
        <v>8</v>
      </c>
      <c r="AC102" s="54">
        <v>8</v>
      </c>
      <c r="AD102" s="54">
        <v>8</v>
      </c>
      <c r="AE102" s="55"/>
      <c r="AF102" s="55"/>
      <c r="AG102" s="54">
        <v>8</v>
      </c>
      <c r="AH102" s="54"/>
      <c r="AI102" s="52"/>
      <c r="AJ102" s="52"/>
      <c r="AK102" s="36">
        <f t="shared" si="61"/>
        <v>159</v>
      </c>
    </row>
    <row r="103" spans="1:37" x14ac:dyDescent="0.3">
      <c r="A103" s="32">
        <v>30</v>
      </c>
      <c r="B103" s="33" t="str">
        <f>VLOOKUP($A103,Сотрудники!$A$3:$L$1201,2,0)</f>
        <v>Тарасов Алексей</v>
      </c>
      <c r="C103" s="33" t="str">
        <f>VLOOKUP($A103,Сотрудники!$A$3:$L$1201,8,0)</f>
        <v>СПБ</v>
      </c>
      <c r="D103" s="55"/>
      <c r="E103" s="54">
        <v>8</v>
      </c>
      <c r="F103" s="54">
        <v>7</v>
      </c>
      <c r="G103" s="55"/>
      <c r="H103" s="54">
        <v>8</v>
      </c>
      <c r="I103" s="54">
        <v>8</v>
      </c>
      <c r="J103" s="55"/>
      <c r="K103" s="55"/>
      <c r="L103" s="54">
        <v>8</v>
      </c>
      <c r="M103" s="54">
        <v>8</v>
      </c>
      <c r="N103" s="54">
        <v>8</v>
      </c>
      <c r="O103" s="54">
        <v>8</v>
      </c>
      <c r="P103" s="54">
        <v>8</v>
      </c>
      <c r="Q103" s="55"/>
      <c r="R103" s="55"/>
      <c r="S103" s="54">
        <v>8</v>
      </c>
      <c r="T103" s="54">
        <v>8</v>
      </c>
      <c r="U103" s="54">
        <v>8</v>
      </c>
      <c r="V103" s="54">
        <v>8</v>
      </c>
      <c r="W103" s="54">
        <v>8</v>
      </c>
      <c r="X103" s="55"/>
      <c r="Y103" s="55"/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5"/>
      <c r="AF103" s="55"/>
      <c r="AG103" s="54">
        <v>8</v>
      </c>
      <c r="AH103" s="54"/>
      <c r="AI103" s="52"/>
      <c r="AJ103" s="52"/>
      <c r="AK103" s="36">
        <f t="shared" si="61"/>
        <v>119</v>
      </c>
    </row>
    <row r="104" spans="1:37" x14ac:dyDescent="0.3">
      <c r="A104" s="32">
        <v>31</v>
      </c>
      <c r="B104" s="33" t="str">
        <f>VLOOKUP($A104,Сотрудники!$A$3:$L$1201,2,0)</f>
        <v>Саринков Андрей</v>
      </c>
      <c r="C104" s="33" t="str">
        <f>VLOOKUP($A104,Сотрудники!$A$3:$L$1201,8,0)</f>
        <v>Москва</v>
      </c>
      <c r="D104" s="55"/>
      <c r="E104" s="54">
        <v>8</v>
      </c>
      <c r="F104" s="54">
        <v>7</v>
      </c>
      <c r="G104" s="55"/>
      <c r="H104" s="54">
        <v>8</v>
      </c>
      <c r="I104" s="54">
        <v>8</v>
      </c>
      <c r="J104" s="55"/>
      <c r="K104" s="55"/>
      <c r="L104" s="54">
        <v>8</v>
      </c>
      <c r="M104" s="54">
        <v>8</v>
      </c>
      <c r="N104" s="54">
        <v>8</v>
      </c>
      <c r="O104" s="54">
        <v>8</v>
      </c>
      <c r="P104" s="54">
        <v>8</v>
      </c>
      <c r="Q104" s="55"/>
      <c r="R104" s="55"/>
      <c r="S104" s="54">
        <v>8</v>
      </c>
      <c r="T104" s="54">
        <v>8</v>
      </c>
      <c r="U104" s="54">
        <v>8</v>
      </c>
      <c r="V104" s="54">
        <v>8</v>
      </c>
      <c r="W104" s="54">
        <v>8</v>
      </c>
      <c r="X104" s="55"/>
      <c r="Y104" s="55"/>
      <c r="Z104" s="54">
        <v>8</v>
      </c>
      <c r="AA104" s="54">
        <v>8</v>
      </c>
      <c r="AB104" s="54">
        <v>8</v>
      </c>
      <c r="AC104" s="54">
        <v>8</v>
      </c>
      <c r="AD104" s="54">
        <v>8</v>
      </c>
      <c r="AE104" s="55"/>
      <c r="AF104" s="55"/>
      <c r="AG104" s="54">
        <v>8</v>
      </c>
      <c r="AH104" s="54"/>
      <c r="AI104" s="52"/>
      <c r="AJ104" s="52"/>
      <c r="AK104" s="36">
        <f t="shared" si="61"/>
        <v>159</v>
      </c>
    </row>
    <row r="105" spans="1:37" x14ac:dyDescent="0.3">
      <c r="A105" s="32">
        <v>33</v>
      </c>
      <c r="B105" s="33" t="str">
        <f>VLOOKUP($A105,Сотрудники!$A$3:$L$1201,2,0)</f>
        <v>Киевский Сергей</v>
      </c>
      <c r="C105" s="33" t="str">
        <f>VLOOKUP($A105,Сотрудники!$A$3:$L$1201,8,0)</f>
        <v>Москва</v>
      </c>
      <c r="D105" s="55"/>
      <c r="E105" s="54">
        <v>8</v>
      </c>
      <c r="F105" s="54">
        <v>7</v>
      </c>
      <c r="G105" s="55"/>
      <c r="H105" s="54">
        <v>8</v>
      </c>
      <c r="I105" s="54">
        <v>8</v>
      </c>
      <c r="J105" s="55"/>
      <c r="K105" s="55"/>
      <c r="L105" s="54">
        <v>8</v>
      </c>
      <c r="M105" s="54">
        <v>8</v>
      </c>
      <c r="N105" s="54">
        <v>8</v>
      </c>
      <c r="O105" s="54">
        <v>8</v>
      </c>
      <c r="P105" s="54">
        <v>8</v>
      </c>
      <c r="Q105" s="55"/>
      <c r="R105" s="55"/>
      <c r="S105" s="54">
        <v>8</v>
      </c>
      <c r="T105" s="54">
        <v>8</v>
      </c>
      <c r="U105" s="54">
        <v>8</v>
      </c>
      <c r="V105" s="54">
        <v>8</v>
      </c>
      <c r="W105" s="54">
        <v>8</v>
      </c>
      <c r="X105" s="55"/>
      <c r="Y105" s="55"/>
      <c r="Z105" s="54">
        <v>8</v>
      </c>
      <c r="AA105" s="54">
        <v>8</v>
      </c>
      <c r="AB105" s="54">
        <v>8</v>
      </c>
      <c r="AC105" s="54">
        <v>8</v>
      </c>
      <c r="AD105" s="54">
        <v>8</v>
      </c>
      <c r="AE105" s="55"/>
      <c r="AF105" s="55"/>
      <c r="AG105" s="54">
        <v>8</v>
      </c>
      <c r="AH105" s="54"/>
      <c r="AI105" s="52"/>
      <c r="AJ105" s="52"/>
      <c r="AK105" s="36">
        <f t="shared" si="61"/>
        <v>159</v>
      </c>
    </row>
    <row r="106" spans="1:37" x14ac:dyDescent="0.3">
      <c r="A106" s="32">
        <v>35</v>
      </c>
      <c r="B106" s="33" t="str">
        <f>VLOOKUP($A106,Сотрудники!$A$3:$L$1201,2,0)</f>
        <v>Дмитриев Николай</v>
      </c>
      <c r="C106" s="33" t="str">
        <f>VLOOKUP($A106,Сотрудники!$A$3:$L$1201,8,0)</f>
        <v>Москва</v>
      </c>
      <c r="D106" s="55"/>
      <c r="E106" s="54">
        <v>8</v>
      </c>
      <c r="F106" s="54">
        <v>7</v>
      </c>
      <c r="G106" s="55"/>
      <c r="H106" s="54">
        <v>8</v>
      </c>
      <c r="I106" s="54">
        <v>0</v>
      </c>
      <c r="J106" s="55">
        <v>0</v>
      </c>
      <c r="K106" s="55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5">
        <v>0</v>
      </c>
      <c r="R106" s="55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8</v>
      </c>
      <c r="X106" s="55"/>
      <c r="Y106" s="55"/>
      <c r="Z106" s="54">
        <v>8</v>
      </c>
      <c r="AA106" s="54">
        <v>8</v>
      </c>
      <c r="AB106" s="54">
        <v>8</v>
      </c>
      <c r="AC106" s="54">
        <v>8</v>
      </c>
      <c r="AD106" s="54">
        <v>8</v>
      </c>
      <c r="AE106" s="55"/>
      <c r="AF106" s="55"/>
      <c r="AG106" s="54">
        <v>8</v>
      </c>
      <c r="AH106" s="54"/>
      <c r="AI106" s="52"/>
      <c r="AJ106" s="52"/>
      <c r="AK106" s="36">
        <f t="shared" si="61"/>
        <v>79</v>
      </c>
    </row>
    <row r="107" spans="1:37" x14ac:dyDescent="0.3">
      <c r="A107" s="32">
        <v>36</v>
      </c>
      <c r="B107" s="33" t="str">
        <f>VLOOKUP($A107,Сотрудники!$A$3:$L$1201,2,0)</f>
        <v>Юркин Николай</v>
      </c>
      <c r="C107" s="33" t="str">
        <f>VLOOKUP($A107,Сотрудники!$A$3:$L$1201,8,0)</f>
        <v>Москва</v>
      </c>
      <c r="D107" s="55"/>
      <c r="E107" s="54">
        <v>8</v>
      </c>
      <c r="F107" s="54">
        <v>7</v>
      </c>
      <c r="G107" s="55"/>
      <c r="H107" s="54">
        <v>8</v>
      </c>
      <c r="I107" s="54">
        <v>8</v>
      </c>
      <c r="J107" s="55"/>
      <c r="K107" s="55"/>
      <c r="L107" s="54">
        <v>8</v>
      </c>
      <c r="M107" s="54">
        <v>8</v>
      </c>
      <c r="N107" s="54">
        <v>8</v>
      </c>
      <c r="O107" s="54">
        <v>8</v>
      </c>
      <c r="P107" s="54">
        <v>8</v>
      </c>
      <c r="Q107" s="55"/>
      <c r="R107" s="55"/>
      <c r="S107" s="54">
        <v>8</v>
      </c>
      <c r="T107" s="54">
        <v>8</v>
      </c>
      <c r="U107" s="54">
        <v>8</v>
      </c>
      <c r="V107" s="54">
        <v>8</v>
      </c>
      <c r="W107" s="54">
        <v>8</v>
      </c>
      <c r="X107" s="55"/>
      <c r="Y107" s="55"/>
      <c r="Z107" s="54">
        <v>8</v>
      </c>
      <c r="AA107" s="54">
        <v>8</v>
      </c>
      <c r="AB107" s="54">
        <v>8</v>
      </c>
      <c r="AC107" s="54">
        <v>8</v>
      </c>
      <c r="AD107" s="54">
        <v>8</v>
      </c>
      <c r="AE107" s="55"/>
      <c r="AF107" s="55"/>
      <c r="AG107" s="54">
        <v>8</v>
      </c>
      <c r="AH107" s="54"/>
      <c r="AI107" s="52"/>
      <c r="AJ107" s="52"/>
      <c r="AK107" s="36">
        <f t="shared" si="61"/>
        <v>159</v>
      </c>
    </row>
    <row r="108" spans="1:37" x14ac:dyDescent="0.3">
      <c r="A108" s="32">
        <v>37</v>
      </c>
      <c r="B108" s="33" t="str">
        <f>VLOOKUP($A108,Сотрудники!$A$3:$L$1201,2,0)</f>
        <v>Ионов Евгений</v>
      </c>
      <c r="C108" s="33" t="str">
        <f>VLOOKUP($A108,Сотрудники!$A$3:$L$1201,8,0)</f>
        <v>Москва</v>
      </c>
      <c r="D108" s="55"/>
      <c r="E108" s="54">
        <v>8</v>
      </c>
      <c r="F108" s="54">
        <v>7</v>
      </c>
      <c r="G108" s="55"/>
      <c r="H108" s="54">
        <v>8</v>
      </c>
      <c r="I108" s="54">
        <v>8</v>
      </c>
      <c r="J108" s="55"/>
      <c r="K108" s="55"/>
      <c r="L108" s="54">
        <v>8</v>
      </c>
      <c r="M108" s="54">
        <v>8</v>
      </c>
      <c r="N108" s="54">
        <v>8</v>
      </c>
      <c r="O108" s="54">
        <v>8</v>
      </c>
      <c r="P108" s="54">
        <v>8</v>
      </c>
      <c r="Q108" s="55"/>
      <c r="R108" s="55"/>
      <c r="S108" s="54">
        <v>8</v>
      </c>
      <c r="T108" s="54">
        <v>8</v>
      </c>
      <c r="U108" s="54">
        <v>8</v>
      </c>
      <c r="V108" s="54">
        <v>8</v>
      </c>
      <c r="W108" s="54">
        <v>8</v>
      </c>
      <c r="X108" s="55"/>
      <c r="Y108" s="55"/>
      <c r="Z108" s="54">
        <v>8</v>
      </c>
      <c r="AA108" s="54">
        <v>8</v>
      </c>
      <c r="AB108" s="54">
        <v>8</v>
      </c>
      <c r="AC108" s="54">
        <v>8</v>
      </c>
      <c r="AD108" s="54">
        <v>8</v>
      </c>
      <c r="AE108" s="55"/>
      <c r="AF108" s="55"/>
      <c r="AG108" s="54">
        <v>8</v>
      </c>
      <c r="AH108" s="54"/>
      <c r="AI108" s="52"/>
      <c r="AJ108" s="52"/>
      <c r="AK108" s="36">
        <f t="shared" si="61"/>
        <v>159</v>
      </c>
    </row>
    <row r="109" spans="1:37" x14ac:dyDescent="0.3">
      <c r="A109" s="32">
        <v>38</v>
      </c>
      <c r="B109" s="33" t="str">
        <f>VLOOKUP($A109,Сотрудники!$A$3:$L$1201,2,0)</f>
        <v>Передков Константин</v>
      </c>
      <c r="C109" s="33" t="str">
        <f>VLOOKUP($A109,Сотрудники!$A$3:$L$1201,8,0)</f>
        <v>Москва</v>
      </c>
      <c r="D109" s="55"/>
      <c r="E109" s="54">
        <v>8</v>
      </c>
      <c r="F109" s="54">
        <v>7</v>
      </c>
      <c r="G109" s="55"/>
      <c r="H109" s="54">
        <v>8</v>
      </c>
      <c r="I109" s="54">
        <v>8</v>
      </c>
      <c r="J109" s="55"/>
      <c r="K109" s="55"/>
      <c r="L109" s="54">
        <v>8</v>
      </c>
      <c r="M109" s="54">
        <v>8</v>
      </c>
      <c r="N109" s="54">
        <v>8</v>
      </c>
      <c r="O109" s="54">
        <v>8</v>
      </c>
      <c r="P109" s="54">
        <v>8</v>
      </c>
      <c r="Q109" s="55"/>
      <c r="R109" s="55"/>
      <c r="S109" s="54">
        <v>8</v>
      </c>
      <c r="T109" s="54">
        <v>8</v>
      </c>
      <c r="U109" s="54">
        <v>8</v>
      </c>
      <c r="V109" s="54">
        <v>8</v>
      </c>
      <c r="W109" s="54">
        <v>8</v>
      </c>
      <c r="X109" s="55"/>
      <c r="Y109" s="55"/>
      <c r="Z109" s="54">
        <v>8</v>
      </c>
      <c r="AA109" s="54">
        <v>8</v>
      </c>
      <c r="AB109" s="54">
        <v>8</v>
      </c>
      <c r="AC109" s="54">
        <v>8</v>
      </c>
      <c r="AD109" s="54">
        <v>8</v>
      </c>
      <c r="AE109" s="55"/>
      <c r="AF109" s="55"/>
      <c r="AG109" s="54">
        <v>8</v>
      </c>
      <c r="AH109" s="54"/>
      <c r="AI109" s="52"/>
      <c r="AJ109" s="52"/>
      <c r="AK109" s="36">
        <f t="shared" si="61"/>
        <v>159</v>
      </c>
    </row>
    <row r="110" spans="1:37" x14ac:dyDescent="0.3">
      <c r="A110" s="32">
        <v>40</v>
      </c>
      <c r="B110" s="33" t="str">
        <f>VLOOKUP($A110,Сотрудники!$A$3:$L$1201,2,0)</f>
        <v>Томских Виталий</v>
      </c>
      <c r="C110" s="33" t="str">
        <f>VLOOKUP($A110,Сотрудники!$A$3:$L$1201,8,0)</f>
        <v>Москва</v>
      </c>
      <c r="D110" s="55"/>
      <c r="E110" s="54">
        <v>8</v>
      </c>
      <c r="F110" s="54">
        <v>7</v>
      </c>
      <c r="G110" s="55"/>
      <c r="H110" s="54">
        <v>8</v>
      </c>
      <c r="I110" s="54">
        <v>8</v>
      </c>
      <c r="J110" s="55"/>
      <c r="K110" s="55"/>
      <c r="L110" s="54">
        <v>8</v>
      </c>
      <c r="M110" s="54">
        <v>8</v>
      </c>
      <c r="N110" s="54">
        <v>8</v>
      </c>
      <c r="O110" s="54">
        <v>8</v>
      </c>
      <c r="P110" s="54">
        <v>8</v>
      </c>
      <c r="Q110" s="55"/>
      <c r="R110" s="55"/>
      <c r="S110" s="54">
        <v>8</v>
      </c>
      <c r="T110" s="54">
        <v>8</v>
      </c>
      <c r="U110" s="54">
        <v>8</v>
      </c>
      <c r="V110" s="54">
        <v>8</v>
      </c>
      <c r="W110" s="54">
        <v>8</v>
      </c>
      <c r="X110" s="55"/>
      <c r="Y110" s="55"/>
      <c r="Z110" s="54">
        <v>8</v>
      </c>
      <c r="AA110" s="54">
        <v>8</v>
      </c>
      <c r="AB110" s="54">
        <v>8</v>
      </c>
      <c r="AC110" s="54">
        <v>8</v>
      </c>
      <c r="AD110" s="54">
        <v>8</v>
      </c>
      <c r="AE110" s="55"/>
      <c r="AF110" s="55"/>
      <c r="AG110" s="54">
        <v>8</v>
      </c>
      <c r="AH110" s="54"/>
      <c r="AI110" s="52"/>
      <c r="AJ110" s="52"/>
      <c r="AK110" s="36">
        <f t="shared" si="61"/>
        <v>159</v>
      </c>
    </row>
    <row r="111" spans="1:37" x14ac:dyDescent="0.3">
      <c r="A111" s="32">
        <v>41</v>
      </c>
      <c r="B111" s="33" t="str">
        <f>VLOOKUP($A111,Сотрудники!$A$3:$L$1201,2,0)</f>
        <v>Новиков Роман</v>
      </c>
      <c r="C111" s="33" t="str">
        <f>VLOOKUP($A111,Сотрудники!$A$3:$L$1201,8,0)</f>
        <v>Москва</v>
      </c>
      <c r="D111" s="55"/>
      <c r="E111" s="54">
        <v>8</v>
      </c>
      <c r="F111" s="54">
        <v>7</v>
      </c>
      <c r="G111" s="55"/>
      <c r="H111" s="54">
        <v>8</v>
      </c>
      <c r="I111" s="54">
        <v>8</v>
      </c>
      <c r="J111" s="55"/>
      <c r="K111" s="55"/>
      <c r="L111" s="54">
        <v>8</v>
      </c>
      <c r="M111" s="54">
        <v>8</v>
      </c>
      <c r="N111" s="54">
        <v>8</v>
      </c>
      <c r="O111" s="54">
        <v>8</v>
      </c>
      <c r="P111" s="54">
        <v>8</v>
      </c>
      <c r="Q111" s="55"/>
      <c r="R111" s="55"/>
      <c r="S111" s="54">
        <v>8</v>
      </c>
      <c r="T111" s="54">
        <v>8</v>
      </c>
      <c r="U111" s="54">
        <v>8</v>
      </c>
      <c r="V111" s="54">
        <v>8</v>
      </c>
      <c r="W111" s="54">
        <v>8</v>
      </c>
      <c r="X111" s="55"/>
      <c r="Y111" s="55"/>
      <c r="Z111" s="54">
        <v>8</v>
      </c>
      <c r="AA111" s="54">
        <v>8</v>
      </c>
      <c r="AB111" s="54">
        <v>8</v>
      </c>
      <c r="AC111" s="54">
        <v>8</v>
      </c>
      <c r="AD111" s="54">
        <v>8</v>
      </c>
      <c r="AE111" s="55"/>
      <c r="AF111" s="55"/>
      <c r="AG111" s="54">
        <v>8</v>
      </c>
      <c r="AH111" s="54"/>
      <c r="AI111" s="52"/>
      <c r="AJ111" s="52"/>
      <c r="AK111" s="36">
        <f t="shared" si="61"/>
        <v>159</v>
      </c>
    </row>
    <row r="112" spans="1:37" x14ac:dyDescent="0.3">
      <c r="A112" s="32">
        <v>42</v>
      </c>
      <c r="B112" s="33" t="str">
        <f>VLOOKUP($A112,Сотрудники!$A$3:$L$1201,2,0)</f>
        <v>Газизова Вероника</v>
      </c>
      <c r="C112" s="33" t="str">
        <f>VLOOKUP($A112,Сотрудники!$A$3:$L$1201,8,0)</f>
        <v>Москва</v>
      </c>
      <c r="D112" s="55"/>
      <c r="E112" s="54">
        <v>8</v>
      </c>
      <c r="F112" s="54">
        <v>7</v>
      </c>
      <c r="G112" s="55"/>
      <c r="H112" s="54">
        <v>8</v>
      </c>
      <c r="I112" s="54">
        <v>8</v>
      </c>
      <c r="J112" s="55"/>
      <c r="K112" s="55"/>
      <c r="L112" s="54">
        <v>8</v>
      </c>
      <c r="M112" s="54">
        <v>8</v>
      </c>
      <c r="N112" s="54">
        <v>8</v>
      </c>
      <c r="O112" s="54">
        <v>8</v>
      </c>
      <c r="P112" s="54">
        <v>8</v>
      </c>
      <c r="Q112" s="55"/>
      <c r="R112" s="55"/>
      <c r="S112" s="54">
        <v>8</v>
      </c>
      <c r="T112" s="54">
        <v>8</v>
      </c>
      <c r="U112" s="54">
        <v>8</v>
      </c>
      <c r="V112" s="54">
        <v>8</v>
      </c>
      <c r="W112" s="54">
        <v>8</v>
      </c>
      <c r="X112" s="55"/>
      <c r="Y112" s="55"/>
      <c r="Z112" s="54">
        <v>8</v>
      </c>
      <c r="AA112" s="54">
        <v>8</v>
      </c>
      <c r="AB112" s="54">
        <v>8</v>
      </c>
      <c r="AC112" s="54">
        <v>8</v>
      </c>
      <c r="AD112" s="54">
        <v>8</v>
      </c>
      <c r="AE112" s="55"/>
      <c r="AF112" s="55"/>
      <c r="AG112" s="54">
        <v>8</v>
      </c>
      <c r="AH112" s="54"/>
      <c r="AI112" s="52"/>
      <c r="AJ112" s="52"/>
      <c r="AK112" s="36">
        <f t="shared" si="61"/>
        <v>159</v>
      </c>
    </row>
    <row r="113" spans="1:37" x14ac:dyDescent="0.3">
      <c r="A113" s="32">
        <v>43</v>
      </c>
      <c r="B113" s="33" t="str">
        <f>VLOOKUP($A113,Сотрудники!$A$3:$L$1201,2,0)</f>
        <v>Титова Наталия</v>
      </c>
      <c r="C113" s="33" t="str">
        <f>VLOOKUP($A113,Сотрудники!$A$3:$L$1201,8,0)</f>
        <v>Москва</v>
      </c>
      <c r="D113" s="55"/>
      <c r="E113" s="54">
        <v>8</v>
      </c>
      <c r="F113" s="54">
        <v>7</v>
      </c>
      <c r="G113" s="55"/>
      <c r="H113" s="54">
        <v>8</v>
      </c>
      <c r="I113" s="54">
        <v>8</v>
      </c>
      <c r="J113" s="55"/>
      <c r="K113" s="55"/>
      <c r="L113" s="54">
        <v>8</v>
      </c>
      <c r="M113" s="54">
        <v>8</v>
      </c>
      <c r="N113" s="54">
        <v>8</v>
      </c>
      <c r="O113" s="54">
        <v>8</v>
      </c>
      <c r="P113" s="54">
        <v>8</v>
      </c>
      <c r="Q113" s="55"/>
      <c r="R113" s="55"/>
      <c r="S113" s="54">
        <v>8</v>
      </c>
      <c r="T113" s="54">
        <v>8</v>
      </c>
      <c r="U113" s="54">
        <v>8</v>
      </c>
      <c r="V113" s="54">
        <v>8</v>
      </c>
      <c r="W113" s="54">
        <v>8</v>
      </c>
      <c r="X113" s="55"/>
      <c r="Y113" s="55"/>
      <c r="Z113" s="54">
        <v>8</v>
      </c>
      <c r="AA113" s="54">
        <v>8</v>
      </c>
      <c r="AB113" s="54">
        <v>8</v>
      </c>
      <c r="AC113" s="54">
        <v>8</v>
      </c>
      <c r="AD113" s="54">
        <v>8</v>
      </c>
      <c r="AE113" s="55"/>
      <c r="AF113" s="55"/>
      <c r="AG113" s="54">
        <v>8</v>
      </c>
      <c r="AH113" s="54"/>
      <c r="AI113" s="52"/>
      <c r="AJ113" s="52"/>
      <c r="AK113" s="36">
        <f t="shared" si="61"/>
        <v>159</v>
      </c>
    </row>
    <row r="114" spans="1:37" x14ac:dyDescent="0.3">
      <c r="A114" s="32">
        <v>44</v>
      </c>
      <c r="B114" s="33" t="str">
        <f>VLOOKUP($A114,Сотрудники!$A$3:$L$1201,2,0)</f>
        <v>Роман Иван</v>
      </c>
      <c r="C114" s="33" t="str">
        <f>VLOOKUP($A114,Сотрудники!$A$3:$L$1201,8,0)</f>
        <v>Москва</v>
      </c>
      <c r="D114" s="55"/>
      <c r="E114" s="54">
        <v>8</v>
      </c>
      <c r="F114" s="54">
        <v>7</v>
      </c>
      <c r="G114" s="55"/>
      <c r="H114" s="54">
        <v>8</v>
      </c>
      <c r="I114" s="54">
        <v>8</v>
      </c>
      <c r="J114" s="55"/>
      <c r="K114" s="55"/>
      <c r="L114" s="54">
        <v>8</v>
      </c>
      <c r="M114" s="54">
        <v>8</v>
      </c>
      <c r="N114" s="54">
        <v>8</v>
      </c>
      <c r="O114" s="54">
        <v>8</v>
      </c>
      <c r="P114" s="54">
        <v>8</v>
      </c>
      <c r="Q114" s="55"/>
      <c r="R114" s="55"/>
      <c r="S114" s="54">
        <v>8</v>
      </c>
      <c r="T114" s="54">
        <v>8</v>
      </c>
      <c r="U114" s="54">
        <v>8</v>
      </c>
      <c r="V114" s="54">
        <v>8</v>
      </c>
      <c r="W114" s="54">
        <v>8</v>
      </c>
      <c r="X114" s="55"/>
      <c r="Y114" s="55"/>
      <c r="Z114" s="54">
        <v>8</v>
      </c>
      <c r="AA114" s="54">
        <v>8</v>
      </c>
      <c r="AB114" s="54">
        <v>8</v>
      </c>
      <c r="AC114" s="54">
        <v>8</v>
      </c>
      <c r="AD114" s="54">
        <v>8</v>
      </c>
      <c r="AE114" s="55"/>
      <c r="AF114" s="55"/>
      <c r="AG114" s="54">
        <v>8</v>
      </c>
      <c r="AH114" s="54"/>
      <c r="AI114" s="52"/>
      <c r="AJ114" s="52"/>
      <c r="AK114" s="36">
        <f t="shared" si="61"/>
        <v>159</v>
      </c>
    </row>
    <row r="115" spans="1:37" x14ac:dyDescent="0.3">
      <c r="A115" s="32">
        <v>45</v>
      </c>
      <c r="B115" s="33" t="str">
        <f>VLOOKUP($A115,Сотрудники!$A$3:$L$1201,2,0)</f>
        <v>Волошина Виктория</v>
      </c>
      <c r="C115" s="33" t="str">
        <f>VLOOKUP($A115,Сотрудники!$A$3:$L$1201,8,0)</f>
        <v>Москва</v>
      </c>
      <c r="D115" s="55"/>
      <c r="E115" s="54">
        <v>8</v>
      </c>
      <c r="F115" s="54">
        <v>7</v>
      </c>
      <c r="G115" s="55"/>
      <c r="H115" s="54">
        <v>8</v>
      </c>
      <c r="I115" s="54">
        <v>8</v>
      </c>
      <c r="J115" s="55"/>
      <c r="K115" s="55"/>
      <c r="L115" s="54">
        <v>8</v>
      </c>
      <c r="M115" s="54">
        <v>8</v>
      </c>
      <c r="N115" s="54">
        <v>8</v>
      </c>
      <c r="O115" s="54">
        <v>8</v>
      </c>
      <c r="P115" s="54">
        <v>8</v>
      </c>
      <c r="Q115" s="55"/>
      <c r="R115" s="55"/>
      <c r="S115" s="54">
        <v>8</v>
      </c>
      <c r="T115" s="54">
        <v>8</v>
      </c>
      <c r="U115" s="54">
        <v>8</v>
      </c>
      <c r="V115" s="54">
        <v>8</v>
      </c>
      <c r="W115" s="54">
        <v>8</v>
      </c>
      <c r="X115" s="55"/>
      <c r="Y115" s="55"/>
      <c r="Z115" s="54">
        <v>8</v>
      </c>
      <c r="AA115" s="54">
        <v>8</v>
      </c>
      <c r="AB115" s="54">
        <v>8</v>
      </c>
      <c r="AC115" s="54">
        <v>8</v>
      </c>
      <c r="AD115" s="54">
        <v>8</v>
      </c>
      <c r="AE115" s="55"/>
      <c r="AF115" s="55"/>
      <c r="AG115" s="54">
        <v>8</v>
      </c>
      <c r="AH115" s="54"/>
      <c r="AI115" s="52"/>
      <c r="AJ115" s="52"/>
      <c r="AK115" s="36">
        <f t="shared" si="61"/>
        <v>159</v>
      </c>
    </row>
    <row r="116" spans="1:37" x14ac:dyDescent="0.3">
      <c r="A116" s="32">
        <v>46</v>
      </c>
      <c r="B116" s="33" t="str">
        <f>VLOOKUP($A116,Сотрудники!$A$3:$L$1201,2,0)</f>
        <v>Мельников Александр</v>
      </c>
      <c r="C116" s="33" t="str">
        <f>VLOOKUP($A116,Сотрудники!$A$3:$L$1201,8,0)</f>
        <v>Екатеринбург</v>
      </c>
      <c r="D116" s="55"/>
      <c r="E116" s="54">
        <v>8</v>
      </c>
      <c r="F116" s="54">
        <v>7</v>
      </c>
      <c r="G116" s="55"/>
      <c r="H116" s="54">
        <v>8</v>
      </c>
      <c r="I116" s="54">
        <v>8</v>
      </c>
      <c r="J116" s="55"/>
      <c r="K116" s="55"/>
      <c r="L116" s="54">
        <v>8</v>
      </c>
      <c r="M116" s="54">
        <v>8</v>
      </c>
      <c r="N116" s="54">
        <v>8</v>
      </c>
      <c r="O116" s="54">
        <v>8</v>
      </c>
      <c r="P116" s="54">
        <v>8</v>
      </c>
      <c r="Q116" s="55"/>
      <c r="R116" s="55"/>
      <c r="S116" s="54">
        <v>8</v>
      </c>
      <c r="T116" s="54">
        <v>8</v>
      </c>
      <c r="U116" s="54">
        <v>8</v>
      </c>
      <c r="V116" s="54">
        <v>8</v>
      </c>
      <c r="W116" s="54">
        <v>8</v>
      </c>
      <c r="X116" s="55"/>
      <c r="Y116" s="55"/>
      <c r="Z116" s="54">
        <v>8</v>
      </c>
      <c r="AA116" s="54">
        <v>8</v>
      </c>
      <c r="AB116" s="54">
        <v>8</v>
      </c>
      <c r="AC116" s="54">
        <v>8</v>
      </c>
      <c r="AD116" s="54">
        <v>8</v>
      </c>
      <c r="AE116" s="55"/>
      <c r="AF116" s="55"/>
      <c r="AG116" s="54">
        <v>8</v>
      </c>
      <c r="AH116" s="54"/>
      <c r="AI116" s="52"/>
      <c r="AJ116" s="52"/>
      <c r="AK116" s="36">
        <f t="shared" si="61"/>
        <v>159</v>
      </c>
    </row>
    <row r="117" spans="1:37" x14ac:dyDescent="0.3">
      <c r="A117" s="32">
        <v>47</v>
      </c>
      <c r="B117" s="33" t="str">
        <f>VLOOKUP($A117,Сотрудники!$A$3:$L$1201,2,0)</f>
        <v>Некрасов Антон</v>
      </c>
      <c r="C117" s="33" t="str">
        <f>VLOOKUP($A117,Сотрудники!$A$3:$L$1201,8,0)</f>
        <v>Москва</v>
      </c>
      <c r="D117" s="55"/>
      <c r="E117" s="54">
        <v>8</v>
      </c>
      <c r="F117" s="54">
        <v>7</v>
      </c>
      <c r="G117" s="55"/>
      <c r="H117" s="54">
        <v>8</v>
      </c>
      <c r="I117" s="54">
        <v>8</v>
      </c>
      <c r="J117" s="55"/>
      <c r="K117" s="55"/>
      <c r="L117" s="54">
        <v>8</v>
      </c>
      <c r="M117" s="54">
        <v>8</v>
      </c>
      <c r="N117" s="54">
        <v>8</v>
      </c>
      <c r="O117" s="54">
        <v>8</v>
      </c>
      <c r="P117" s="54">
        <v>8</v>
      </c>
      <c r="Q117" s="55"/>
      <c r="R117" s="55"/>
      <c r="S117" s="54"/>
      <c r="T117" s="54"/>
      <c r="U117" s="54"/>
      <c r="V117" s="54"/>
      <c r="W117" s="54"/>
      <c r="X117" s="55"/>
      <c r="Y117" s="55"/>
      <c r="Z117" s="54"/>
      <c r="AA117" s="54"/>
      <c r="AB117" s="54"/>
      <c r="AC117" s="54"/>
      <c r="AD117" s="54"/>
      <c r="AE117" s="55"/>
      <c r="AF117" s="55"/>
      <c r="AG117" s="54"/>
      <c r="AH117" s="54"/>
      <c r="AI117" s="52"/>
      <c r="AJ117" s="52"/>
      <c r="AK117" s="36">
        <f t="shared" si="61"/>
        <v>71</v>
      </c>
    </row>
    <row r="118" spans="1:37" x14ac:dyDescent="0.3">
      <c r="A118" s="32">
        <v>48</v>
      </c>
      <c r="B118" s="33" t="str">
        <f>VLOOKUP($A118,Сотрудники!$A$3:$L$1201,2,0)</f>
        <v>Ромашкин Никита</v>
      </c>
      <c r="C118" s="33" t="str">
        <f>VLOOKUP($A118,Сотрудники!$A$3:$L$1201,8,0)</f>
        <v>Барнаул</v>
      </c>
      <c r="D118" s="55"/>
      <c r="E118" s="54">
        <v>8</v>
      </c>
      <c r="F118" s="54">
        <v>7</v>
      </c>
      <c r="G118" s="55"/>
      <c r="H118" s="54">
        <v>8</v>
      </c>
      <c r="I118" s="54">
        <v>8</v>
      </c>
      <c r="J118" s="55"/>
      <c r="K118" s="55"/>
      <c r="L118" s="54">
        <v>8</v>
      </c>
      <c r="M118" s="54">
        <v>8</v>
      </c>
      <c r="N118" s="54">
        <v>8</v>
      </c>
      <c r="O118" s="54">
        <v>8</v>
      </c>
      <c r="P118" s="54">
        <v>8</v>
      </c>
      <c r="Q118" s="55"/>
      <c r="R118" s="55"/>
      <c r="S118" s="54">
        <v>8</v>
      </c>
      <c r="T118" s="54">
        <v>8</v>
      </c>
      <c r="U118" s="54">
        <v>8</v>
      </c>
      <c r="V118" s="54">
        <v>8</v>
      </c>
      <c r="W118" s="54">
        <v>8</v>
      </c>
      <c r="X118" s="55"/>
      <c r="Y118" s="55"/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5">
        <v>0</v>
      </c>
      <c r="AF118" s="55">
        <v>0</v>
      </c>
      <c r="AG118" s="54">
        <v>8</v>
      </c>
      <c r="AH118" s="54"/>
      <c r="AI118" s="52"/>
      <c r="AJ118" s="52"/>
      <c r="AK118" s="36">
        <f t="shared" si="61"/>
        <v>119</v>
      </c>
    </row>
    <row r="119" spans="1:37" x14ac:dyDescent="0.3">
      <c r="A119" s="32">
        <v>50</v>
      </c>
      <c r="B119" s="33" t="str">
        <f>VLOOKUP($A119,Сотрудники!$A$3:$L$1201,2,0)</f>
        <v>Жарницкий Давид</v>
      </c>
      <c r="C119" s="33" t="str">
        <f>VLOOKUP($A119,Сотрудники!$A$3:$L$1201,8,0)</f>
        <v>СПБ</v>
      </c>
      <c r="D119" s="55"/>
      <c r="E119" s="54">
        <v>8</v>
      </c>
      <c r="F119" s="54">
        <v>7</v>
      </c>
      <c r="G119" s="55"/>
      <c r="H119" s="54">
        <v>8</v>
      </c>
      <c r="I119" s="54">
        <v>8</v>
      </c>
      <c r="J119" s="55"/>
      <c r="K119" s="55"/>
      <c r="L119" s="54">
        <v>8</v>
      </c>
      <c r="M119" s="54">
        <v>8</v>
      </c>
      <c r="N119" s="54">
        <v>8</v>
      </c>
      <c r="O119" s="54">
        <v>8</v>
      </c>
      <c r="P119" s="54">
        <v>8</v>
      </c>
      <c r="Q119" s="55"/>
      <c r="R119" s="55"/>
      <c r="S119" s="54">
        <v>8</v>
      </c>
      <c r="T119" s="54">
        <v>8</v>
      </c>
      <c r="U119" s="54">
        <v>8</v>
      </c>
      <c r="V119" s="54">
        <v>8</v>
      </c>
      <c r="W119" s="54">
        <v>8</v>
      </c>
      <c r="X119" s="55"/>
      <c r="Y119" s="55"/>
      <c r="Z119" s="54">
        <v>8</v>
      </c>
      <c r="AA119" s="54">
        <v>8</v>
      </c>
      <c r="AB119" s="54">
        <v>8</v>
      </c>
      <c r="AC119" s="54">
        <v>8</v>
      </c>
      <c r="AD119" s="54">
        <v>8</v>
      </c>
      <c r="AE119" s="55"/>
      <c r="AF119" s="55"/>
      <c r="AG119" s="54">
        <v>8</v>
      </c>
      <c r="AH119" s="54"/>
      <c r="AI119" s="52"/>
      <c r="AJ119" s="52"/>
      <c r="AK119" s="36">
        <f t="shared" si="61"/>
        <v>159</v>
      </c>
    </row>
    <row r="120" spans="1:37" x14ac:dyDescent="0.3">
      <c r="A120" s="32">
        <v>51</v>
      </c>
      <c r="B120" s="33" t="str">
        <f>VLOOKUP($A120,Сотрудники!$A$3:$L$1201,2,0)</f>
        <v>Колмогорова Анна</v>
      </c>
      <c r="C120" s="33" t="str">
        <f>VLOOKUP($A120,Сотрудники!$A$3:$L$1201,8,0)</f>
        <v>Краснодар</v>
      </c>
      <c r="D120" s="55"/>
      <c r="E120" s="54">
        <v>8</v>
      </c>
      <c r="F120" s="54">
        <v>7</v>
      </c>
      <c r="G120" s="55"/>
      <c r="H120" s="54">
        <v>8</v>
      </c>
      <c r="I120" s="54">
        <v>8</v>
      </c>
      <c r="J120" s="55"/>
      <c r="K120" s="55"/>
      <c r="L120" s="54">
        <v>8</v>
      </c>
      <c r="M120" s="54">
        <v>8</v>
      </c>
      <c r="N120" s="54">
        <v>8</v>
      </c>
      <c r="O120" s="54">
        <v>8</v>
      </c>
      <c r="P120" s="54">
        <v>8</v>
      </c>
      <c r="Q120" s="55"/>
      <c r="R120" s="55"/>
      <c r="S120" s="54">
        <v>8</v>
      </c>
      <c r="T120" s="54">
        <v>8</v>
      </c>
      <c r="U120" s="54">
        <v>8</v>
      </c>
      <c r="V120" s="54">
        <v>8</v>
      </c>
      <c r="W120" s="54">
        <v>8</v>
      </c>
      <c r="X120" s="55"/>
      <c r="Y120" s="55"/>
      <c r="Z120" s="54">
        <v>8</v>
      </c>
      <c r="AA120" s="54">
        <v>8</v>
      </c>
      <c r="AB120" s="54">
        <v>8</v>
      </c>
      <c r="AC120" s="54">
        <v>8</v>
      </c>
      <c r="AD120" s="54">
        <v>8</v>
      </c>
      <c r="AE120" s="55"/>
      <c r="AF120" s="55"/>
      <c r="AG120" s="54">
        <v>8</v>
      </c>
      <c r="AH120" s="54"/>
      <c r="AI120" s="52"/>
      <c r="AJ120" s="52"/>
      <c r="AK120" s="36">
        <f t="shared" si="61"/>
        <v>159</v>
      </c>
    </row>
    <row r="121" spans="1:37" x14ac:dyDescent="0.3">
      <c r="A121" s="32">
        <v>52</v>
      </c>
      <c r="B121" s="33" t="str">
        <f>VLOOKUP($A121,Сотрудники!$A$3:$L$1201,2,0)</f>
        <v>Головин Евгений</v>
      </c>
      <c r="C121" s="33" t="str">
        <f>VLOOKUP($A121,Сотрудники!$A$3:$L$1201,8,0)</f>
        <v>Екатеринбург</v>
      </c>
      <c r="D121" s="55"/>
      <c r="E121" s="54">
        <v>8</v>
      </c>
      <c r="F121" s="54">
        <v>0</v>
      </c>
      <c r="G121" s="55">
        <v>0</v>
      </c>
      <c r="H121" s="54">
        <v>0</v>
      </c>
      <c r="I121" s="54">
        <v>0</v>
      </c>
      <c r="J121" s="55"/>
      <c r="K121" s="55"/>
      <c r="L121" s="54">
        <v>8</v>
      </c>
      <c r="M121" s="54">
        <v>8</v>
      </c>
      <c r="N121" s="54">
        <v>8</v>
      </c>
      <c r="O121" s="54">
        <v>8</v>
      </c>
      <c r="P121" s="54">
        <v>8</v>
      </c>
      <c r="Q121" s="55"/>
      <c r="R121" s="55"/>
      <c r="S121" s="54">
        <v>8</v>
      </c>
      <c r="T121" s="54">
        <v>8</v>
      </c>
      <c r="U121" s="54"/>
      <c r="V121" s="54"/>
      <c r="W121" s="54"/>
      <c r="X121" s="55"/>
      <c r="Y121" s="55"/>
      <c r="Z121" s="54"/>
      <c r="AA121" s="54"/>
      <c r="AB121" s="54"/>
      <c r="AC121" s="54"/>
      <c r="AD121" s="54"/>
      <c r="AE121" s="55"/>
      <c r="AF121" s="55"/>
      <c r="AG121" s="54"/>
      <c r="AH121" s="54"/>
      <c r="AI121" s="52"/>
      <c r="AJ121" s="52"/>
      <c r="AK121" s="36">
        <f t="shared" si="61"/>
        <v>64</v>
      </c>
    </row>
    <row r="122" spans="1:37" x14ac:dyDescent="0.3">
      <c r="A122" s="32">
        <v>53</v>
      </c>
      <c r="B122" s="33" t="str">
        <f>VLOOKUP($A122,Сотрудники!$A$3:$L$1201,2,0)</f>
        <v>Скаржинский Тимур</v>
      </c>
      <c r="C122" s="33" t="str">
        <f>VLOOKUP($A122,Сотрудники!$A$3:$L$1201,8,0)</f>
        <v>Москва</v>
      </c>
      <c r="D122" s="55"/>
      <c r="E122" s="54">
        <v>8</v>
      </c>
      <c r="F122" s="54">
        <v>7</v>
      </c>
      <c r="G122" s="55"/>
      <c r="H122" s="54">
        <v>8</v>
      </c>
      <c r="I122" s="54">
        <v>8</v>
      </c>
      <c r="J122" s="55"/>
      <c r="K122" s="55"/>
      <c r="L122" s="54">
        <v>8</v>
      </c>
      <c r="M122" s="54">
        <v>8</v>
      </c>
      <c r="N122" s="54">
        <v>8</v>
      </c>
      <c r="O122" s="54">
        <v>8</v>
      </c>
      <c r="P122" s="54">
        <v>8</v>
      </c>
      <c r="Q122" s="55"/>
      <c r="R122" s="55"/>
      <c r="S122" s="54">
        <v>8</v>
      </c>
      <c r="T122" s="54">
        <v>8</v>
      </c>
      <c r="U122" s="54">
        <v>8</v>
      </c>
      <c r="V122" s="54">
        <v>8</v>
      </c>
      <c r="W122" s="54">
        <v>0</v>
      </c>
      <c r="X122" s="55">
        <v>0</v>
      </c>
      <c r="Y122" s="55">
        <v>0</v>
      </c>
      <c r="Z122" s="54">
        <v>0</v>
      </c>
      <c r="AA122" s="54">
        <v>8</v>
      </c>
      <c r="AB122" s="54">
        <v>8</v>
      </c>
      <c r="AC122" s="54">
        <v>8</v>
      </c>
      <c r="AD122" s="54">
        <v>8</v>
      </c>
      <c r="AE122" s="55"/>
      <c r="AF122" s="55"/>
      <c r="AG122" s="54">
        <v>8</v>
      </c>
      <c r="AH122" s="54"/>
      <c r="AI122" s="52"/>
      <c r="AJ122" s="52"/>
      <c r="AK122" s="36">
        <f t="shared" si="61"/>
        <v>143</v>
      </c>
    </row>
    <row r="123" spans="1:37" x14ac:dyDescent="0.3">
      <c r="A123" s="32">
        <v>54</v>
      </c>
      <c r="B123" s="33" t="str">
        <f>VLOOKUP($A123,Сотрудники!$A$3:$L$1201,2,0)</f>
        <v>Закрацкий Станислав</v>
      </c>
      <c r="C123" s="33" t="str">
        <f>VLOOKUP($A123,Сотрудники!$A$3:$L$1201,8,0)</f>
        <v>Москва</v>
      </c>
      <c r="D123" s="55"/>
      <c r="E123" s="54">
        <v>8</v>
      </c>
      <c r="F123" s="54">
        <v>7</v>
      </c>
      <c r="G123" s="55"/>
      <c r="H123" s="54">
        <v>8</v>
      </c>
      <c r="I123" s="54">
        <v>8</v>
      </c>
      <c r="J123" s="55"/>
      <c r="K123" s="55"/>
      <c r="L123" s="54">
        <v>8</v>
      </c>
      <c r="M123" s="54">
        <v>8</v>
      </c>
      <c r="N123" s="54">
        <v>8</v>
      </c>
      <c r="O123" s="54">
        <v>8</v>
      </c>
      <c r="P123" s="54">
        <v>8</v>
      </c>
      <c r="Q123" s="55"/>
      <c r="R123" s="55"/>
      <c r="S123" s="54">
        <v>8</v>
      </c>
      <c r="T123" s="54">
        <v>8</v>
      </c>
      <c r="U123" s="54">
        <v>8</v>
      </c>
      <c r="V123" s="54">
        <v>8</v>
      </c>
      <c r="W123" s="54">
        <v>8</v>
      </c>
      <c r="X123" s="55"/>
      <c r="Y123" s="55"/>
      <c r="Z123" s="54">
        <v>8</v>
      </c>
      <c r="AA123" s="54">
        <v>8</v>
      </c>
      <c r="AB123" s="54">
        <v>8</v>
      </c>
      <c r="AC123" s="54">
        <v>8</v>
      </c>
      <c r="AD123" s="54">
        <v>8</v>
      </c>
      <c r="AE123" s="55"/>
      <c r="AF123" s="55"/>
      <c r="AG123" s="54">
        <v>8</v>
      </c>
      <c r="AH123" s="54"/>
      <c r="AI123" s="52"/>
      <c r="AJ123" s="52"/>
      <c r="AK123" s="36">
        <f t="shared" si="61"/>
        <v>159</v>
      </c>
    </row>
    <row r="124" spans="1:37" x14ac:dyDescent="0.3">
      <c r="A124" s="32">
        <v>55</v>
      </c>
      <c r="B124" s="33" t="str">
        <f>VLOOKUP($A124,Сотрудники!$A$3:$L$1201,2,0)</f>
        <v>Секисов Константин</v>
      </c>
      <c r="C124" s="33" t="str">
        <f>VLOOKUP($A124,Сотрудники!$A$3:$L$1201,8,0)</f>
        <v>Курган</v>
      </c>
      <c r="D124" s="55"/>
      <c r="E124" s="54">
        <v>8</v>
      </c>
      <c r="F124" s="54">
        <v>7</v>
      </c>
      <c r="G124" s="55"/>
      <c r="H124" s="54">
        <v>8</v>
      </c>
      <c r="I124" s="54">
        <v>8</v>
      </c>
      <c r="J124" s="55"/>
      <c r="K124" s="55"/>
      <c r="L124" s="54">
        <v>8</v>
      </c>
      <c r="M124" s="54">
        <v>8</v>
      </c>
      <c r="N124" s="54">
        <v>8</v>
      </c>
      <c r="O124" s="54">
        <v>8</v>
      </c>
      <c r="P124" s="54">
        <v>8</v>
      </c>
      <c r="Q124" s="55"/>
      <c r="R124" s="55"/>
      <c r="S124" s="54">
        <v>8</v>
      </c>
      <c r="T124" s="54">
        <v>8</v>
      </c>
      <c r="U124" s="54">
        <v>8</v>
      </c>
      <c r="V124" s="54">
        <v>8</v>
      </c>
      <c r="W124" s="54">
        <v>8</v>
      </c>
      <c r="X124" s="55"/>
      <c r="Y124" s="55"/>
      <c r="Z124" s="54">
        <v>8</v>
      </c>
      <c r="AA124" s="54">
        <v>8</v>
      </c>
      <c r="AB124" s="54">
        <v>8</v>
      </c>
      <c r="AC124" s="54">
        <v>8</v>
      </c>
      <c r="AD124" s="54">
        <v>8</v>
      </c>
      <c r="AE124" s="55"/>
      <c r="AF124" s="55"/>
      <c r="AG124" s="54">
        <v>8</v>
      </c>
      <c r="AH124" s="54"/>
      <c r="AI124" s="52"/>
      <c r="AJ124" s="52"/>
      <c r="AK124" s="36">
        <f t="shared" si="61"/>
        <v>159</v>
      </c>
    </row>
    <row r="125" spans="1:37" x14ac:dyDescent="0.3">
      <c r="A125" s="32">
        <v>56</v>
      </c>
      <c r="B125" s="33" t="str">
        <f>VLOOKUP($A125,Сотрудники!$A$3:$L$1201,2,0)</f>
        <v>Русинов Михаил</v>
      </c>
      <c r="C125" s="33" t="str">
        <f>VLOOKUP($A125,Сотрудники!$A$3:$L$1201,8,0)</f>
        <v>Москва</v>
      </c>
      <c r="D125" s="55"/>
      <c r="E125" s="54">
        <v>8</v>
      </c>
      <c r="F125" s="54">
        <v>7</v>
      </c>
      <c r="G125" s="55"/>
      <c r="H125" s="54">
        <v>8</v>
      </c>
      <c r="I125" s="54">
        <v>8</v>
      </c>
      <c r="J125" s="55"/>
      <c r="K125" s="55"/>
      <c r="L125" s="54">
        <v>8</v>
      </c>
      <c r="M125" s="54">
        <v>8</v>
      </c>
      <c r="N125" s="54">
        <v>8</v>
      </c>
      <c r="O125" s="54">
        <v>8</v>
      </c>
      <c r="P125" s="54">
        <v>8</v>
      </c>
      <c r="Q125" s="55"/>
      <c r="R125" s="55"/>
      <c r="S125" s="54">
        <v>8</v>
      </c>
      <c r="T125" s="54">
        <v>8</v>
      </c>
      <c r="U125" s="54">
        <v>8</v>
      </c>
      <c r="V125" s="54">
        <v>8</v>
      </c>
      <c r="W125" s="54">
        <v>8</v>
      </c>
      <c r="X125" s="55"/>
      <c r="Y125" s="55"/>
      <c r="Z125" s="54">
        <v>8</v>
      </c>
      <c r="AA125" s="54">
        <v>8</v>
      </c>
      <c r="AB125" s="54">
        <v>8</v>
      </c>
      <c r="AC125" s="54">
        <v>8</v>
      </c>
      <c r="AD125" s="54">
        <v>8</v>
      </c>
      <c r="AE125" s="55"/>
      <c r="AF125" s="55"/>
      <c r="AG125" s="54">
        <v>8</v>
      </c>
      <c r="AH125" s="54"/>
      <c r="AI125" s="52"/>
      <c r="AJ125" s="52"/>
      <c r="AK125" s="36">
        <f t="shared" si="61"/>
        <v>159</v>
      </c>
    </row>
    <row r="126" spans="1:37" x14ac:dyDescent="0.3">
      <c r="A126" s="32">
        <v>57</v>
      </c>
      <c r="B126" s="33" t="str">
        <f>VLOOKUP($A126,Сотрудники!$A$3:$L$1201,2,0)</f>
        <v>Кузякина Ирина</v>
      </c>
      <c r="C126" s="33" t="str">
        <f>VLOOKUP($A126,Сотрудники!$A$3:$L$1201,8,0)</f>
        <v>Москва</v>
      </c>
      <c r="D126" s="55"/>
      <c r="E126" s="54">
        <v>8</v>
      </c>
      <c r="F126" s="54">
        <v>7</v>
      </c>
      <c r="G126" s="55"/>
      <c r="H126" s="54">
        <v>8</v>
      </c>
      <c r="I126" s="54">
        <v>8</v>
      </c>
      <c r="J126" s="55"/>
      <c r="K126" s="55"/>
      <c r="L126" s="54">
        <v>8</v>
      </c>
      <c r="M126" s="54">
        <v>8</v>
      </c>
      <c r="N126" s="54">
        <v>8</v>
      </c>
      <c r="O126" s="54">
        <v>8</v>
      </c>
      <c r="P126" s="54">
        <v>8</v>
      </c>
      <c r="Q126" s="55"/>
      <c r="R126" s="55"/>
      <c r="S126" s="54">
        <v>8</v>
      </c>
      <c r="T126" s="54">
        <v>8</v>
      </c>
      <c r="U126" s="54">
        <v>8</v>
      </c>
      <c r="V126" s="54">
        <v>8</v>
      </c>
      <c r="W126" s="54">
        <v>8</v>
      </c>
      <c r="X126" s="55"/>
      <c r="Y126" s="55"/>
      <c r="Z126" s="54">
        <v>8</v>
      </c>
      <c r="AA126" s="54">
        <v>8</v>
      </c>
      <c r="AB126" s="54">
        <v>8</v>
      </c>
      <c r="AC126" s="54">
        <v>8</v>
      </c>
      <c r="AD126" s="54">
        <v>8</v>
      </c>
      <c r="AE126" s="55"/>
      <c r="AF126" s="55"/>
      <c r="AG126" s="54">
        <v>8</v>
      </c>
      <c r="AH126" s="54"/>
      <c r="AI126" s="52"/>
      <c r="AJ126" s="52"/>
      <c r="AK126" s="36">
        <f t="shared" si="61"/>
        <v>159</v>
      </c>
    </row>
    <row r="127" spans="1:37" x14ac:dyDescent="0.3">
      <c r="A127" s="32">
        <v>58</v>
      </c>
      <c r="B127" s="33" t="str">
        <f>VLOOKUP($A127,Сотрудники!$A$3:$L$1201,2,0)</f>
        <v>Нгуен Дмитрий</v>
      </c>
      <c r="C127" s="33" t="str">
        <f>VLOOKUP($A127,Сотрудники!$A$3:$L$1201,8,0)</f>
        <v>СПБ</v>
      </c>
      <c r="D127" s="55"/>
      <c r="E127" s="54">
        <v>8</v>
      </c>
      <c r="F127" s="54">
        <v>7</v>
      </c>
      <c r="G127" s="55"/>
      <c r="H127" s="54">
        <v>8</v>
      </c>
      <c r="I127" s="54">
        <v>8</v>
      </c>
      <c r="J127" s="55"/>
      <c r="K127" s="55"/>
      <c r="L127" s="54">
        <v>8</v>
      </c>
      <c r="M127" s="54">
        <v>8</v>
      </c>
      <c r="N127" s="54">
        <v>8</v>
      </c>
      <c r="O127" s="54">
        <v>8</v>
      </c>
      <c r="P127" s="54">
        <v>8</v>
      </c>
      <c r="Q127" s="55"/>
      <c r="R127" s="55"/>
      <c r="S127" s="54">
        <v>8</v>
      </c>
      <c r="T127" s="54">
        <v>8</v>
      </c>
      <c r="U127" s="54">
        <v>8</v>
      </c>
      <c r="V127" s="54">
        <v>8</v>
      </c>
      <c r="W127" s="54">
        <v>8</v>
      </c>
      <c r="X127" s="55"/>
      <c r="Y127" s="55"/>
      <c r="Z127" s="54">
        <v>8</v>
      </c>
      <c r="AA127" s="54">
        <v>8</v>
      </c>
      <c r="AB127" s="54">
        <v>8</v>
      </c>
      <c r="AC127" s="54">
        <v>8</v>
      </c>
      <c r="AD127" s="54">
        <v>8</v>
      </c>
      <c r="AE127" s="55"/>
      <c r="AF127" s="55"/>
      <c r="AG127" s="54">
        <v>8</v>
      </c>
      <c r="AH127" s="54"/>
      <c r="AI127" s="52"/>
      <c r="AJ127" s="52"/>
      <c r="AK127" s="36">
        <f t="shared" si="61"/>
        <v>159</v>
      </c>
    </row>
    <row r="128" spans="1:37" x14ac:dyDescent="0.3">
      <c r="A128" s="32">
        <v>59</v>
      </c>
      <c r="B128" s="33" t="str">
        <f>VLOOKUP($A128,Сотрудники!$A$3:$L$1201,2,0)</f>
        <v>Зырянов Николай</v>
      </c>
      <c r="C128" s="33" t="str">
        <f>VLOOKUP($A128,Сотрудники!$A$3:$L$1201,8,0)</f>
        <v>СПБ</v>
      </c>
      <c r="D128" s="55"/>
      <c r="E128" s="54">
        <v>8</v>
      </c>
      <c r="F128" s="54">
        <v>7</v>
      </c>
      <c r="G128" s="55"/>
      <c r="H128" s="54">
        <v>8</v>
      </c>
      <c r="I128" s="54">
        <v>8</v>
      </c>
      <c r="J128" s="55"/>
      <c r="K128" s="55"/>
      <c r="L128" s="54">
        <v>8</v>
      </c>
      <c r="M128" s="54">
        <v>8</v>
      </c>
      <c r="N128" s="54">
        <v>8</v>
      </c>
      <c r="O128" s="54">
        <v>8</v>
      </c>
      <c r="P128" s="54">
        <v>8</v>
      </c>
      <c r="Q128" s="55"/>
      <c r="R128" s="55"/>
      <c r="S128" s="54">
        <v>8</v>
      </c>
      <c r="T128" s="54">
        <v>8</v>
      </c>
      <c r="U128" s="54">
        <v>8</v>
      </c>
      <c r="V128" s="54">
        <v>8</v>
      </c>
      <c r="W128" s="54">
        <v>8</v>
      </c>
      <c r="X128" s="55"/>
      <c r="Y128" s="55"/>
      <c r="Z128" s="54">
        <v>8</v>
      </c>
      <c r="AA128" s="54">
        <v>8</v>
      </c>
      <c r="AB128" s="54">
        <v>8</v>
      </c>
      <c r="AC128" s="54">
        <v>8</v>
      </c>
      <c r="AD128" s="54">
        <v>8</v>
      </c>
      <c r="AE128" s="55"/>
      <c r="AF128" s="55"/>
      <c r="AG128" s="54">
        <v>8</v>
      </c>
      <c r="AH128" s="54"/>
      <c r="AI128" s="52"/>
      <c r="AJ128" s="52"/>
      <c r="AK128" s="36">
        <f t="shared" si="61"/>
        <v>159</v>
      </c>
    </row>
    <row r="129" spans="1:37" x14ac:dyDescent="0.3">
      <c r="A129" s="32">
        <v>60</v>
      </c>
      <c r="B129" s="33" t="str">
        <f>VLOOKUP($A129,Сотрудники!$A$3:$L$1201,2,0)</f>
        <v>Гнусов Алексей</v>
      </c>
      <c r="C129" s="33" t="str">
        <f>VLOOKUP($A129,Сотрудники!$A$3:$L$1201,8,0)</f>
        <v>Москва</v>
      </c>
      <c r="D129" s="55"/>
      <c r="E129" s="54">
        <v>8</v>
      </c>
      <c r="F129" s="54">
        <v>7</v>
      </c>
      <c r="G129" s="55"/>
      <c r="H129" s="54">
        <v>8</v>
      </c>
      <c r="I129" s="54">
        <v>8</v>
      </c>
      <c r="J129" s="55"/>
      <c r="K129" s="55"/>
      <c r="L129" s="54">
        <v>8</v>
      </c>
      <c r="M129" s="54">
        <v>8</v>
      </c>
      <c r="N129" s="54">
        <v>8</v>
      </c>
      <c r="O129" s="54">
        <v>8</v>
      </c>
      <c r="P129" s="54">
        <v>8</v>
      </c>
      <c r="Q129" s="55"/>
      <c r="R129" s="55"/>
      <c r="S129" s="54">
        <v>8</v>
      </c>
      <c r="T129" s="54">
        <v>8</v>
      </c>
      <c r="U129" s="54">
        <v>8</v>
      </c>
      <c r="V129" s="54">
        <v>8</v>
      </c>
      <c r="W129" s="54">
        <v>8</v>
      </c>
      <c r="X129" s="55"/>
      <c r="Y129" s="55"/>
      <c r="Z129" s="54">
        <v>8</v>
      </c>
      <c r="AA129" s="54">
        <v>8</v>
      </c>
      <c r="AB129" s="54">
        <v>8</v>
      </c>
      <c r="AC129" s="54">
        <v>8</v>
      </c>
      <c r="AD129" s="54">
        <v>8</v>
      </c>
      <c r="AE129" s="55"/>
      <c r="AF129" s="55"/>
      <c r="AG129" s="54">
        <v>8</v>
      </c>
      <c r="AH129" s="54"/>
      <c r="AI129" s="52"/>
      <c r="AJ129" s="52"/>
      <c r="AK129" s="36">
        <f t="shared" si="61"/>
        <v>159</v>
      </c>
    </row>
    <row r="130" spans="1:37" x14ac:dyDescent="0.3">
      <c r="A130" s="32">
        <v>61</v>
      </c>
      <c r="B130" s="33" t="str">
        <f>VLOOKUP($A130,Сотрудники!$A$3:$L$1201,2,0)</f>
        <v>Ушаков Сергей</v>
      </c>
      <c r="C130" s="33" t="str">
        <f>VLOOKUP($A130,Сотрудники!$A$3:$L$1201,8,0)</f>
        <v>Москва</v>
      </c>
      <c r="D130" s="55"/>
      <c r="E130" s="54">
        <v>8</v>
      </c>
      <c r="F130" s="54">
        <v>7</v>
      </c>
      <c r="G130" s="55"/>
      <c r="H130" s="54">
        <v>8</v>
      </c>
      <c r="I130" s="54">
        <v>8</v>
      </c>
      <c r="J130" s="55"/>
      <c r="K130" s="55"/>
      <c r="L130" s="54">
        <v>8</v>
      </c>
      <c r="M130" s="54">
        <v>8</v>
      </c>
      <c r="N130" s="54">
        <v>8</v>
      </c>
      <c r="O130" s="54">
        <v>8</v>
      </c>
      <c r="P130" s="54">
        <v>8</v>
      </c>
      <c r="Q130" s="55"/>
      <c r="R130" s="55"/>
      <c r="S130" s="54">
        <v>8</v>
      </c>
      <c r="T130" s="54">
        <v>8</v>
      </c>
      <c r="U130" s="54">
        <v>8</v>
      </c>
      <c r="V130" s="54">
        <v>8</v>
      </c>
      <c r="W130" s="54">
        <v>8</v>
      </c>
      <c r="X130" s="55"/>
      <c r="Y130" s="55"/>
      <c r="Z130" s="54">
        <v>8</v>
      </c>
      <c r="AA130" s="54">
        <v>8</v>
      </c>
      <c r="AB130" s="54">
        <v>8</v>
      </c>
      <c r="AC130" s="54">
        <v>8</v>
      </c>
      <c r="AD130" s="54">
        <v>8</v>
      </c>
      <c r="AE130" s="55"/>
      <c r="AF130" s="55"/>
      <c r="AG130" s="54">
        <v>8</v>
      </c>
      <c r="AH130" s="54"/>
      <c r="AI130" s="52"/>
      <c r="AJ130" s="52"/>
      <c r="AK130" s="36">
        <f t="shared" si="61"/>
        <v>159</v>
      </c>
    </row>
    <row r="131" spans="1:37" x14ac:dyDescent="0.3">
      <c r="A131" s="32">
        <v>62</v>
      </c>
      <c r="B131" s="33" t="str">
        <f>VLOOKUP($A131,Сотрудники!$A$3:$L$1201,2,0)</f>
        <v>Горьков Алексей</v>
      </c>
      <c r="C131" s="33" t="str">
        <f>VLOOKUP($A131,Сотрудники!$A$3:$L$1201,8,0)</f>
        <v>Москва</v>
      </c>
      <c r="D131" s="55"/>
      <c r="E131" s="54">
        <v>0</v>
      </c>
      <c r="F131" s="54">
        <v>0</v>
      </c>
      <c r="G131" s="55">
        <v>0</v>
      </c>
      <c r="H131" s="54">
        <v>0</v>
      </c>
      <c r="I131" s="54">
        <v>0</v>
      </c>
      <c r="J131" s="55">
        <v>0</v>
      </c>
      <c r="K131" s="55">
        <v>0</v>
      </c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5">
        <v>0</v>
      </c>
      <c r="R131" s="55">
        <v>0</v>
      </c>
      <c r="S131" s="54">
        <v>8</v>
      </c>
      <c r="T131" s="54">
        <v>8</v>
      </c>
      <c r="U131" s="54">
        <v>8</v>
      </c>
      <c r="V131" s="54">
        <v>8</v>
      </c>
      <c r="W131" s="54">
        <v>8</v>
      </c>
      <c r="X131" s="55"/>
      <c r="Y131" s="55"/>
      <c r="Z131" s="54">
        <v>8</v>
      </c>
      <c r="AA131" s="54">
        <v>8</v>
      </c>
      <c r="AB131" s="54">
        <v>8</v>
      </c>
      <c r="AC131" s="54">
        <v>8</v>
      </c>
      <c r="AD131" s="54">
        <v>8</v>
      </c>
      <c r="AE131" s="55"/>
      <c r="AF131" s="55"/>
      <c r="AG131" s="54">
        <v>8</v>
      </c>
      <c r="AH131" s="54"/>
      <c r="AI131" s="52"/>
      <c r="AJ131" s="52"/>
      <c r="AK131" s="36">
        <f t="shared" si="61"/>
        <v>88</v>
      </c>
    </row>
    <row r="132" spans="1:37" x14ac:dyDescent="0.3">
      <c r="A132" s="32">
        <v>63</v>
      </c>
      <c r="B132" s="33" t="str">
        <f>VLOOKUP($A132,Сотрудники!$A$3:$L$1201,2,0)</f>
        <v>Ненякина Анастасия</v>
      </c>
      <c r="C132" s="33" t="str">
        <f>VLOOKUP($A132,Сотрудники!$A$3:$L$1201,8,0)</f>
        <v>Москва</v>
      </c>
      <c r="D132" s="55"/>
      <c r="E132" s="54">
        <v>8</v>
      </c>
      <c r="F132" s="54">
        <v>7</v>
      </c>
      <c r="G132" s="55"/>
      <c r="H132" s="54">
        <v>8</v>
      </c>
      <c r="I132" s="54">
        <v>8</v>
      </c>
      <c r="J132" s="55"/>
      <c r="K132" s="55"/>
      <c r="L132" s="54">
        <v>8</v>
      </c>
      <c r="M132" s="54">
        <v>8</v>
      </c>
      <c r="N132" s="54">
        <v>8</v>
      </c>
      <c r="O132" s="54">
        <v>8</v>
      </c>
      <c r="P132" s="54">
        <v>8</v>
      </c>
      <c r="Q132" s="55"/>
      <c r="R132" s="55"/>
      <c r="S132" s="54">
        <v>8</v>
      </c>
      <c r="T132" s="54">
        <v>8</v>
      </c>
      <c r="U132" s="54">
        <v>8</v>
      </c>
      <c r="V132" s="54">
        <v>8</v>
      </c>
      <c r="W132" s="54">
        <v>8</v>
      </c>
      <c r="X132" s="55"/>
      <c r="Y132" s="55"/>
      <c r="Z132" s="54">
        <v>8</v>
      </c>
      <c r="AA132" s="54">
        <v>0</v>
      </c>
      <c r="AB132" s="54">
        <v>0</v>
      </c>
      <c r="AC132" s="54">
        <v>0</v>
      </c>
      <c r="AD132" s="54">
        <v>0</v>
      </c>
      <c r="AE132" s="55"/>
      <c r="AF132" s="55"/>
      <c r="AG132" s="54">
        <v>0</v>
      </c>
      <c r="AH132" s="54"/>
      <c r="AI132" s="52"/>
      <c r="AJ132" s="52"/>
      <c r="AK132" s="36">
        <f t="shared" si="61"/>
        <v>119</v>
      </c>
    </row>
    <row r="133" spans="1:37" x14ac:dyDescent="0.3">
      <c r="A133" s="32">
        <v>83</v>
      </c>
      <c r="B133" s="33" t="str">
        <f>VLOOKUP($A133,Сотрудники!$A$3:$L$1201,2,0)</f>
        <v>Жердева Екатерина</v>
      </c>
      <c r="C133" s="33" t="str">
        <f>VLOOKUP($A133,Сотрудники!$A$3:$L$1201,8,0)</f>
        <v>Архангельск</v>
      </c>
      <c r="D133" s="55"/>
      <c r="E133" s="54">
        <v>8</v>
      </c>
      <c r="F133" s="54">
        <v>7</v>
      </c>
      <c r="G133" s="55"/>
      <c r="H133" s="54">
        <v>8</v>
      </c>
      <c r="I133" s="54">
        <v>8</v>
      </c>
      <c r="J133" s="55"/>
      <c r="K133" s="55"/>
      <c r="L133" s="54">
        <v>8</v>
      </c>
      <c r="M133" s="54">
        <v>8</v>
      </c>
      <c r="N133" s="54">
        <v>8</v>
      </c>
      <c r="O133" s="54">
        <v>8</v>
      </c>
      <c r="P133" s="54">
        <v>8</v>
      </c>
      <c r="Q133" s="55"/>
      <c r="R133" s="55"/>
      <c r="S133" s="54">
        <v>8</v>
      </c>
      <c r="T133" s="54">
        <v>8</v>
      </c>
      <c r="U133" s="54">
        <v>8</v>
      </c>
      <c r="V133" s="54">
        <v>8</v>
      </c>
      <c r="W133" s="54">
        <v>8</v>
      </c>
      <c r="X133" s="55"/>
      <c r="Y133" s="55"/>
      <c r="Z133" s="54">
        <v>8</v>
      </c>
      <c r="AA133" s="54">
        <v>8</v>
      </c>
      <c r="AB133" s="54">
        <v>8</v>
      </c>
      <c r="AC133" s="54">
        <v>8</v>
      </c>
      <c r="AD133" s="54">
        <v>8</v>
      </c>
      <c r="AE133" s="55"/>
      <c r="AF133" s="55"/>
      <c r="AG133" s="54">
        <v>8</v>
      </c>
      <c r="AH133" s="54"/>
      <c r="AI133" s="52"/>
      <c r="AJ133" s="52"/>
      <c r="AK133" s="36">
        <f t="shared" si="61"/>
        <v>159</v>
      </c>
    </row>
    <row r="134" spans="1:37" x14ac:dyDescent="0.3">
      <c r="A134" s="32">
        <v>64</v>
      </c>
      <c r="B134" s="33" t="str">
        <f>VLOOKUP($A134,Сотрудники!$A$3:$L$1201,2,0)</f>
        <v>Павлов Роман</v>
      </c>
      <c r="C134" s="33" t="str">
        <f>VLOOKUP($A134,Сотрудники!$A$3:$L$1201,8,0)</f>
        <v>Москва</v>
      </c>
      <c r="D134" s="55"/>
      <c r="E134" s="54">
        <v>8</v>
      </c>
      <c r="F134" s="54">
        <v>7</v>
      </c>
      <c r="G134" s="55"/>
      <c r="H134" s="54">
        <v>8</v>
      </c>
      <c r="I134" s="54">
        <v>8</v>
      </c>
      <c r="J134" s="55"/>
      <c r="K134" s="55"/>
      <c r="L134" s="54">
        <v>8</v>
      </c>
      <c r="M134" s="54">
        <v>8</v>
      </c>
      <c r="N134" s="54">
        <v>8</v>
      </c>
      <c r="O134" s="54">
        <v>8</v>
      </c>
      <c r="P134" s="54">
        <v>8</v>
      </c>
      <c r="Q134" s="55"/>
      <c r="R134" s="55"/>
      <c r="S134" s="54">
        <v>8</v>
      </c>
      <c r="T134" s="54">
        <v>8</v>
      </c>
      <c r="U134" s="54">
        <v>8</v>
      </c>
      <c r="V134" s="54">
        <v>8</v>
      </c>
      <c r="W134" s="54">
        <v>8</v>
      </c>
      <c r="X134" s="55"/>
      <c r="Y134" s="55"/>
      <c r="Z134" s="54">
        <v>8</v>
      </c>
      <c r="AA134" s="54">
        <v>8</v>
      </c>
      <c r="AB134" s="54">
        <v>8</v>
      </c>
      <c r="AC134" s="54">
        <v>8</v>
      </c>
      <c r="AD134" s="54">
        <v>8</v>
      </c>
      <c r="AE134" s="55"/>
      <c r="AF134" s="55"/>
      <c r="AG134" s="54">
        <v>8</v>
      </c>
      <c r="AH134" s="54"/>
      <c r="AI134" s="52"/>
      <c r="AJ134" s="52"/>
      <c r="AK134" s="36">
        <f t="shared" si="61"/>
        <v>159</v>
      </c>
    </row>
    <row r="135" spans="1:37" x14ac:dyDescent="0.3">
      <c r="A135" s="32">
        <v>66</v>
      </c>
      <c r="B135" s="33" t="str">
        <f>VLOOKUP($A135,Сотрудники!$A$3:$L$1201,2,0)</f>
        <v>Лукьянов Станислав</v>
      </c>
      <c r="C135" s="33" t="str">
        <f>VLOOKUP($A135,Сотрудники!$A$3:$L$1201,8,0)</f>
        <v>Екатеринбург</v>
      </c>
      <c r="D135" s="55"/>
      <c r="E135" s="54">
        <v>8</v>
      </c>
      <c r="F135" s="54">
        <v>7</v>
      </c>
      <c r="G135" s="35"/>
      <c r="H135" s="54">
        <v>8</v>
      </c>
      <c r="I135" s="54">
        <v>8</v>
      </c>
      <c r="J135" s="55"/>
      <c r="K135" s="55"/>
      <c r="L135" s="54">
        <v>8</v>
      </c>
      <c r="M135" s="54">
        <v>8</v>
      </c>
      <c r="N135" s="54">
        <v>8</v>
      </c>
      <c r="O135" s="54">
        <v>8</v>
      </c>
      <c r="P135" s="54">
        <v>8</v>
      </c>
      <c r="Q135" s="55"/>
      <c r="R135" s="55"/>
      <c r="S135" s="54">
        <v>8</v>
      </c>
      <c r="T135" s="54">
        <v>8</v>
      </c>
      <c r="U135" s="54">
        <v>8</v>
      </c>
      <c r="V135" s="54">
        <v>8</v>
      </c>
      <c r="W135" s="54">
        <v>8</v>
      </c>
      <c r="X135" s="55"/>
      <c r="Y135" s="55"/>
      <c r="Z135" s="54">
        <v>8</v>
      </c>
      <c r="AA135" s="54">
        <v>8</v>
      </c>
      <c r="AB135" s="54">
        <v>8</v>
      </c>
      <c r="AC135" s="54">
        <v>8</v>
      </c>
      <c r="AD135" s="54">
        <v>8</v>
      </c>
      <c r="AE135" s="55"/>
      <c r="AF135" s="55"/>
      <c r="AG135" s="54">
        <v>8</v>
      </c>
      <c r="AH135" s="54"/>
      <c r="AI135" s="52"/>
      <c r="AJ135" s="52"/>
      <c r="AK135" s="36">
        <f t="shared" si="61"/>
        <v>159</v>
      </c>
    </row>
    <row r="136" spans="1:37" x14ac:dyDescent="0.3">
      <c r="A136" s="32">
        <v>67</v>
      </c>
      <c r="B136" s="33" t="str">
        <f>VLOOKUP($A136,Сотрудники!$A$3:$L$1201,2,0)</f>
        <v>Киле Егор</v>
      </c>
      <c r="C136" s="33" t="str">
        <f>VLOOKUP($A136,Сотрудники!$A$3:$L$1201,8,0)</f>
        <v>СПБ</v>
      </c>
      <c r="D136" s="55"/>
      <c r="E136" s="54">
        <v>8</v>
      </c>
      <c r="F136" s="54">
        <v>7</v>
      </c>
      <c r="G136" s="35"/>
      <c r="H136" s="54">
        <v>8</v>
      </c>
      <c r="I136" s="54">
        <v>8</v>
      </c>
      <c r="J136" s="55"/>
      <c r="K136" s="55"/>
      <c r="L136" s="54">
        <v>8</v>
      </c>
      <c r="M136" s="54">
        <v>8</v>
      </c>
      <c r="N136" s="54">
        <v>8</v>
      </c>
      <c r="O136" s="54">
        <v>8</v>
      </c>
      <c r="P136" s="54">
        <v>8</v>
      </c>
      <c r="Q136" s="55"/>
      <c r="R136" s="55"/>
      <c r="S136" s="54">
        <v>8</v>
      </c>
      <c r="T136" s="54">
        <v>8</v>
      </c>
      <c r="U136" s="54">
        <v>8</v>
      </c>
      <c r="V136" s="54">
        <v>8</v>
      </c>
      <c r="W136" s="54">
        <v>8</v>
      </c>
      <c r="X136" s="55"/>
      <c r="Y136" s="55"/>
      <c r="Z136" s="54">
        <v>8</v>
      </c>
      <c r="AA136" s="54">
        <v>8</v>
      </c>
      <c r="AB136" s="54">
        <v>8</v>
      </c>
      <c r="AC136" s="54">
        <v>8</v>
      </c>
      <c r="AD136" s="54">
        <v>8</v>
      </c>
      <c r="AE136" s="55"/>
      <c r="AF136" s="55"/>
      <c r="AG136" s="54">
        <v>8</v>
      </c>
      <c r="AH136" s="54"/>
      <c r="AI136" s="52"/>
      <c r="AJ136" s="52"/>
      <c r="AK136" s="36">
        <f t="shared" si="61"/>
        <v>159</v>
      </c>
    </row>
    <row r="137" spans="1:37" x14ac:dyDescent="0.3">
      <c r="A137" s="32">
        <v>69</v>
      </c>
      <c r="B137" s="33" t="str">
        <f>VLOOKUP($A137,Сотрудники!$A$3:$L$1201,2,0)</f>
        <v>Егоров Валерий</v>
      </c>
      <c r="C137" s="33" t="str">
        <f>VLOOKUP($A137,Сотрудники!$A$3:$L$1201,8,0)</f>
        <v>Рязань</v>
      </c>
      <c r="D137" s="55"/>
      <c r="E137" s="54">
        <v>8</v>
      </c>
      <c r="F137" s="54">
        <v>7</v>
      </c>
      <c r="G137" s="35"/>
      <c r="H137" s="54">
        <v>8</v>
      </c>
      <c r="I137" s="54">
        <v>8</v>
      </c>
      <c r="J137" s="55"/>
      <c r="K137" s="55"/>
      <c r="L137" s="54">
        <v>8</v>
      </c>
      <c r="M137" s="54">
        <v>8</v>
      </c>
      <c r="N137" s="54">
        <v>8</v>
      </c>
      <c r="O137" s="54">
        <v>8</v>
      </c>
      <c r="P137" s="54">
        <v>8</v>
      </c>
      <c r="Q137" s="55"/>
      <c r="R137" s="55"/>
      <c r="S137" s="54">
        <v>8</v>
      </c>
      <c r="T137" s="54">
        <v>8</v>
      </c>
      <c r="U137" s="54">
        <v>8</v>
      </c>
      <c r="V137" s="54">
        <v>8</v>
      </c>
      <c r="W137" s="54">
        <v>8</v>
      </c>
      <c r="X137" s="55"/>
      <c r="Y137" s="55"/>
      <c r="Z137" s="54">
        <v>8</v>
      </c>
      <c r="AA137" s="54">
        <v>8</v>
      </c>
      <c r="AB137" s="54">
        <v>8</v>
      </c>
      <c r="AC137" s="54">
        <v>8</v>
      </c>
      <c r="AD137" s="54">
        <v>8</v>
      </c>
      <c r="AE137" s="55"/>
      <c r="AF137" s="55"/>
      <c r="AG137" s="54">
        <v>8</v>
      </c>
      <c r="AH137" s="54"/>
      <c r="AI137" s="52"/>
      <c r="AJ137" s="52"/>
      <c r="AK137" s="36">
        <f t="shared" si="61"/>
        <v>159</v>
      </c>
    </row>
    <row r="138" spans="1:37" x14ac:dyDescent="0.3">
      <c r="A138" s="32">
        <v>70</v>
      </c>
      <c r="B138" s="33" t="str">
        <f>VLOOKUP($A138,Сотрудники!$A$3:$L$1201,2,0)</f>
        <v>Балагушкин Артем</v>
      </c>
      <c r="C138" s="33" t="str">
        <f>VLOOKUP($A138,Сотрудники!$A$3:$L$1201,8,0)</f>
        <v>Москва</v>
      </c>
      <c r="D138" s="55"/>
      <c r="E138" s="54">
        <v>8</v>
      </c>
      <c r="F138" s="54">
        <v>7</v>
      </c>
      <c r="G138" s="35"/>
      <c r="H138" s="54">
        <v>8</v>
      </c>
      <c r="I138" s="54">
        <v>8</v>
      </c>
      <c r="J138" s="55"/>
      <c r="K138" s="55"/>
      <c r="L138" s="54">
        <v>8</v>
      </c>
      <c r="M138" s="54">
        <v>8</v>
      </c>
      <c r="N138" s="54">
        <v>8</v>
      </c>
      <c r="O138" s="54">
        <v>8</v>
      </c>
      <c r="P138" s="54">
        <v>8</v>
      </c>
      <c r="Q138" s="55"/>
      <c r="R138" s="55"/>
      <c r="S138" s="54">
        <v>8</v>
      </c>
      <c r="T138" s="54">
        <v>8</v>
      </c>
      <c r="U138" s="54">
        <v>8</v>
      </c>
      <c r="V138" s="54">
        <v>8</v>
      </c>
      <c r="W138" s="54">
        <v>8</v>
      </c>
      <c r="X138" s="55"/>
      <c r="Y138" s="55"/>
      <c r="Z138" s="54">
        <v>8</v>
      </c>
      <c r="AA138" s="54">
        <v>8</v>
      </c>
      <c r="AB138" s="54">
        <v>8</v>
      </c>
      <c r="AC138" s="54">
        <v>8</v>
      </c>
      <c r="AD138" s="54">
        <v>8</v>
      </c>
      <c r="AE138" s="55"/>
      <c r="AF138" s="55"/>
      <c r="AG138" s="54">
        <v>8</v>
      </c>
      <c r="AH138" s="54"/>
      <c r="AI138" s="52"/>
      <c r="AJ138" s="52"/>
      <c r="AK138" s="36">
        <f t="shared" si="61"/>
        <v>159</v>
      </c>
    </row>
    <row r="139" spans="1:37" x14ac:dyDescent="0.3">
      <c r="A139" s="32">
        <v>71</v>
      </c>
      <c r="B139" s="33" t="str">
        <f>VLOOKUP($A139,Сотрудники!$A$3:$L$1201,2,0)</f>
        <v>Чермашенцев Илья</v>
      </c>
      <c r="C139" s="33" t="str">
        <f>VLOOKUP($A139,Сотрудники!$A$3:$L$1201,8,0)</f>
        <v>Москва</v>
      </c>
      <c r="D139" s="55"/>
      <c r="E139" s="54">
        <v>8</v>
      </c>
      <c r="F139" s="54">
        <v>7</v>
      </c>
      <c r="G139" s="35"/>
      <c r="H139" s="54">
        <v>8</v>
      </c>
      <c r="I139" s="54">
        <v>8</v>
      </c>
      <c r="J139" s="55"/>
      <c r="K139" s="55"/>
      <c r="L139" s="54">
        <v>8</v>
      </c>
      <c r="M139" s="54">
        <v>8</v>
      </c>
      <c r="N139" s="54">
        <v>8</v>
      </c>
      <c r="O139" s="54">
        <v>8</v>
      </c>
      <c r="P139" s="54">
        <v>8</v>
      </c>
      <c r="Q139" s="55"/>
      <c r="R139" s="55"/>
      <c r="S139" s="54">
        <v>8</v>
      </c>
      <c r="T139" s="54">
        <v>8</v>
      </c>
      <c r="U139" s="54">
        <v>8</v>
      </c>
      <c r="V139" s="54">
        <v>8</v>
      </c>
      <c r="W139" s="54">
        <v>8</v>
      </c>
      <c r="X139" s="55"/>
      <c r="Y139" s="55"/>
      <c r="Z139" s="54">
        <v>8</v>
      </c>
      <c r="AA139" s="54">
        <v>8</v>
      </c>
      <c r="AB139" s="54">
        <v>8</v>
      </c>
      <c r="AC139" s="54">
        <v>8</v>
      </c>
      <c r="AD139" s="54">
        <v>8</v>
      </c>
      <c r="AE139" s="55"/>
      <c r="AF139" s="55"/>
      <c r="AG139" s="54">
        <v>8</v>
      </c>
      <c r="AH139" s="54"/>
      <c r="AI139" s="52"/>
      <c r="AJ139" s="52"/>
      <c r="AK139" s="36">
        <f t="shared" si="61"/>
        <v>159</v>
      </c>
    </row>
    <row r="140" spans="1:37" x14ac:dyDescent="0.3">
      <c r="A140" s="32">
        <v>72</v>
      </c>
      <c r="B140" s="33" t="str">
        <f>VLOOKUP($A140,Сотрудники!$A$3:$L$1201,2,0)</f>
        <v>Градосельская Наталья</v>
      </c>
      <c r="C140" s="33" t="str">
        <f>VLOOKUP($A140,Сотрудники!$A$3:$L$1201,8,0)</f>
        <v>Москва</v>
      </c>
      <c r="D140" s="55"/>
      <c r="E140" s="54">
        <v>8</v>
      </c>
      <c r="F140" s="54">
        <v>7</v>
      </c>
      <c r="G140" s="35"/>
      <c r="H140" s="54">
        <v>8</v>
      </c>
      <c r="I140" s="54">
        <v>8</v>
      </c>
      <c r="J140" s="55"/>
      <c r="K140" s="55"/>
      <c r="L140" s="54">
        <v>8</v>
      </c>
      <c r="M140" s="54">
        <v>8</v>
      </c>
      <c r="N140" s="54">
        <v>8</v>
      </c>
      <c r="O140" s="54">
        <v>8</v>
      </c>
      <c r="P140" s="54">
        <v>8</v>
      </c>
      <c r="Q140" s="55"/>
      <c r="R140" s="55"/>
      <c r="S140" s="54">
        <v>8</v>
      </c>
      <c r="T140" s="54">
        <v>8</v>
      </c>
      <c r="U140" s="54">
        <v>8</v>
      </c>
      <c r="V140" s="54">
        <v>8</v>
      </c>
      <c r="W140" s="54">
        <v>8</v>
      </c>
      <c r="X140" s="55"/>
      <c r="Y140" s="55"/>
      <c r="Z140" s="54">
        <v>8</v>
      </c>
      <c r="AA140" s="54">
        <v>8</v>
      </c>
      <c r="AB140" s="54">
        <v>8</v>
      </c>
      <c r="AC140" s="54">
        <v>8</v>
      </c>
      <c r="AD140" s="54">
        <v>8</v>
      </c>
      <c r="AE140" s="55"/>
      <c r="AF140" s="55"/>
      <c r="AG140" s="54">
        <v>8</v>
      </c>
      <c r="AH140" s="54"/>
      <c r="AI140" s="52"/>
      <c r="AJ140" s="52"/>
      <c r="AK140" s="36">
        <f t="shared" si="61"/>
        <v>159</v>
      </c>
    </row>
    <row r="141" spans="1:37" x14ac:dyDescent="0.3">
      <c r="A141" s="32">
        <v>73</v>
      </c>
      <c r="B141" s="33" t="str">
        <f>VLOOKUP($A141,Сотрудники!$A$3:$L$1201,2,0)</f>
        <v>Шарапов Артем</v>
      </c>
      <c r="C141" s="33" t="str">
        <f>VLOOKUP($A141,Сотрудники!$A$3:$L$1201,8,0)</f>
        <v>Барнаул</v>
      </c>
      <c r="D141" s="55"/>
      <c r="E141" s="54">
        <v>8</v>
      </c>
      <c r="F141" s="54">
        <v>7</v>
      </c>
      <c r="G141" s="35"/>
      <c r="H141" s="54">
        <v>8</v>
      </c>
      <c r="I141" s="54">
        <v>8</v>
      </c>
      <c r="J141" s="35"/>
      <c r="K141" s="35"/>
      <c r="L141" s="54">
        <v>8</v>
      </c>
      <c r="M141" s="54">
        <v>8</v>
      </c>
      <c r="N141" s="54">
        <v>8</v>
      </c>
      <c r="O141" s="54">
        <v>8</v>
      </c>
      <c r="P141" s="54">
        <v>8</v>
      </c>
      <c r="Q141" s="55"/>
      <c r="R141" s="55"/>
      <c r="S141" s="54">
        <v>8</v>
      </c>
      <c r="T141" s="54">
        <v>8</v>
      </c>
      <c r="U141" s="54">
        <v>8</v>
      </c>
      <c r="V141" s="54">
        <v>8</v>
      </c>
      <c r="W141" s="54">
        <v>8</v>
      </c>
      <c r="X141" s="55"/>
      <c r="Y141" s="55"/>
      <c r="Z141" s="54">
        <v>8</v>
      </c>
      <c r="AA141" s="54">
        <v>8</v>
      </c>
      <c r="AB141" s="54">
        <v>8</v>
      </c>
      <c r="AC141" s="54">
        <v>8</v>
      </c>
      <c r="AD141" s="54">
        <v>8</v>
      </c>
      <c r="AE141" s="55"/>
      <c r="AF141" s="55"/>
      <c r="AG141" s="54">
        <v>8</v>
      </c>
      <c r="AH141" s="54"/>
      <c r="AI141" s="52"/>
      <c r="AJ141" s="52"/>
      <c r="AK141" s="36">
        <f t="shared" si="61"/>
        <v>159</v>
      </c>
    </row>
    <row r="142" spans="1:37" x14ac:dyDescent="0.3">
      <c r="A142" s="32">
        <v>74</v>
      </c>
      <c r="B142" s="33" t="str">
        <f>VLOOKUP($A142,Сотрудники!$A$3:$L$1201,2,0)</f>
        <v>Родионов Всеволод</v>
      </c>
      <c r="C142" s="33" t="str">
        <f>VLOOKUP($A142,Сотрудники!$A$3:$L$1201,8,0)</f>
        <v>Москва</v>
      </c>
      <c r="D142" s="55"/>
      <c r="E142" s="54">
        <v>8</v>
      </c>
      <c r="F142" s="54">
        <v>7</v>
      </c>
      <c r="G142" s="35"/>
      <c r="H142" s="54">
        <v>8</v>
      </c>
      <c r="I142" s="54">
        <v>8</v>
      </c>
      <c r="J142" s="35"/>
      <c r="K142" s="35"/>
      <c r="L142" s="54">
        <v>8</v>
      </c>
      <c r="M142" s="54">
        <v>8</v>
      </c>
      <c r="N142" s="54">
        <v>8</v>
      </c>
      <c r="O142" s="54">
        <v>8</v>
      </c>
      <c r="P142" s="54">
        <v>8</v>
      </c>
      <c r="Q142" s="55"/>
      <c r="R142" s="55"/>
      <c r="S142" s="54">
        <v>8</v>
      </c>
      <c r="T142" s="54">
        <v>8</v>
      </c>
      <c r="U142" s="54">
        <v>8</v>
      </c>
      <c r="V142" s="54">
        <v>8</v>
      </c>
      <c r="W142" s="54">
        <v>8</v>
      </c>
      <c r="X142" s="55"/>
      <c r="Y142" s="55"/>
      <c r="Z142" s="54">
        <v>8</v>
      </c>
      <c r="AA142" s="54">
        <v>8</v>
      </c>
      <c r="AB142" s="54">
        <v>8</v>
      </c>
      <c r="AC142" s="54">
        <v>8</v>
      </c>
      <c r="AD142" s="54">
        <v>8</v>
      </c>
      <c r="AE142" s="55"/>
      <c r="AF142" s="55"/>
      <c r="AG142" s="54">
        <v>8</v>
      </c>
      <c r="AH142" s="54"/>
      <c r="AI142" s="52"/>
      <c r="AJ142" s="52"/>
      <c r="AK142" s="36">
        <f t="shared" si="61"/>
        <v>159</v>
      </c>
    </row>
    <row r="143" spans="1:37" x14ac:dyDescent="0.3">
      <c r="A143" s="32">
        <v>75</v>
      </c>
      <c r="B143" s="33" t="str">
        <f>VLOOKUP($A143,Сотрудники!$A$3:$L$1201,2,0)</f>
        <v>Лашкуль Александра</v>
      </c>
      <c r="C143" s="33" t="str">
        <f>VLOOKUP($A143,Сотрудники!$A$3:$L$1201,8,0)</f>
        <v>СПБ</v>
      </c>
      <c r="D143" s="55"/>
      <c r="E143" s="54">
        <v>8</v>
      </c>
      <c r="F143" s="54">
        <v>7</v>
      </c>
      <c r="G143" s="35"/>
      <c r="H143" s="54">
        <v>8</v>
      </c>
      <c r="I143" s="54">
        <v>8</v>
      </c>
      <c r="J143" s="35"/>
      <c r="K143" s="35"/>
      <c r="L143" s="54">
        <v>8</v>
      </c>
      <c r="M143" s="54">
        <v>8</v>
      </c>
      <c r="N143" s="54">
        <v>8</v>
      </c>
      <c r="O143" s="54">
        <v>8</v>
      </c>
      <c r="P143" s="54">
        <v>8</v>
      </c>
      <c r="Q143" s="55"/>
      <c r="R143" s="55"/>
      <c r="S143" s="54">
        <v>8</v>
      </c>
      <c r="T143" s="54">
        <v>8</v>
      </c>
      <c r="U143" s="54">
        <v>8</v>
      </c>
      <c r="V143" s="54">
        <v>8</v>
      </c>
      <c r="W143" s="54">
        <v>8</v>
      </c>
      <c r="X143" s="55"/>
      <c r="Y143" s="55"/>
      <c r="Z143" s="54">
        <v>8</v>
      </c>
      <c r="AA143" s="54">
        <v>8</v>
      </c>
      <c r="AB143" s="54">
        <v>8</v>
      </c>
      <c r="AC143" s="54">
        <v>8</v>
      </c>
      <c r="AD143" s="54">
        <v>8</v>
      </c>
      <c r="AE143" s="55"/>
      <c r="AF143" s="55"/>
      <c r="AG143" s="54">
        <v>8</v>
      </c>
      <c r="AH143" s="54"/>
      <c r="AI143" s="52"/>
      <c r="AJ143" s="52"/>
      <c r="AK143" s="36">
        <f t="shared" si="61"/>
        <v>159</v>
      </c>
    </row>
    <row r="144" spans="1:37" x14ac:dyDescent="0.3">
      <c r="A144" s="32">
        <v>76</v>
      </c>
      <c r="B144" s="33" t="str">
        <f>VLOOKUP($A144,Сотрудники!$A$3:$L$1201,2,0)</f>
        <v>Мокрова Анастасия</v>
      </c>
      <c r="C144" s="33" t="str">
        <f>VLOOKUP($A144,Сотрудники!$A$3:$L$1201,8,0)</f>
        <v>СПБ</v>
      </c>
      <c r="D144" s="55"/>
      <c r="E144" s="54">
        <v>8</v>
      </c>
      <c r="F144" s="54">
        <v>7</v>
      </c>
      <c r="G144" s="35"/>
      <c r="H144" s="54">
        <v>8</v>
      </c>
      <c r="I144" s="54">
        <v>8</v>
      </c>
      <c r="J144" s="35"/>
      <c r="K144" s="35"/>
      <c r="L144" s="54">
        <v>8</v>
      </c>
      <c r="M144" s="54">
        <v>8</v>
      </c>
      <c r="N144" s="54">
        <v>8</v>
      </c>
      <c r="O144" s="54">
        <v>8</v>
      </c>
      <c r="P144" s="54">
        <v>8</v>
      </c>
      <c r="Q144" s="55"/>
      <c r="R144" s="55"/>
      <c r="S144" s="54">
        <v>8</v>
      </c>
      <c r="T144" s="54">
        <v>8</v>
      </c>
      <c r="U144" s="54">
        <v>8</v>
      </c>
      <c r="V144" s="54">
        <v>8</v>
      </c>
      <c r="W144" s="54">
        <v>8</v>
      </c>
      <c r="X144" s="55"/>
      <c r="Y144" s="55"/>
      <c r="Z144" s="54">
        <v>8</v>
      </c>
      <c r="AA144" s="54">
        <v>8</v>
      </c>
      <c r="AB144" s="54">
        <v>8</v>
      </c>
      <c r="AC144" s="54">
        <v>8</v>
      </c>
      <c r="AD144" s="54">
        <v>8</v>
      </c>
      <c r="AE144" s="55"/>
      <c r="AF144" s="55"/>
      <c r="AG144" s="54">
        <v>8</v>
      </c>
      <c r="AH144" s="54"/>
      <c r="AI144" s="52"/>
      <c r="AJ144" s="52"/>
      <c r="AK144" s="36">
        <f t="shared" si="61"/>
        <v>159</v>
      </c>
    </row>
    <row r="145" spans="1:37" x14ac:dyDescent="0.3">
      <c r="A145" s="32">
        <v>77</v>
      </c>
      <c r="B145" s="33" t="str">
        <f>VLOOKUP($A145,Сотрудники!$A$3:$L$1201,2,0)</f>
        <v>Волотов Илья</v>
      </c>
      <c r="C145" s="33" t="str">
        <f>VLOOKUP($A145,Сотрудники!$A$3:$L$1201,8,0)</f>
        <v>Москва</v>
      </c>
      <c r="D145" s="55"/>
      <c r="E145" s="54">
        <v>8</v>
      </c>
      <c r="F145" s="54">
        <v>7</v>
      </c>
      <c r="G145" s="35"/>
      <c r="H145" s="54">
        <v>8</v>
      </c>
      <c r="I145" s="54">
        <v>8</v>
      </c>
      <c r="J145" s="35"/>
      <c r="K145" s="35"/>
      <c r="L145" s="54">
        <v>8</v>
      </c>
      <c r="M145" s="54">
        <v>8</v>
      </c>
      <c r="N145" s="54">
        <v>8</v>
      </c>
      <c r="O145" s="54">
        <v>8</v>
      </c>
      <c r="P145" s="54">
        <v>8</v>
      </c>
      <c r="Q145" s="55"/>
      <c r="R145" s="55"/>
      <c r="S145" s="54">
        <v>8</v>
      </c>
      <c r="T145" s="54">
        <v>8</v>
      </c>
      <c r="U145" s="54">
        <v>8</v>
      </c>
      <c r="V145" s="54">
        <v>8</v>
      </c>
      <c r="W145" s="54">
        <v>8</v>
      </c>
      <c r="X145" s="55"/>
      <c r="Y145" s="55"/>
      <c r="Z145" s="54">
        <v>8</v>
      </c>
      <c r="AA145" s="54">
        <v>8</v>
      </c>
      <c r="AB145" s="54">
        <v>8</v>
      </c>
      <c r="AC145" s="54">
        <v>8</v>
      </c>
      <c r="AD145" s="54">
        <v>8</v>
      </c>
      <c r="AE145" s="55"/>
      <c r="AF145" s="55"/>
      <c r="AG145" s="54">
        <v>8</v>
      </c>
      <c r="AH145" s="54"/>
      <c r="AI145" s="52"/>
      <c r="AJ145" s="52"/>
      <c r="AK145" s="36">
        <f t="shared" ref="AK145:AK155" si="62">SUM(D145:AJ145)</f>
        <v>159</v>
      </c>
    </row>
    <row r="146" spans="1:37" x14ac:dyDescent="0.3">
      <c r="A146" s="32">
        <v>78</v>
      </c>
      <c r="B146" s="33" t="str">
        <f>VLOOKUP($A146,Сотрудники!$A$3:$L$1201,2,0)</f>
        <v>Гаврилова Екатерина</v>
      </c>
      <c r="C146" s="33" t="str">
        <f>VLOOKUP($A146,Сотрудники!$A$3:$L$1201,8,0)</f>
        <v>Чебоксары</v>
      </c>
      <c r="D146" s="55"/>
      <c r="E146" s="54">
        <v>8</v>
      </c>
      <c r="F146" s="54">
        <v>7</v>
      </c>
      <c r="G146" s="35"/>
      <c r="H146" s="54">
        <v>8</v>
      </c>
      <c r="I146" s="54">
        <v>8</v>
      </c>
      <c r="J146" s="35"/>
      <c r="K146" s="35"/>
      <c r="L146" s="54">
        <v>8</v>
      </c>
      <c r="M146" s="54">
        <v>8</v>
      </c>
      <c r="N146" s="54">
        <v>8</v>
      </c>
      <c r="O146" s="54">
        <v>8</v>
      </c>
      <c r="P146" s="54">
        <v>8</v>
      </c>
      <c r="Q146" s="55"/>
      <c r="R146" s="55"/>
      <c r="S146" s="54">
        <v>8</v>
      </c>
      <c r="T146" s="54">
        <v>8</v>
      </c>
      <c r="U146" s="54">
        <v>8</v>
      </c>
      <c r="V146" s="54">
        <v>8</v>
      </c>
      <c r="W146" s="54">
        <v>8</v>
      </c>
      <c r="X146" s="55"/>
      <c r="Y146" s="55"/>
      <c r="Z146" s="54">
        <v>8</v>
      </c>
      <c r="AA146" s="54">
        <v>8</v>
      </c>
      <c r="AB146" s="54">
        <v>8</v>
      </c>
      <c r="AC146" s="54">
        <v>8</v>
      </c>
      <c r="AD146" s="54">
        <v>8</v>
      </c>
      <c r="AE146" s="55"/>
      <c r="AF146" s="55"/>
      <c r="AG146" s="54">
        <v>8</v>
      </c>
      <c r="AH146" s="54"/>
      <c r="AI146" s="52"/>
      <c r="AJ146" s="52"/>
      <c r="AK146" s="36">
        <f t="shared" si="62"/>
        <v>159</v>
      </c>
    </row>
    <row r="147" spans="1:37" x14ac:dyDescent="0.3">
      <c r="A147" s="32">
        <v>79</v>
      </c>
      <c r="B147" s="33" t="str">
        <f>VLOOKUP($A147,Сотрудники!$A$3:$L$1201,2,0)</f>
        <v>Шакиров Вадим</v>
      </c>
      <c r="C147" s="33" t="str">
        <f>VLOOKUP($A147,Сотрудники!$A$3:$L$1201,8,0)</f>
        <v>Иннополис</v>
      </c>
      <c r="D147" s="55"/>
      <c r="E147" s="54">
        <v>8</v>
      </c>
      <c r="F147" s="54">
        <v>7</v>
      </c>
      <c r="G147" s="35"/>
      <c r="H147" s="54">
        <v>8</v>
      </c>
      <c r="I147" s="54">
        <v>8</v>
      </c>
      <c r="J147" s="35"/>
      <c r="K147" s="35"/>
      <c r="L147" s="54">
        <v>8</v>
      </c>
      <c r="M147" s="54">
        <v>8</v>
      </c>
      <c r="N147" s="54">
        <v>8</v>
      </c>
      <c r="O147" s="54">
        <v>8</v>
      </c>
      <c r="P147" s="54">
        <v>8</v>
      </c>
      <c r="Q147" s="55"/>
      <c r="R147" s="55"/>
      <c r="S147" s="54">
        <v>8</v>
      </c>
      <c r="T147" s="54">
        <v>8</v>
      </c>
      <c r="U147" s="54">
        <v>8</v>
      </c>
      <c r="V147" s="54">
        <v>8</v>
      </c>
      <c r="W147" s="54">
        <v>8</v>
      </c>
      <c r="X147" s="55"/>
      <c r="Y147" s="55"/>
      <c r="Z147" s="54">
        <v>8</v>
      </c>
      <c r="AA147" s="54">
        <v>8</v>
      </c>
      <c r="AB147" s="54">
        <v>8</v>
      </c>
      <c r="AC147" s="54">
        <v>8</v>
      </c>
      <c r="AD147" s="54">
        <v>8</v>
      </c>
      <c r="AE147" s="55"/>
      <c r="AF147" s="55"/>
      <c r="AG147" s="54">
        <v>8</v>
      </c>
      <c r="AH147" s="54"/>
      <c r="AI147" s="52"/>
      <c r="AJ147" s="52"/>
      <c r="AK147" s="36">
        <f t="shared" si="62"/>
        <v>159</v>
      </c>
    </row>
    <row r="148" spans="1:37" x14ac:dyDescent="0.3">
      <c r="A148" s="32">
        <v>80</v>
      </c>
      <c r="B148" s="33" t="str">
        <f>VLOOKUP($A148,Сотрудники!$A$3:$L$1201,2,0)</f>
        <v>Павлов Никита</v>
      </c>
      <c r="C148" s="33" t="str">
        <f>VLOOKUP($A148,Сотрудники!$A$3:$L$1201,8,0)</f>
        <v>Москва</v>
      </c>
      <c r="D148" s="55"/>
      <c r="E148" s="54">
        <v>8</v>
      </c>
      <c r="F148" s="54">
        <v>7</v>
      </c>
      <c r="G148" s="35"/>
      <c r="H148" s="54">
        <v>8</v>
      </c>
      <c r="I148" s="54">
        <v>8</v>
      </c>
      <c r="J148" s="35"/>
      <c r="K148" s="35"/>
      <c r="L148" s="54">
        <v>8</v>
      </c>
      <c r="M148" s="54">
        <v>8</v>
      </c>
      <c r="N148" s="54">
        <v>8</v>
      </c>
      <c r="O148" s="54">
        <v>8</v>
      </c>
      <c r="P148" s="54">
        <v>8</v>
      </c>
      <c r="Q148" s="35"/>
      <c r="R148" s="35"/>
      <c r="S148" s="54">
        <v>8</v>
      </c>
      <c r="T148" s="54">
        <v>8</v>
      </c>
      <c r="U148" s="54">
        <v>8</v>
      </c>
      <c r="V148" s="54">
        <v>8</v>
      </c>
      <c r="W148" s="54">
        <v>8</v>
      </c>
      <c r="X148" s="55"/>
      <c r="Y148" s="55"/>
      <c r="Z148" s="54">
        <v>8</v>
      </c>
      <c r="AA148" s="54">
        <v>8</v>
      </c>
      <c r="AB148" s="54">
        <v>8</v>
      </c>
      <c r="AC148" s="54">
        <v>8</v>
      </c>
      <c r="AD148" s="54">
        <v>8</v>
      </c>
      <c r="AE148" s="55"/>
      <c r="AF148" s="55"/>
      <c r="AG148" s="54">
        <v>8</v>
      </c>
      <c r="AH148" s="54"/>
      <c r="AI148" s="52"/>
      <c r="AJ148" s="52"/>
      <c r="AK148" s="36">
        <f t="shared" si="62"/>
        <v>159</v>
      </c>
    </row>
    <row r="149" spans="1:37" x14ac:dyDescent="0.3">
      <c r="A149" s="32">
        <v>81</v>
      </c>
      <c r="B149" s="33" t="str">
        <f>VLOOKUP($A149,Сотрудники!$A$3:$L$1201,2,0)</f>
        <v>Александрова Кристина</v>
      </c>
      <c r="C149" s="33" t="str">
        <f>VLOOKUP($A149,Сотрудники!$A$3:$L$1201,8,0)</f>
        <v>Москва</v>
      </c>
      <c r="D149" s="55"/>
      <c r="E149" s="54">
        <v>8</v>
      </c>
      <c r="F149" s="54">
        <v>7</v>
      </c>
      <c r="G149" s="35"/>
      <c r="H149" s="54">
        <v>8</v>
      </c>
      <c r="I149" s="54">
        <v>8</v>
      </c>
      <c r="J149" s="35"/>
      <c r="K149" s="35"/>
      <c r="L149" s="54">
        <v>8</v>
      </c>
      <c r="M149" s="54">
        <v>8</v>
      </c>
      <c r="N149" s="54">
        <v>8</v>
      </c>
      <c r="O149" s="54">
        <v>8</v>
      </c>
      <c r="P149" s="54">
        <v>8</v>
      </c>
      <c r="Q149" s="35"/>
      <c r="R149" s="35"/>
      <c r="S149" s="54">
        <v>8</v>
      </c>
      <c r="T149" s="54">
        <v>8</v>
      </c>
      <c r="U149" s="54">
        <v>8</v>
      </c>
      <c r="V149" s="54">
        <v>8</v>
      </c>
      <c r="W149" s="54">
        <v>8</v>
      </c>
      <c r="X149" s="55"/>
      <c r="Y149" s="55"/>
      <c r="Z149" s="54">
        <v>8</v>
      </c>
      <c r="AA149" s="54">
        <v>8</v>
      </c>
      <c r="AB149" s="54">
        <v>8</v>
      </c>
      <c r="AC149" s="54">
        <v>8</v>
      </c>
      <c r="AD149" s="54">
        <v>8</v>
      </c>
      <c r="AE149" s="55"/>
      <c r="AF149" s="55"/>
      <c r="AG149" s="54">
        <v>8</v>
      </c>
      <c r="AH149" s="54"/>
      <c r="AI149" s="52"/>
      <c r="AJ149" s="52"/>
      <c r="AK149" s="36">
        <f t="shared" si="62"/>
        <v>159</v>
      </c>
    </row>
    <row r="150" spans="1:37" x14ac:dyDescent="0.3">
      <c r="A150" s="32">
        <v>82</v>
      </c>
      <c r="B150" s="33" t="str">
        <f>VLOOKUP($A150,Сотрудники!$A$3:$L$1201,2,0)</f>
        <v>Крапивин Сергей</v>
      </c>
      <c r="C150" s="33" t="str">
        <f>VLOOKUP($A150,Сотрудники!$A$3:$L$1201,8,0)</f>
        <v>Краснодар</v>
      </c>
      <c r="D150" s="55"/>
      <c r="E150" s="54">
        <v>8</v>
      </c>
      <c r="F150" s="54">
        <v>7</v>
      </c>
      <c r="G150" s="35"/>
      <c r="H150" s="54">
        <v>8</v>
      </c>
      <c r="I150" s="54">
        <v>8</v>
      </c>
      <c r="J150" s="35"/>
      <c r="K150" s="35"/>
      <c r="L150" s="54">
        <v>8</v>
      </c>
      <c r="M150" s="54">
        <v>8</v>
      </c>
      <c r="N150" s="54">
        <v>8</v>
      </c>
      <c r="O150" s="54">
        <v>8</v>
      </c>
      <c r="P150" s="54">
        <v>8</v>
      </c>
      <c r="Q150" s="35"/>
      <c r="R150" s="35"/>
      <c r="S150" s="54">
        <v>8</v>
      </c>
      <c r="T150" s="54">
        <v>8</v>
      </c>
      <c r="U150" s="54">
        <v>8</v>
      </c>
      <c r="V150" s="54">
        <v>8</v>
      </c>
      <c r="W150" s="54">
        <v>8</v>
      </c>
      <c r="X150" s="35"/>
      <c r="Y150" s="35"/>
      <c r="Z150" s="54">
        <v>8</v>
      </c>
      <c r="AA150" s="54">
        <v>8</v>
      </c>
      <c r="AB150" s="54">
        <v>8</v>
      </c>
      <c r="AC150" s="54">
        <v>8</v>
      </c>
      <c r="AD150" s="54">
        <v>8</v>
      </c>
      <c r="AE150" s="55"/>
      <c r="AF150" s="55"/>
      <c r="AG150" s="54">
        <v>8</v>
      </c>
      <c r="AH150" s="54"/>
      <c r="AI150" s="52"/>
      <c r="AJ150" s="52"/>
      <c r="AK150" s="36">
        <f t="shared" si="62"/>
        <v>159</v>
      </c>
    </row>
    <row r="151" spans="1:37" x14ac:dyDescent="0.3">
      <c r="A151" s="32">
        <v>84</v>
      </c>
      <c r="B151" s="33" t="str">
        <f>VLOOKUP($A151,Сотрудники!$A$3:$L$1201,2,0)</f>
        <v>Сабиров Артур</v>
      </c>
      <c r="C151" s="33" t="str">
        <f>VLOOKUP($A151,Сотрудники!$A$3:$L$1201,8,0)</f>
        <v>Казань</v>
      </c>
      <c r="D151" s="55"/>
      <c r="E151" s="54">
        <v>8</v>
      </c>
      <c r="F151" s="54">
        <v>7</v>
      </c>
      <c r="G151" s="35"/>
      <c r="H151" s="54">
        <v>8</v>
      </c>
      <c r="I151" s="54">
        <v>8</v>
      </c>
      <c r="J151" s="35"/>
      <c r="K151" s="35"/>
      <c r="L151" s="54">
        <v>8</v>
      </c>
      <c r="M151" s="54">
        <v>8</v>
      </c>
      <c r="N151" s="54">
        <v>8</v>
      </c>
      <c r="O151" s="54">
        <v>8</v>
      </c>
      <c r="P151" s="54">
        <v>8</v>
      </c>
      <c r="Q151" s="35"/>
      <c r="R151" s="35"/>
      <c r="S151" s="54">
        <v>8</v>
      </c>
      <c r="T151" s="54">
        <v>8</v>
      </c>
      <c r="U151" s="54">
        <v>8</v>
      </c>
      <c r="V151" s="54">
        <v>8</v>
      </c>
      <c r="W151" s="54">
        <v>8</v>
      </c>
      <c r="X151" s="35"/>
      <c r="Y151" s="35"/>
      <c r="Z151" s="54">
        <v>8</v>
      </c>
      <c r="AA151" s="54">
        <v>8</v>
      </c>
      <c r="AB151" s="54">
        <v>8</v>
      </c>
      <c r="AC151" s="54">
        <v>8</v>
      </c>
      <c r="AD151" s="54">
        <v>8</v>
      </c>
      <c r="AE151" s="55"/>
      <c r="AF151" s="55"/>
      <c r="AG151" s="54">
        <v>8</v>
      </c>
      <c r="AH151" s="54"/>
      <c r="AI151" s="52"/>
      <c r="AJ151" s="52"/>
      <c r="AK151" s="36">
        <f t="shared" si="62"/>
        <v>159</v>
      </c>
    </row>
    <row r="152" spans="1:37" x14ac:dyDescent="0.3">
      <c r="A152" s="32">
        <v>85</v>
      </c>
      <c r="B152" s="33" t="str">
        <f>VLOOKUP($A152,Сотрудники!$A$3:$L$1201,2,0)</f>
        <v>Рудаков Сергей</v>
      </c>
      <c r="C152" s="33" t="str">
        <f>VLOOKUP($A152,Сотрудники!$A$3:$L$1201,8,0)</f>
        <v>Москва</v>
      </c>
      <c r="D152" s="55"/>
      <c r="E152" s="54">
        <v>8</v>
      </c>
      <c r="F152" s="54">
        <v>7</v>
      </c>
      <c r="G152" s="35"/>
      <c r="H152" s="54">
        <v>8</v>
      </c>
      <c r="I152" s="54">
        <v>8</v>
      </c>
      <c r="J152" s="35"/>
      <c r="K152" s="35"/>
      <c r="L152" s="54">
        <v>8</v>
      </c>
      <c r="M152" s="54">
        <v>8</v>
      </c>
      <c r="N152" s="54">
        <v>8</v>
      </c>
      <c r="O152" s="54">
        <v>8</v>
      </c>
      <c r="P152" s="54">
        <v>8</v>
      </c>
      <c r="Q152" s="35"/>
      <c r="R152" s="35"/>
      <c r="S152" s="54">
        <v>8</v>
      </c>
      <c r="T152" s="54">
        <v>8</v>
      </c>
      <c r="U152" s="54">
        <v>8</v>
      </c>
      <c r="V152" s="54">
        <v>8</v>
      </c>
      <c r="W152" s="54">
        <v>8</v>
      </c>
      <c r="X152" s="35"/>
      <c r="Y152" s="35"/>
      <c r="Z152" s="54">
        <v>8</v>
      </c>
      <c r="AA152" s="54">
        <v>8</v>
      </c>
      <c r="AB152" s="54">
        <v>8</v>
      </c>
      <c r="AC152" s="54">
        <v>8</v>
      </c>
      <c r="AD152" s="54">
        <v>8</v>
      </c>
      <c r="AE152" s="55"/>
      <c r="AF152" s="55"/>
      <c r="AG152" s="54">
        <v>8</v>
      </c>
      <c r="AH152" s="54"/>
      <c r="AI152" s="52"/>
      <c r="AJ152" s="52"/>
      <c r="AK152" s="36">
        <f t="shared" si="62"/>
        <v>159</v>
      </c>
    </row>
    <row r="153" spans="1:37" x14ac:dyDescent="0.3">
      <c r="A153" s="32">
        <v>86</v>
      </c>
      <c r="B153" s="33" t="str">
        <f>VLOOKUP($A153,Сотрудники!$A$3:$L$1201,2,0)</f>
        <v>Михеев Дмитрий</v>
      </c>
      <c r="C153" s="33" t="str">
        <f>VLOOKUP($A153,Сотрудники!$A$3:$L$1201,8,0)</f>
        <v>СПБ</v>
      </c>
      <c r="D153" s="55"/>
      <c r="E153" s="54"/>
      <c r="F153" s="54"/>
      <c r="G153" s="35"/>
      <c r="H153" s="54">
        <v>8</v>
      </c>
      <c r="I153" s="54">
        <v>8</v>
      </c>
      <c r="J153" s="35"/>
      <c r="K153" s="35"/>
      <c r="L153" s="54">
        <v>8</v>
      </c>
      <c r="M153" s="54">
        <v>8</v>
      </c>
      <c r="N153" s="54">
        <v>8</v>
      </c>
      <c r="O153" s="54">
        <v>8</v>
      </c>
      <c r="P153" s="54">
        <v>8</v>
      </c>
      <c r="Q153" s="35"/>
      <c r="R153" s="35"/>
      <c r="S153" s="54">
        <v>8</v>
      </c>
      <c r="T153" s="54">
        <v>8</v>
      </c>
      <c r="U153" s="54">
        <v>8</v>
      </c>
      <c r="V153" s="54">
        <v>8</v>
      </c>
      <c r="W153" s="54">
        <v>8</v>
      </c>
      <c r="X153" s="35"/>
      <c r="Y153" s="35"/>
      <c r="Z153" s="54">
        <v>8</v>
      </c>
      <c r="AA153" s="54">
        <v>8</v>
      </c>
      <c r="AB153" s="54">
        <v>8</v>
      </c>
      <c r="AC153" s="54">
        <v>8</v>
      </c>
      <c r="AD153" s="54">
        <v>8</v>
      </c>
      <c r="AE153" s="55"/>
      <c r="AF153" s="55"/>
      <c r="AG153" s="54">
        <v>8</v>
      </c>
      <c r="AH153" s="54"/>
      <c r="AI153" s="52"/>
      <c r="AJ153" s="52"/>
      <c r="AK153" s="36">
        <f t="shared" si="62"/>
        <v>144</v>
      </c>
    </row>
    <row r="154" spans="1:37" x14ac:dyDescent="0.3">
      <c r="A154" s="32">
        <v>87</v>
      </c>
      <c r="B154" s="33" t="str">
        <f>VLOOKUP($A154,Сотрудники!$A$3:$L$1201,2,0)</f>
        <v>Борисова Алёна</v>
      </c>
      <c r="C154" s="33" t="str">
        <f>VLOOKUP($A154,Сотрудники!$A$3:$L$1201,8,0)</f>
        <v>Екатеринбург</v>
      </c>
      <c r="D154" s="55"/>
      <c r="E154" s="54"/>
      <c r="F154" s="54"/>
      <c r="G154" s="35"/>
      <c r="H154" s="54"/>
      <c r="I154" s="54"/>
      <c r="J154" s="35"/>
      <c r="K154" s="35"/>
      <c r="L154" s="54">
        <v>8</v>
      </c>
      <c r="M154" s="54">
        <v>8</v>
      </c>
      <c r="N154" s="54">
        <v>8</v>
      </c>
      <c r="O154" s="54">
        <v>8</v>
      </c>
      <c r="P154" s="54">
        <v>8</v>
      </c>
      <c r="Q154" s="35"/>
      <c r="R154" s="35"/>
      <c r="S154" s="54">
        <v>8</v>
      </c>
      <c r="T154" s="54">
        <v>8</v>
      </c>
      <c r="U154" s="54">
        <v>8</v>
      </c>
      <c r="V154" s="54">
        <v>8</v>
      </c>
      <c r="W154" s="54">
        <v>8</v>
      </c>
      <c r="X154" s="35"/>
      <c r="Y154" s="35"/>
      <c r="Z154" s="54">
        <v>8</v>
      </c>
      <c r="AA154" s="54">
        <v>8</v>
      </c>
      <c r="AB154" s="54">
        <v>8</v>
      </c>
      <c r="AC154" s="54">
        <v>8</v>
      </c>
      <c r="AD154" s="54">
        <v>8</v>
      </c>
      <c r="AE154" s="55"/>
      <c r="AF154" s="55"/>
      <c r="AG154" s="54">
        <v>8</v>
      </c>
      <c r="AH154" s="54"/>
      <c r="AI154" s="52"/>
      <c r="AJ154" s="52"/>
      <c r="AK154" s="36">
        <f t="shared" si="62"/>
        <v>128</v>
      </c>
    </row>
    <row r="155" spans="1:37" x14ac:dyDescent="0.3">
      <c r="A155" s="32">
        <v>88</v>
      </c>
      <c r="B155" s="33" t="str">
        <f>VLOOKUP($A155,Сотрудники!$A$3:$L$1201,2,0)</f>
        <v>Коурова Мария</v>
      </c>
      <c r="C155" s="33" t="str">
        <f>VLOOKUP($A155,Сотрудники!$A$3:$L$1201,8,0)</f>
        <v>Екатеринбург</v>
      </c>
      <c r="D155" s="55"/>
      <c r="E155" s="54"/>
      <c r="F155" s="54"/>
      <c r="G155" s="35"/>
      <c r="H155" s="54"/>
      <c r="I155" s="54"/>
      <c r="J155" s="35"/>
      <c r="K155" s="35"/>
      <c r="L155" s="54"/>
      <c r="M155" s="54"/>
      <c r="N155" s="54"/>
      <c r="O155" s="54"/>
      <c r="P155" s="54"/>
      <c r="Q155" s="35"/>
      <c r="R155" s="35"/>
      <c r="S155" s="54"/>
      <c r="T155" s="54"/>
      <c r="U155" s="54"/>
      <c r="V155" s="54"/>
      <c r="W155" s="54"/>
      <c r="X155" s="35"/>
      <c r="Y155" s="35"/>
      <c r="Z155" s="54">
        <v>8</v>
      </c>
      <c r="AA155" s="54">
        <v>8</v>
      </c>
      <c r="AB155" s="54">
        <v>8</v>
      </c>
      <c r="AC155" s="54">
        <v>8</v>
      </c>
      <c r="AD155" s="54">
        <v>8</v>
      </c>
      <c r="AE155" s="55"/>
      <c r="AF155" s="55"/>
      <c r="AG155" s="54">
        <v>8</v>
      </c>
      <c r="AH155" s="54"/>
      <c r="AI155" s="52"/>
      <c r="AJ155" s="52"/>
      <c r="AK155" s="36">
        <f t="shared" si="62"/>
        <v>48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1593-7671-4685-9BAF-578344592E3E}">
  <dimension ref="A1:L80"/>
  <sheetViews>
    <sheetView topLeftCell="A51" zoomScale="85" zoomScaleNormal="85" workbookViewId="0">
      <selection activeCell="M70" sqref="M70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226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Таблица2567891011121314151617[[#This Row],[Итого кол-во рабочих часов]]/8</f>
        <v>19.875</v>
      </c>
      <c r="G5" s="61"/>
      <c r="H5" s="61">
        <v>159</v>
      </c>
      <c r="I5" s="41" t="e">
        <f>VLOOKUP($A5,Сотрудники!$A$3:$L$1201,14,0)</f>
        <v>#REF!</v>
      </c>
      <c r="J5" s="43" t="e">
        <f t="shared" ref="J5:J67" si="0">I5/8</f>
        <v>#REF!</v>
      </c>
      <c r="K5" s="42" t="e">
        <f t="shared" ref="K5:K67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Таблица2567891011121314151617[[#This Row],[Итого кол-во рабочих часов]]/8</f>
        <v>19.875</v>
      </c>
      <c r="G6" s="61"/>
      <c r="H6" s="61">
        <v>159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Таблица2567891011121314151617[[#This Row],[Итого кол-во рабочих часов]]/8</f>
        <v>19.875</v>
      </c>
      <c r="G7" s="62"/>
      <c r="H7" s="61">
        <v>159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Таблица2567891011121314151617[[#This Row],[Итого кол-во рабочих часов]]/8</f>
        <v>19.875</v>
      </c>
      <c r="G8" s="62"/>
      <c r="H8" s="61">
        <v>159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19.875</v>
      </c>
      <c r="G9" s="10"/>
      <c r="H9" s="10">
        <v>159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72" si="2">H10/8</f>
        <v>19.875</v>
      </c>
      <c r="G10" s="10"/>
      <c r="H10" s="10">
        <v>159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19.875</v>
      </c>
      <c r="G11" s="10"/>
      <c r="H11" s="10">
        <v>159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10.875</v>
      </c>
      <c r="G12" s="10">
        <v>15</v>
      </c>
      <c r="H12" s="10">
        <v>87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19.875</v>
      </c>
      <c r="G13" s="10"/>
      <c r="H13" s="10">
        <v>159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18</v>
      </c>
      <c r="G14" s="10">
        <v>3</v>
      </c>
      <c r="H14" s="10">
        <v>144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19.875</v>
      </c>
      <c r="G15" s="10"/>
      <c r="H15" s="10">
        <v>159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19.875</v>
      </c>
      <c r="G16" s="10"/>
      <c r="H16" s="10">
        <v>159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19.875</v>
      </c>
      <c r="G17" s="10"/>
      <c r="H17" s="10">
        <v>159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x14ac:dyDescent="0.3">
      <c r="A18" s="60">
        <v>19</v>
      </c>
      <c r="B18" s="50" t="str">
        <f>VLOOKUP($A18,Сотрудники!$A$3:$L$1201,2,0)</f>
        <v>Лопатин Максим</v>
      </c>
      <c r="C18" s="50">
        <f>VLOOKUP($A18,Сотрудники!$A$3:$L$1201,9,0)</f>
        <v>0</v>
      </c>
      <c r="D18" s="50">
        <f>VLOOKUP($A18,Сотрудники!$A$3:$L$1201,10,0)</f>
        <v>0</v>
      </c>
      <c r="E18" s="63">
        <f>VLOOKUP($A18,Сотрудники!$A$3:$L$1201,11,0)</f>
        <v>0</v>
      </c>
      <c r="F18" s="9">
        <f t="shared" si="2"/>
        <v>19.875</v>
      </c>
      <c r="G18" s="10"/>
      <c r="H18" s="10">
        <v>159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21</v>
      </c>
      <c r="B19" s="50" t="str">
        <f>VLOOKUP($A19,Сотрудники!$A$3:$L$1201,2,0)</f>
        <v>Шимберев Борис</v>
      </c>
      <c r="C19" s="50">
        <f>VLOOKUP($A19,Сотрудники!$A$3:$L$1201,9,0)</f>
        <v>0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19.875</v>
      </c>
      <c r="G19" s="10"/>
      <c r="H19" s="10">
        <v>159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22</v>
      </c>
      <c r="B20" s="50" t="str">
        <f>VLOOKUP($A20,Сотрудники!$A$3:$L$1201,2,0)</f>
        <v>Виштак Татьяна</v>
      </c>
      <c r="C20" s="50" t="str">
        <f>VLOOKUP($A20,Сотрудники!$A$3:$L$1201,9,0)</f>
        <v>приземление</v>
      </c>
      <c r="D20" s="50">
        <f>VLOOKUP($A20,Сотрудники!$A$3:$L$1201,10,0)</f>
        <v>0</v>
      </c>
      <c r="E20" s="50" t="str">
        <f>VLOOKUP($A20,Сотрудники!$A$3:$L$1201,11,0)</f>
        <v xml:space="preserve">310 400 </v>
      </c>
      <c r="F20" s="9">
        <f t="shared" si="2"/>
        <v>19.875</v>
      </c>
      <c r="G20" s="10"/>
      <c r="H20" s="10">
        <v>159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23</v>
      </c>
      <c r="B21" s="50" t="str">
        <f>VLOOKUP($A21,Сотрудники!$A$3:$L$1201,2,0)</f>
        <v>Путилов Александр</v>
      </c>
      <c r="C21" s="50">
        <f>VLOOKUP($A21,Сотрудники!$A$3:$L$1201,9,0)</f>
        <v>0</v>
      </c>
      <c r="D21" s="50">
        <f>VLOOKUP($A21,Сотрудники!$A$3:$L$1201,10,0)</f>
        <v>0</v>
      </c>
      <c r="E21" s="50">
        <f>VLOOKUP($A21,Сотрудники!$A$3:$L$1201,11,0)</f>
        <v>303500</v>
      </c>
      <c r="F21" s="9">
        <f t="shared" si="2"/>
        <v>19.875</v>
      </c>
      <c r="G21" s="10"/>
      <c r="H21" s="10">
        <v>159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ht="31.2" x14ac:dyDescent="0.3">
      <c r="A22" s="60">
        <v>24</v>
      </c>
      <c r="B22" s="50" t="str">
        <f>VLOOKUP($A22,Сотрудники!$A$3:$L$1201,2,0)</f>
        <v>Цыганкова Анастасия</v>
      </c>
      <c r="C22" s="50" t="str">
        <f>VLOOKUP($A22,Сотрудники!$A$3:$L$1201,9,0)</f>
        <v>Ресурсное планирование</v>
      </c>
      <c r="D22" s="50">
        <f>VLOOKUP($A22,Сотрудники!$A$3:$L$1201,10,0)</f>
        <v>0.15</v>
      </c>
      <c r="E22" s="50">
        <f>VLOOKUP($A22,Сотрудники!$A$3:$L$1201,11,0)</f>
        <v>150000</v>
      </c>
      <c r="F22" s="9">
        <f t="shared" si="2"/>
        <v>19.875</v>
      </c>
      <c r="G22" s="10"/>
      <c r="H22" s="10">
        <v>159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x14ac:dyDescent="0.3">
      <c r="A23" s="60">
        <v>25</v>
      </c>
      <c r="B23" s="50" t="str">
        <f>VLOOKUP($A23,Сотрудники!$A$3:$L$1201,2,0)</f>
        <v>Беседин Игорь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>
        <f>VLOOKUP($A23,Сотрудники!$A$3:$L$1201,11,0)</f>
        <v>310000</v>
      </c>
      <c r="F23" s="9">
        <f t="shared" si="2"/>
        <v>19.875</v>
      </c>
      <c r="G23" s="10"/>
      <c r="H23" s="10">
        <v>159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ht="31.2" x14ac:dyDescent="0.3">
      <c r="A24" s="60">
        <v>26</v>
      </c>
      <c r="B24" s="50" t="str">
        <f>VLOOKUP($A24,Сотрудники!$A$3:$L$1201,2,0)</f>
        <v>Молчанов Роман</v>
      </c>
      <c r="C24" s="50" t="str">
        <f>VLOOKUP($A24,Сотрудники!$A$3:$L$1201,9,0)</f>
        <v xml:space="preserve">Кредиты наличными </v>
      </c>
      <c r="D24" s="50">
        <f>VLOOKUP($A24,Сотрудники!$A$3:$L$1201,10,0)</f>
        <v>0</v>
      </c>
      <c r="E24" s="50">
        <f>VLOOKUP($A24,Сотрудники!$A$3:$L$1201,11,0)</f>
        <v>300000</v>
      </c>
      <c r="F24" s="9">
        <f t="shared" si="2"/>
        <v>19.875</v>
      </c>
      <c r="G24" s="10"/>
      <c r="H24" s="10">
        <v>159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x14ac:dyDescent="0.3">
      <c r="A25" s="60">
        <v>27</v>
      </c>
      <c r="B25" s="50" t="str">
        <f>VLOOKUP($A25,Сотрудники!$A$3:$L$1201,2,0)</f>
        <v>Пузанов Андрей</v>
      </c>
      <c r="C25" s="50">
        <f>VLOOKUP($A25,Сотрудники!$A$3:$L$1201,9,0)</f>
        <v>0</v>
      </c>
      <c r="D25" s="50">
        <f>VLOOKUP($A25,Сотрудники!$A$3:$L$1201,10,0)</f>
        <v>0</v>
      </c>
      <c r="E25" s="50">
        <f>VLOOKUP($A25,Сотрудники!$A$3:$L$1201,11,0)</f>
        <v>0</v>
      </c>
      <c r="F25" s="9">
        <f t="shared" si="2"/>
        <v>19.875</v>
      </c>
      <c r="G25" s="10"/>
      <c r="H25" s="10">
        <v>159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ht="62.4" x14ac:dyDescent="0.3">
      <c r="A26" s="60">
        <v>28</v>
      </c>
      <c r="B26" s="50" t="str">
        <f>VLOOKUP($A26,Сотрудники!$A$3:$L$1201,2,0)</f>
        <v>Хотулев Дмитрий</v>
      </c>
      <c r="C26" s="50" t="str">
        <f>VLOOKUP($A26,Сотрудники!$A$3:$L$1201,9,0)</f>
        <v>Платежи юридических лиц (Малый и средний бизнес)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19.875</v>
      </c>
      <c r="G26" s="10"/>
      <c r="H26" s="10">
        <v>159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x14ac:dyDescent="0.3">
      <c r="A27" s="60">
        <v>30</v>
      </c>
      <c r="B27" s="50" t="str">
        <f>VLOOKUP($A27,Сотрудники!$A$3:$L$1201,2,0)</f>
        <v>Тарасов Алексей</v>
      </c>
      <c r="C27" s="50">
        <f>VLOOKUP($A27,Сотрудники!$A$3:$L$1201,9,0)</f>
        <v>0</v>
      </c>
      <c r="D27" s="50">
        <f>VLOOKUP($A27,Сотрудники!$A$3:$L$1201,10,0)</f>
        <v>0</v>
      </c>
      <c r="E27" s="50">
        <f>VLOOKUP($A27,Сотрудники!$A$3:$L$1201,11,0)</f>
        <v>248000</v>
      </c>
      <c r="F27" s="9">
        <f t="shared" si="2"/>
        <v>14.875</v>
      </c>
      <c r="G27" s="10">
        <v>7</v>
      </c>
      <c r="H27" s="10">
        <v>119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31</v>
      </c>
      <c r="B28" s="50" t="str">
        <f>VLOOKUP($A28,Сотрудники!$A$3:$L$1201,2,0)</f>
        <v>Саринков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19.875</v>
      </c>
      <c r="G28" s="10"/>
      <c r="H28" s="10">
        <v>159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33</v>
      </c>
      <c r="B29" s="50" t="str">
        <f>VLOOKUP($A29,Сотрудники!$A$3:$L$1201,2,0)</f>
        <v>Киевский Сергей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19.875</v>
      </c>
      <c r="G29" s="10"/>
      <c r="H29" s="10">
        <v>159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35</v>
      </c>
      <c r="B30" s="50" t="str">
        <f>VLOOKUP($A30,Сотрудники!$A$3:$L$1201,2,0)</f>
        <v>Дмитриев Николай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9.875</v>
      </c>
      <c r="G30" s="10">
        <v>14</v>
      </c>
      <c r="H30" s="10">
        <v>79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36</v>
      </c>
      <c r="B31" s="50" t="str">
        <f>VLOOKUP($A31,Сотрудники!$A$3:$L$1201,2,0)</f>
        <v>Юркин Николай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19.875</v>
      </c>
      <c r="G31" s="10"/>
      <c r="H31" s="10">
        <v>159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37</v>
      </c>
      <c r="B32" s="50" t="str">
        <f>VLOOKUP($A32,Сотрудники!$A$3:$L$1201,2,0)</f>
        <v>Ионов Евгений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19.875</v>
      </c>
      <c r="G32" s="10"/>
      <c r="H32" s="10">
        <v>159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80">
        <v>38</v>
      </c>
      <c r="B33" s="50" t="str">
        <f>VLOOKUP($A33,Сотрудники!$A$3:$L$1201,2,0)</f>
        <v>Передков Константин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253000</v>
      </c>
      <c r="F33" s="9">
        <f t="shared" si="2"/>
        <v>19.875</v>
      </c>
      <c r="G33" s="10"/>
      <c r="H33" s="10">
        <v>159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80">
        <v>40</v>
      </c>
      <c r="B34" s="50" t="str">
        <f>VLOOKUP($A34,Сотрудники!$A$3:$L$1201,2,0)</f>
        <v>Томских Виталий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19.875</v>
      </c>
      <c r="G34" s="10"/>
      <c r="H34" s="10">
        <v>159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41</v>
      </c>
      <c r="B35" s="50" t="str">
        <f>VLOOKUP($A35,Сотрудники!$A$3:$L$1201,2,0)</f>
        <v>Новиков Роман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19.875</v>
      </c>
      <c r="G35" s="10"/>
      <c r="H35" s="10">
        <v>159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70">
        <v>42</v>
      </c>
      <c r="B36" s="50" t="str">
        <f>VLOOKUP($A36,Сотрудники!$A$3:$L$1201,2,0)</f>
        <v>Газизова Вероника</v>
      </c>
      <c r="C36" s="50" t="str">
        <f>VLOOKUP($A36,Сотрудники!$A$3:$L$1201,9,0)</f>
        <v>приземление</v>
      </c>
      <c r="D36" s="50">
        <f>VLOOKUP($A36,Сотрудники!$A$3:$L$1201,10,0)</f>
        <v>0.15</v>
      </c>
      <c r="E36" s="50">
        <f>VLOOKUP($A36,Сотрудники!$A$3:$L$1201,11,0)</f>
        <v>285000</v>
      </c>
      <c r="F36" s="9">
        <f t="shared" si="2"/>
        <v>19.875</v>
      </c>
      <c r="G36" s="10"/>
      <c r="H36" s="10">
        <v>159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70">
        <v>43</v>
      </c>
      <c r="B37" s="50" t="str">
        <f>VLOOKUP($A37,Сотрудники!$A$3:$L$1201,2,0)</f>
        <v>Титова Наталия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19.875</v>
      </c>
      <c r="G37" s="10"/>
      <c r="H37" s="10">
        <v>159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70">
        <v>44</v>
      </c>
      <c r="B38" s="50" t="str">
        <f>VLOOKUP($A38,Сотрудники!$A$3:$L$1201,2,0)</f>
        <v>Роман Иван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287400</v>
      </c>
      <c r="F38" s="9">
        <f t="shared" si="2"/>
        <v>19.875</v>
      </c>
      <c r="G38" s="10"/>
      <c r="H38" s="10">
        <v>159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45</v>
      </c>
      <c r="B39" s="50" t="str">
        <f>VLOOKUP($A39,Сотрудники!$A$3:$L$1201,2,0)</f>
        <v>Волошина Виктория</v>
      </c>
      <c r="C39" s="50">
        <f>VLOOKUP($A39,Сотрудники!$A$3:$L$1201,9,0)</f>
        <v>0</v>
      </c>
      <c r="D39" s="50">
        <f>VLOOKUP($A39,Сотрудники!$A$3:$L$1201,10,0)</f>
        <v>0</v>
      </c>
      <c r="E39" s="50">
        <f>VLOOKUP($A39,Сотрудники!$A$3:$L$1201,11,0)</f>
        <v>0</v>
      </c>
      <c r="F39" s="9">
        <f t="shared" si="2"/>
        <v>19.875</v>
      </c>
      <c r="G39" s="10"/>
      <c r="H39" s="10">
        <v>159</v>
      </c>
      <c r="I39" s="41" t="e">
        <f>VLOOKUP($A39,Сотрудники!$A$3:$L$1201,14,0)</f>
        <v>#REF!</v>
      </c>
      <c r="J39" s="43" t="e">
        <f t="shared" si="0"/>
        <v>#REF!</v>
      </c>
      <c r="K39" s="51" t="e">
        <f t="shared" si="1"/>
        <v>#REF!</v>
      </c>
    </row>
    <row r="40" spans="1:11" s="13" customFormat="1" x14ac:dyDescent="0.3">
      <c r="A40" s="70">
        <v>46</v>
      </c>
      <c r="B40" s="50" t="str">
        <f>VLOOKUP($A40,Сотрудники!$A$3:$L$1201,2,0)</f>
        <v>Мельников Александр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269000</v>
      </c>
      <c r="F40" s="9">
        <f t="shared" si="2"/>
        <v>19.875</v>
      </c>
      <c r="G40" s="10"/>
      <c r="H40" s="10">
        <v>159</v>
      </c>
      <c r="I40" s="41" t="e">
        <f>VLOOKUP($A40,Сотрудники!$A$3:$L$1201,14,0)</f>
        <v>#REF!</v>
      </c>
      <c r="J40" s="43" t="e">
        <f t="shared" si="0"/>
        <v>#REF!</v>
      </c>
      <c r="K40" s="51" t="e">
        <f t="shared" si="1"/>
        <v>#REF!</v>
      </c>
    </row>
    <row r="41" spans="1:11" s="13" customFormat="1" x14ac:dyDescent="0.3">
      <c r="A41" s="70">
        <v>47</v>
      </c>
      <c r="B41" s="50" t="str">
        <f>VLOOKUP($A41,Сотрудники!$A$3:$L$1201,2,0)</f>
        <v>Некрасов Антон</v>
      </c>
      <c r="C41" s="50">
        <f>VLOOKUP($A41,Сотрудники!$A$3:$L$1201,9,0)</f>
        <v>0</v>
      </c>
      <c r="D41" s="50">
        <f>VLOOKUP($A41,Сотрудники!$A$3:$L$1201,10,0)</f>
        <v>0</v>
      </c>
      <c r="E41" s="50">
        <f>VLOOKUP($A41,Сотрудники!$A$3:$L$1201,11,0)</f>
        <v>0</v>
      </c>
      <c r="F41" s="9">
        <f t="shared" si="2"/>
        <v>8.875</v>
      </c>
      <c r="G41" s="10"/>
      <c r="H41" s="10">
        <v>71</v>
      </c>
      <c r="I41" s="41" t="e">
        <f>VLOOKUP($A41,Сотрудники!$A$3:$L$1201,14,0)</f>
        <v>#REF!</v>
      </c>
      <c r="J41" s="43" t="e">
        <f t="shared" si="0"/>
        <v>#REF!</v>
      </c>
      <c r="K41" s="51" t="e">
        <f t="shared" si="1"/>
        <v>#REF!</v>
      </c>
    </row>
    <row r="42" spans="1:11" s="13" customFormat="1" x14ac:dyDescent="0.3">
      <c r="A42" s="70">
        <v>48</v>
      </c>
      <c r="B42" s="50" t="str">
        <f>VLOOKUP($A42,Сотрудники!$A$3:$L$1201,2,0)</f>
        <v>Ромашкин Никита</v>
      </c>
      <c r="C42" s="50" t="str">
        <f>VLOOKUP($A42,Сотрудники!$A$3:$L$1201,9,0)</f>
        <v>приземление</v>
      </c>
      <c r="D42" s="50">
        <f>VLOOKUP($A42,Сотрудники!$A$3:$L$1201,10,0)</f>
        <v>0.15</v>
      </c>
      <c r="E42" s="50">
        <f>VLOOKUP($A42,Сотрудники!$A$3:$L$1201,11,0)</f>
        <v>241500</v>
      </c>
      <c r="F42" s="9">
        <f t="shared" si="2"/>
        <v>14.875</v>
      </c>
      <c r="G42" s="10">
        <v>7</v>
      </c>
      <c r="H42" s="10">
        <v>119</v>
      </c>
      <c r="I42" s="41" t="e">
        <f>VLOOKUP($A42,Сотрудники!$A$3:$L$1201,14,0)</f>
        <v>#REF!</v>
      </c>
      <c r="J42" s="43" t="e">
        <f t="shared" si="0"/>
        <v>#REF!</v>
      </c>
      <c r="K42" s="51" t="e">
        <f t="shared" si="1"/>
        <v>#REF!</v>
      </c>
    </row>
    <row r="43" spans="1:11" s="13" customFormat="1" x14ac:dyDescent="0.3">
      <c r="A43" s="70">
        <v>50</v>
      </c>
      <c r="B43" s="50" t="str">
        <f>VLOOKUP($A43,Сотрудники!$A$3:$L$1201,2,0)</f>
        <v>Жарницкий Давид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0</v>
      </c>
      <c r="F43" s="9">
        <f t="shared" si="2"/>
        <v>19.875</v>
      </c>
      <c r="G43" s="10"/>
      <c r="H43" s="10">
        <v>159</v>
      </c>
      <c r="I43" s="41" t="e">
        <f>VLOOKUP($A43,Сотрудники!$A$3:$L$1201,14,0)</f>
        <v>#REF!</v>
      </c>
      <c r="J43" s="43" t="e">
        <f t="shared" si="0"/>
        <v>#REF!</v>
      </c>
      <c r="K43" s="51" t="e">
        <f t="shared" si="1"/>
        <v>#REF!</v>
      </c>
    </row>
    <row r="44" spans="1:11" s="13" customFormat="1" x14ac:dyDescent="0.3">
      <c r="A44" s="70">
        <v>51</v>
      </c>
      <c r="B44" s="50" t="str">
        <f>VLOOKUP($A44,Сотрудники!$A$3:$L$1201,2,0)</f>
        <v>Колмогорова Анна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2"/>
        <v>19.875</v>
      </c>
      <c r="G44" s="10"/>
      <c r="H44" s="10">
        <v>159</v>
      </c>
      <c r="I44" s="41" t="e">
        <f>VLOOKUP($A44,Сотрудники!$A$3:$L$1201,14,0)</f>
        <v>#REF!</v>
      </c>
      <c r="J44" s="43" t="e">
        <f t="shared" si="0"/>
        <v>#REF!</v>
      </c>
      <c r="K44" s="51" t="e">
        <f t="shared" si="1"/>
        <v>#REF!</v>
      </c>
    </row>
    <row r="45" spans="1:11" s="13" customFormat="1" x14ac:dyDescent="0.3">
      <c r="A45" s="70">
        <v>52</v>
      </c>
      <c r="B45" s="50" t="str">
        <f>VLOOKUP($A45,Сотрудники!$A$3:$L$1201,2,0)</f>
        <v>Головин Евгений</v>
      </c>
      <c r="C45" s="50">
        <f>VLOOKUP($A45,Сотрудники!$A$3:$L$1201,9,0)</f>
        <v>0</v>
      </c>
      <c r="D45" s="50">
        <f>VLOOKUP($A45,Сотрудники!$A$3:$L$1201,10,0)</f>
        <v>0</v>
      </c>
      <c r="E45" s="50">
        <f>VLOOKUP($A45,Сотрудники!$A$3:$L$1201,11,0)</f>
        <v>0</v>
      </c>
      <c r="F45" s="9">
        <f t="shared" si="2"/>
        <v>8</v>
      </c>
      <c r="G45" s="10">
        <v>4</v>
      </c>
      <c r="H45" s="10">
        <v>64</v>
      </c>
      <c r="I45" s="41" t="e">
        <f>VLOOKUP($A45,Сотрудники!$A$3:$L$1201,14,0)</f>
        <v>#REF!</v>
      </c>
      <c r="J45" s="43" t="e">
        <f t="shared" si="0"/>
        <v>#REF!</v>
      </c>
      <c r="K45" s="51" t="e">
        <f t="shared" si="1"/>
        <v>#REF!</v>
      </c>
    </row>
    <row r="46" spans="1:11" s="13" customFormat="1" x14ac:dyDescent="0.3">
      <c r="A46" s="70">
        <v>53</v>
      </c>
      <c r="B46" s="50" t="str">
        <f>VLOOKUP($A46,Сотрудники!$A$3:$L$1201,2,0)</f>
        <v>Скаржинский Тимур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2"/>
        <v>17.875</v>
      </c>
      <c r="G46" s="10">
        <v>4</v>
      </c>
      <c r="H46" s="10">
        <v>143</v>
      </c>
      <c r="I46" s="41" t="e">
        <f>VLOOKUP($A46,Сотрудники!$A$3:$L$1201,14,0)</f>
        <v>#REF!</v>
      </c>
      <c r="J46" s="43" t="e">
        <f t="shared" si="0"/>
        <v>#REF!</v>
      </c>
      <c r="K46" s="51" t="e">
        <f t="shared" si="1"/>
        <v>#REF!</v>
      </c>
    </row>
    <row r="47" spans="1:11" s="13" customFormat="1" x14ac:dyDescent="0.3">
      <c r="A47" s="70">
        <v>54</v>
      </c>
      <c r="B47" s="50" t="str">
        <f>VLOOKUP($A47,Сотрудники!$A$3:$L$1201,2,0)</f>
        <v>Закрацкий Станислав</v>
      </c>
      <c r="C47" s="50" t="str">
        <f>VLOOKUP($A47,Сотрудники!$A$3:$L$1201,9,0)</f>
        <v>приземление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2"/>
        <v>19.875</v>
      </c>
      <c r="G47" s="10"/>
      <c r="H47" s="10">
        <v>159</v>
      </c>
      <c r="I47" s="41" t="e">
        <f>VLOOKUP($A47,Сотрудники!$A$3:$L$1201,14,0)</f>
        <v>#REF!</v>
      </c>
      <c r="J47" s="43" t="e">
        <f t="shared" si="0"/>
        <v>#REF!</v>
      </c>
      <c r="K47" s="51" t="e">
        <f t="shared" si="1"/>
        <v>#REF!</v>
      </c>
    </row>
    <row r="48" spans="1:11" s="13" customFormat="1" x14ac:dyDescent="0.3">
      <c r="A48" s="70">
        <v>55</v>
      </c>
      <c r="B48" s="50" t="str">
        <f>VLOOKUP($A48,Сотрудники!$A$3:$L$1201,2,0)</f>
        <v>Секисов Константин</v>
      </c>
      <c r="C48" s="50">
        <f>VLOOKUP($A48,Сотрудники!$A$3:$L$1201,9,0)</f>
        <v>0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2"/>
        <v>19.875</v>
      </c>
      <c r="G48" s="10"/>
      <c r="H48" s="10">
        <v>159</v>
      </c>
      <c r="I48" s="41" t="e">
        <f>VLOOKUP($A48,Сотрудники!$A$3:$L$1201,14,0)</f>
        <v>#REF!</v>
      </c>
      <c r="J48" s="43" t="e">
        <f t="shared" si="0"/>
        <v>#REF!</v>
      </c>
      <c r="K48" s="51" t="e">
        <f t="shared" si="1"/>
        <v>#REF!</v>
      </c>
    </row>
    <row r="49" spans="1:11" s="13" customFormat="1" x14ac:dyDescent="0.3">
      <c r="A49" s="70">
        <v>56</v>
      </c>
      <c r="B49" s="50" t="str">
        <f>VLOOKUP($A49,Сотрудники!$A$3:$L$1201,2,0)</f>
        <v>Русинов Михаил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0</v>
      </c>
      <c r="F49" s="9">
        <f t="shared" si="2"/>
        <v>19.875</v>
      </c>
      <c r="G49" s="10"/>
      <c r="H49" s="10">
        <v>159</v>
      </c>
      <c r="I49" s="41" t="e">
        <f>VLOOKUP($A49,Сотрудники!$A$3:$L$1201,14,0)</f>
        <v>#REF!</v>
      </c>
      <c r="J49" s="43" t="e">
        <f t="shared" si="0"/>
        <v>#REF!</v>
      </c>
      <c r="K49" s="51" t="e">
        <f t="shared" si="1"/>
        <v>#REF!</v>
      </c>
    </row>
    <row r="50" spans="1:11" s="13" customFormat="1" x14ac:dyDescent="0.3">
      <c r="A50" s="70">
        <v>57</v>
      </c>
      <c r="B50" s="50" t="str">
        <f>VLOOKUP($A50,Сотрудники!$A$3:$L$1201,2,0)</f>
        <v>Кузякина Ирина</v>
      </c>
      <c r="C50" s="50" t="str">
        <f>VLOOKUP($A50,Сотрудники!$A$3:$L$1201,9,0)</f>
        <v>приземление</v>
      </c>
      <c r="D50" s="50">
        <f>VLOOKUP($A50,Сотрудники!$A$3:$L$1201,10,0)</f>
        <v>0</v>
      </c>
      <c r="E50" s="50">
        <f>VLOOKUP($A50,Сотрудники!$A$3:$L$1201,11,0)</f>
        <v>0</v>
      </c>
      <c r="F50" s="9">
        <f t="shared" si="2"/>
        <v>19.875</v>
      </c>
      <c r="G50" s="10"/>
      <c r="H50" s="10">
        <v>159</v>
      </c>
      <c r="I50" s="41" t="e">
        <f>VLOOKUP($A50,Сотрудники!$A$3:$L$1201,14,0)</f>
        <v>#REF!</v>
      </c>
      <c r="J50" s="43" t="e">
        <f t="shared" si="0"/>
        <v>#REF!</v>
      </c>
      <c r="K50" s="51" t="e">
        <f t="shared" si="1"/>
        <v>#REF!</v>
      </c>
    </row>
    <row r="51" spans="1:11" s="13" customFormat="1" x14ac:dyDescent="0.3">
      <c r="A51" s="70">
        <v>58</v>
      </c>
      <c r="B51" s="50" t="str">
        <f>VLOOKUP($A51,Сотрудники!$A$3:$L$1201,2,0)</f>
        <v>Нгуен Дмитрий</v>
      </c>
      <c r="C51" s="50">
        <f>VLOOKUP($A51,Сотрудники!$A$3:$L$1201,9,0)</f>
        <v>0</v>
      </c>
      <c r="D51" s="50">
        <f>VLOOKUP($A51,Сотрудники!$A$3:$L$1201,10,0)</f>
        <v>0</v>
      </c>
      <c r="E51" s="50">
        <f>VLOOKUP($A51,Сотрудники!$A$3:$L$1201,11,0)</f>
        <v>252900</v>
      </c>
      <c r="F51" s="9">
        <f t="shared" si="2"/>
        <v>19.875</v>
      </c>
      <c r="G51" s="10"/>
      <c r="H51" s="10">
        <v>159</v>
      </c>
      <c r="I51" s="41" t="e">
        <f>VLOOKUP($A51,Сотрудники!$A$3:$L$1201,14,0)</f>
        <v>#REF!</v>
      </c>
      <c r="J51" s="43" t="e">
        <f t="shared" si="0"/>
        <v>#REF!</v>
      </c>
      <c r="K51" s="51" t="e">
        <f t="shared" si="1"/>
        <v>#REF!</v>
      </c>
    </row>
    <row r="52" spans="1:11" s="13" customFormat="1" x14ac:dyDescent="0.3">
      <c r="A52" s="70">
        <v>59</v>
      </c>
      <c r="B52" s="50" t="str">
        <f>VLOOKUP($A52,Сотрудники!$A$3:$L$1201,2,0)</f>
        <v>Зырянов Николай</v>
      </c>
      <c r="C52" s="50" t="str">
        <f>VLOOKUP($A52,Сотрудники!$A$3:$L$1201,9,0)</f>
        <v xml:space="preserve">приземление </v>
      </c>
      <c r="D52" s="50">
        <f>VLOOKUP($A52,Сотрудники!$A$3:$L$1201,10,0)</f>
        <v>0.15</v>
      </c>
      <c r="E52" s="50">
        <f>VLOOKUP($A52,Сотрудники!$A$3:$L$1201,11,0)</f>
        <v>149500</v>
      </c>
      <c r="F52" s="9">
        <f t="shared" si="2"/>
        <v>19.875</v>
      </c>
      <c r="G52" s="10"/>
      <c r="H52" s="10">
        <v>159</v>
      </c>
      <c r="I52" s="41" t="e">
        <f>VLOOKUP($A52,Сотрудники!$A$3:$L$1201,14,0)</f>
        <v>#REF!</v>
      </c>
      <c r="J52" s="43" t="e">
        <f t="shared" si="0"/>
        <v>#REF!</v>
      </c>
      <c r="K52" s="51" t="e">
        <f t="shared" si="1"/>
        <v>#REF!</v>
      </c>
    </row>
    <row r="53" spans="1:11" s="13" customFormat="1" x14ac:dyDescent="0.3">
      <c r="A53" s="70">
        <v>60</v>
      </c>
      <c r="B53" s="50" t="str">
        <f>VLOOKUP($A53,Сотрудники!$A$3:$L$1201,2,0)</f>
        <v>Гнусов Алексей</v>
      </c>
      <c r="C53" s="50">
        <f>VLOOKUP($A53,Сотрудники!$A$3:$L$1201,9,0)</f>
        <v>0</v>
      </c>
      <c r="D53" s="50">
        <f>VLOOKUP($A53,Сотрудники!$A$3:$L$1201,10,0)</f>
        <v>0</v>
      </c>
      <c r="E53" s="50">
        <f>VLOOKUP($A53,Сотрудники!$A$3:$L$1201,11,0)</f>
        <v>0</v>
      </c>
      <c r="F53" s="9">
        <f t="shared" si="2"/>
        <v>19.875</v>
      </c>
      <c r="G53" s="10"/>
      <c r="H53" s="10">
        <v>159</v>
      </c>
      <c r="I53" s="41" t="e">
        <f>VLOOKUP($A53,Сотрудники!$A$3:$L$1201,14,0)</f>
        <v>#REF!</v>
      </c>
      <c r="J53" s="43" t="e">
        <f t="shared" si="0"/>
        <v>#REF!</v>
      </c>
      <c r="K53" s="51" t="e">
        <f t="shared" si="1"/>
        <v>#REF!</v>
      </c>
    </row>
    <row r="54" spans="1:11" s="13" customFormat="1" x14ac:dyDescent="0.3">
      <c r="A54" s="70">
        <v>61</v>
      </c>
      <c r="B54" s="50" t="str">
        <f>VLOOKUP($A54,Сотрудники!$A$3:$L$1201,2,0)</f>
        <v>Ушаков Сергей</v>
      </c>
      <c r="C54" s="50" t="str">
        <f>VLOOKUP($A54,Сотрудники!$A$3:$L$1201,9,0)</f>
        <v xml:space="preserve">приземление </v>
      </c>
      <c r="D54" s="50">
        <f>VLOOKUP($A54,Сотрудники!$A$3:$L$1201,10,0)</f>
        <v>0.15</v>
      </c>
      <c r="E54" s="50">
        <f>VLOOKUP($A54,Сотрудники!$A$3:$L$1201,11,0)</f>
        <v>344900</v>
      </c>
      <c r="F54" s="9">
        <f t="shared" si="2"/>
        <v>19.875</v>
      </c>
      <c r="G54" s="10"/>
      <c r="H54" s="10">
        <v>159</v>
      </c>
      <c r="I54" s="41" t="e">
        <f>VLOOKUP($A54,Сотрудники!$A$3:$L$1201,14,0)</f>
        <v>#REF!</v>
      </c>
      <c r="J54" s="43" t="e">
        <f t="shared" si="0"/>
        <v>#REF!</v>
      </c>
      <c r="K54" s="51" t="e">
        <f t="shared" si="1"/>
        <v>#REF!</v>
      </c>
    </row>
    <row r="55" spans="1:11" s="13" customFormat="1" x14ac:dyDescent="0.3">
      <c r="A55" s="70">
        <v>62</v>
      </c>
      <c r="B55" s="50" t="str">
        <f>VLOOKUP($A55,Сотрудники!$A$3:$L$1201,2,0)</f>
        <v>Горьков Алексей</v>
      </c>
      <c r="C55" s="50" t="str">
        <f>VLOOKUP($A55,Сотрудники!$A$3:$L$1201,9,0)</f>
        <v xml:space="preserve">приземление </v>
      </c>
      <c r="D55" s="50">
        <f>VLOOKUP($A55,Сотрудники!$A$3:$L$1201,10,0)</f>
        <v>0</v>
      </c>
      <c r="E55" s="50">
        <f>VLOOKUP($A55,Сотрудники!$A$3:$L$1201,11,0)</f>
        <v>252900</v>
      </c>
      <c r="F55" s="9">
        <f t="shared" si="2"/>
        <v>11</v>
      </c>
      <c r="G55" s="10">
        <v>14</v>
      </c>
      <c r="H55" s="10">
        <v>88</v>
      </c>
      <c r="I55" s="41" t="e">
        <f>VLOOKUP($A55,Сотрудники!$A$3:$L$1201,14,0)</f>
        <v>#REF!</v>
      </c>
      <c r="J55" s="43" t="e">
        <f t="shared" si="0"/>
        <v>#REF!</v>
      </c>
      <c r="K55" s="51" t="e">
        <f t="shared" si="1"/>
        <v>#REF!</v>
      </c>
    </row>
    <row r="56" spans="1:11" s="13" customFormat="1" x14ac:dyDescent="0.3">
      <c r="A56" s="70">
        <v>63</v>
      </c>
      <c r="B56" s="50" t="str">
        <f>VLOOKUP($A56,Сотрудники!$A$3:$L$1201,2,0)</f>
        <v>Ненякина Анастасия</v>
      </c>
      <c r="C56" s="50">
        <f>VLOOKUP($A56,Сотрудники!$A$3:$L$1201,9,0)</f>
        <v>0</v>
      </c>
      <c r="D56" s="50">
        <f>VLOOKUP($A56,Сотрудники!$A$3:$L$1201,10,0)</f>
        <v>0</v>
      </c>
      <c r="E56" s="50">
        <f>VLOOKUP($A56,Сотрудники!$A$3:$L$1201,11,0)</f>
        <v>138000</v>
      </c>
      <c r="F56" s="9">
        <f t="shared" si="2"/>
        <v>14.875</v>
      </c>
      <c r="G56" s="10">
        <v>5</v>
      </c>
      <c r="H56" s="10">
        <v>119</v>
      </c>
      <c r="I56" s="41" t="e">
        <f>VLOOKUP($A56,Сотрудники!$A$3:$L$1201,14,0)</f>
        <v>#REF!</v>
      </c>
      <c r="J56" s="43" t="e">
        <f t="shared" si="0"/>
        <v>#REF!</v>
      </c>
      <c r="K56" s="51" t="e">
        <f t="shared" si="1"/>
        <v>#REF!</v>
      </c>
    </row>
    <row r="57" spans="1:11" s="13" customFormat="1" x14ac:dyDescent="0.3">
      <c r="A57" s="70">
        <v>83</v>
      </c>
      <c r="B57" s="50" t="str">
        <f>VLOOKUP($A57,Сотрудники!$A$3:$L$1201,2,0)</f>
        <v>Жердева Екатерина</v>
      </c>
      <c r="C57" s="50">
        <f>VLOOKUP($A57,Сотрудники!$A$3:$L$1201,9,0)</f>
        <v>0</v>
      </c>
      <c r="D57" s="50">
        <f>VLOOKUP($A57,Сотрудники!$A$3:$L$1201,10,0)</f>
        <v>0</v>
      </c>
      <c r="E57" s="50"/>
      <c r="F57" s="9">
        <f t="shared" si="2"/>
        <v>19.875</v>
      </c>
      <c r="G57" s="10"/>
      <c r="H57" s="10">
        <v>159</v>
      </c>
      <c r="I57" s="41" t="e">
        <f>VLOOKUP($A57,Сотрудники!$A$3:$L$1201,14,0)</f>
        <v>#REF!</v>
      </c>
      <c r="J57" s="43" t="e">
        <f t="shared" si="0"/>
        <v>#REF!</v>
      </c>
      <c r="K57" s="51" t="e">
        <f t="shared" si="1"/>
        <v>#REF!</v>
      </c>
    </row>
    <row r="58" spans="1:11" s="13" customFormat="1" x14ac:dyDescent="0.3">
      <c r="A58" s="70">
        <v>64</v>
      </c>
      <c r="B58" s="50" t="str">
        <f>VLOOKUP($A58,Сотрудники!$A$3:$L$1201,2,0)</f>
        <v>Павлов Роман</v>
      </c>
      <c r="C58" s="50" t="str">
        <f>VLOOKUP($A58,Сотрудники!$A$3:$L$1201,9,0)</f>
        <v>приземление</v>
      </c>
      <c r="D58" s="50">
        <f>VLOOKUP($A58,Сотрудники!$A$3:$L$1201,10,0)</f>
        <v>0</v>
      </c>
      <c r="E58" s="50">
        <f>VLOOKUP($A58,Сотрудники!$A$3:$L$1201,11,0)</f>
        <v>0</v>
      </c>
      <c r="F58" s="9">
        <f t="shared" si="2"/>
        <v>19.875</v>
      </c>
      <c r="G58" s="10"/>
      <c r="H58" s="10">
        <v>159</v>
      </c>
      <c r="I58" s="41" t="e">
        <f>VLOOKUP($A58,Сотрудники!$A$3:$L$1201,14,0)</f>
        <v>#REF!</v>
      </c>
      <c r="J58" s="43" t="e">
        <f t="shared" si="0"/>
        <v>#REF!</v>
      </c>
      <c r="K58" s="51" t="e">
        <f t="shared" si="1"/>
        <v>#REF!</v>
      </c>
    </row>
    <row r="59" spans="1:11" s="13" customFormat="1" x14ac:dyDescent="0.3">
      <c r="A59" s="70">
        <v>66</v>
      </c>
      <c r="B59" s="50" t="str">
        <f>VLOOKUP($A59,Сотрудники!$A$3:$L$1201,2,0)</f>
        <v>Лукьянов Станислав</v>
      </c>
      <c r="C59" s="50">
        <f>VLOOKUP($A59,Сотрудники!$A$3:$L$1201,9,0)</f>
        <v>0</v>
      </c>
      <c r="D59" s="50">
        <f>VLOOKUP($A59,Сотрудники!$A$3:$L$1201,10,0)</f>
        <v>0</v>
      </c>
      <c r="E59" s="50">
        <f>VLOOKUP($A59,Сотрудники!$A$3:$L$1201,11,0)</f>
        <v>0</v>
      </c>
      <c r="F59" s="9">
        <f t="shared" si="2"/>
        <v>19.875</v>
      </c>
      <c r="G59" s="10"/>
      <c r="H59" s="10">
        <v>159</v>
      </c>
      <c r="I59" s="41" t="e">
        <f>VLOOKUP($A59,Сотрудники!$A$3:$L$1201,14,0)</f>
        <v>#REF!</v>
      </c>
      <c r="J59" s="43" t="e">
        <f t="shared" si="0"/>
        <v>#REF!</v>
      </c>
      <c r="K59" s="51" t="e">
        <f t="shared" si="1"/>
        <v>#REF!</v>
      </c>
    </row>
    <row r="60" spans="1:11" s="13" customFormat="1" x14ac:dyDescent="0.3">
      <c r="A60" s="70">
        <v>67</v>
      </c>
      <c r="B60" s="50" t="str">
        <f>VLOOKUP($A60,Сотрудники!$A$3:$L$1201,2,0)</f>
        <v>Киле Егор</v>
      </c>
      <c r="C60" s="50">
        <f>VLOOKUP($A60,Сотрудники!$A$3:$L$1201,9,0)</f>
        <v>0</v>
      </c>
      <c r="D60" s="50">
        <f>VLOOKUP($A60,Сотрудники!$A$3:$L$1201,10,0)</f>
        <v>0</v>
      </c>
      <c r="E60" s="50">
        <f>VLOOKUP($A60,Сотрудники!$A$3:$L$1201,11,0)</f>
        <v>0</v>
      </c>
      <c r="F60" s="9">
        <f t="shared" si="2"/>
        <v>19.875</v>
      </c>
      <c r="G60" s="10"/>
      <c r="H60" s="10">
        <v>159</v>
      </c>
      <c r="I60" s="41" t="e">
        <f>VLOOKUP($A60,Сотрудники!$A$3:$L$1201,14,0)</f>
        <v>#REF!</v>
      </c>
      <c r="J60" s="43" t="e">
        <f t="shared" si="0"/>
        <v>#REF!</v>
      </c>
      <c r="K60" s="51" t="e">
        <f t="shared" si="1"/>
        <v>#REF!</v>
      </c>
    </row>
    <row r="61" spans="1:11" s="13" customFormat="1" x14ac:dyDescent="0.3">
      <c r="A61" s="70">
        <v>69</v>
      </c>
      <c r="B61" s="50" t="str">
        <f>VLOOKUP($A61,Сотрудники!$A$3:$L$1201,2,0)</f>
        <v>Егоров Валерий</v>
      </c>
      <c r="C61" s="50">
        <f>VLOOKUP($A61,Сотрудники!$A$3:$L$1201,9,0)</f>
        <v>0</v>
      </c>
      <c r="D61" s="50">
        <f>VLOOKUP($A61,Сотрудники!$A$3:$L$1201,10,0)</f>
        <v>0</v>
      </c>
      <c r="E61" s="50">
        <f>VLOOKUP($A61,Сотрудники!$A$3:$L$1201,11,0)</f>
        <v>149500</v>
      </c>
      <c r="F61" s="9">
        <f t="shared" si="2"/>
        <v>19.875</v>
      </c>
      <c r="G61" s="10"/>
      <c r="H61" s="10">
        <v>159</v>
      </c>
      <c r="I61" s="41" t="e">
        <f>VLOOKUP($A61,Сотрудники!$A$3:$L$1201,14,0)</f>
        <v>#REF!</v>
      </c>
      <c r="J61" s="43" t="e">
        <f t="shared" si="0"/>
        <v>#REF!</v>
      </c>
      <c r="K61" s="51" t="e">
        <f t="shared" si="1"/>
        <v>#REF!</v>
      </c>
    </row>
    <row r="62" spans="1:11" s="13" customFormat="1" x14ac:dyDescent="0.3">
      <c r="A62" s="70">
        <v>70</v>
      </c>
      <c r="B62" s="50" t="str">
        <f>VLOOKUP($A62,Сотрудники!$A$3:$L$1201,2,0)</f>
        <v>Балагушкин Артем</v>
      </c>
      <c r="C62" s="50">
        <f>VLOOKUP($A62,Сотрудники!$A$3:$L$1201,9,0)</f>
        <v>0</v>
      </c>
      <c r="D62" s="50">
        <f>VLOOKUP($A62,Сотрудники!$A$3:$L$1201,10,0)</f>
        <v>0</v>
      </c>
      <c r="E62" s="50">
        <f>VLOOKUP($A62,Сотрудники!$A$3:$L$1201,11,0)</f>
        <v>0</v>
      </c>
      <c r="F62" s="9">
        <f t="shared" si="2"/>
        <v>19.875</v>
      </c>
      <c r="G62" s="10"/>
      <c r="H62" s="10">
        <v>159</v>
      </c>
      <c r="I62" s="41" t="e">
        <f>VLOOKUP($A62,Сотрудники!$A$3:$L$1201,14,0)</f>
        <v>#REF!</v>
      </c>
      <c r="J62" s="43" t="e">
        <f t="shared" si="0"/>
        <v>#REF!</v>
      </c>
      <c r="K62" s="51" t="e">
        <f t="shared" si="1"/>
        <v>#REF!</v>
      </c>
    </row>
    <row r="63" spans="1:11" s="13" customFormat="1" x14ac:dyDescent="0.3">
      <c r="A63" s="70">
        <v>71</v>
      </c>
      <c r="B63" s="50" t="str">
        <f>VLOOKUP($A63,Сотрудники!$A$3:$L$1201,2,0)</f>
        <v>Чермашенцев Илья</v>
      </c>
      <c r="C63" s="50">
        <f>VLOOKUP($A63,Сотрудники!$A$3:$L$1201,9,0)</f>
        <v>0</v>
      </c>
      <c r="D63" s="50">
        <f>VLOOKUP($A63,Сотрудники!$A$3:$L$1201,10,0)</f>
        <v>0</v>
      </c>
      <c r="E63" s="50">
        <f>VLOOKUP($A63,Сотрудники!$A$3:$L$1201,11,0)</f>
        <v>425300</v>
      </c>
      <c r="F63" s="9">
        <f t="shared" si="2"/>
        <v>19.875</v>
      </c>
      <c r="G63" s="10"/>
      <c r="H63" s="10">
        <v>159</v>
      </c>
      <c r="I63" s="41" t="e">
        <f>VLOOKUP($A63,Сотрудники!$A$3:$L$1201,14,0)</f>
        <v>#REF!</v>
      </c>
      <c r="J63" s="43" t="e">
        <f t="shared" si="0"/>
        <v>#REF!</v>
      </c>
      <c r="K63" s="51" t="e">
        <f t="shared" si="1"/>
        <v>#REF!</v>
      </c>
    </row>
    <row r="64" spans="1:11" s="13" customFormat="1" x14ac:dyDescent="0.3">
      <c r="A64" s="70">
        <v>72</v>
      </c>
      <c r="B64" s="50" t="str">
        <f>VLOOKUP($A64,Сотрудники!$A$3:$L$1201,2,0)</f>
        <v>Градосельская Наталья</v>
      </c>
      <c r="C64" s="50" t="str">
        <f>VLOOKUP($A64,Сотрудники!$A$3:$L$1201,9,0)</f>
        <v>приземление</v>
      </c>
      <c r="D64" s="50">
        <f>VLOOKUP($A64,Сотрудники!$A$3:$L$1201,10,0)</f>
        <v>0</v>
      </c>
      <c r="E64" s="50">
        <f>VLOOKUP($A64,Сотрудники!$A$3:$L$1201,11,0)</f>
        <v>0</v>
      </c>
      <c r="F64" s="9">
        <f t="shared" si="2"/>
        <v>19.875</v>
      </c>
      <c r="G64" s="10"/>
      <c r="H64" s="10">
        <v>159</v>
      </c>
      <c r="I64" s="41" t="e">
        <f>VLOOKUP($A64,Сотрудники!$A$3:$L$1201,14,0)</f>
        <v>#REF!</v>
      </c>
      <c r="J64" s="43" t="e">
        <f t="shared" si="0"/>
        <v>#REF!</v>
      </c>
      <c r="K64" s="51" t="e">
        <f t="shared" si="1"/>
        <v>#REF!</v>
      </c>
    </row>
    <row r="65" spans="1:11" s="13" customFormat="1" x14ac:dyDescent="0.3">
      <c r="A65" s="70">
        <v>73</v>
      </c>
      <c r="B65" s="50" t="str">
        <f>VLOOKUP($A65,Сотрудники!$A$3:$L$1201,2,0)</f>
        <v>Шарапов Артем</v>
      </c>
      <c r="C65" s="50">
        <f>VLOOKUP($A65,Сотрудники!$A$3:$L$1201,9,0)</f>
        <v>0</v>
      </c>
      <c r="D65" s="50">
        <f>VLOOKUP($A65,Сотрудники!$A$3:$L$1201,10,0)</f>
        <v>0</v>
      </c>
      <c r="E65" s="50">
        <f>VLOOKUP($A65,Сотрудники!$A$3:$L$1201,11,0)</f>
        <v>0</v>
      </c>
      <c r="F65" s="9">
        <f t="shared" si="2"/>
        <v>19.875</v>
      </c>
      <c r="G65" s="10"/>
      <c r="H65" s="10">
        <v>159</v>
      </c>
      <c r="I65" s="41" t="e">
        <f>VLOOKUP($A65,Сотрудники!$A$3:$L$1201,14,0)</f>
        <v>#REF!</v>
      </c>
      <c r="J65" s="43" t="e">
        <f t="shared" si="0"/>
        <v>#REF!</v>
      </c>
      <c r="K65" s="51" t="e">
        <f t="shared" si="1"/>
        <v>#REF!</v>
      </c>
    </row>
    <row r="66" spans="1:11" s="13" customFormat="1" x14ac:dyDescent="0.3">
      <c r="A66" s="70">
        <v>74</v>
      </c>
      <c r="B66" s="50" t="str">
        <f>VLOOKUP($A66,Сотрудники!$A$3:$L$1201,2,0)</f>
        <v>Родионов Всеволод</v>
      </c>
      <c r="C66" s="50">
        <f>VLOOKUP($A66,Сотрудники!$A$3:$L$1201,9,0)</f>
        <v>0</v>
      </c>
      <c r="D66" s="50">
        <f>VLOOKUP($A66,Сотрудники!$A$3:$L$1201,10,0)</f>
        <v>0</v>
      </c>
      <c r="E66" s="50">
        <f>VLOOKUP($A66,Сотрудники!$A$3:$L$1201,11,0)</f>
        <v>0</v>
      </c>
      <c r="F66" s="9">
        <f t="shared" si="2"/>
        <v>19.875</v>
      </c>
      <c r="G66" s="10"/>
      <c r="H66" s="10">
        <v>159</v>
      </c>
      <c r="I66" s="41" t="e">
        <f>VLOOKUP($A66,Сотрудники!$A$3:$L$1201,14,0)</f>
        <v>#REF!</v>
      </c>
      <c r="J66" s="43" t="e">
        <f t="shared" si="0"/>
        <v>#REF!</v>
      </c>
      <c r="K66" s="51" t="e">
        <f t="shared" si="1"/>
        <v>#REF!</v>
      </c>
    </row>
    <row r="67" spans="1:11" s="13" customFormat="1" x14ac:dyDescent="0.3">
      <c r="A67" s="70">
        <v>75</v>
      </c>
      <c r="B67" s="50" t="str">
        <f>VLOOKUP($A67,Сотрудники!$A$3:$L$1201,2,0)</f>
        <v>Лашкуль Александра</v>
      </c>
      <c r="C67" s="50">
        <f>VLOOKUP($A67,Сотрудники!$A$3:$L$1201,9,0)</f>
        <v>0</v>
      </c>
      <c r="D67" s="50">
        <f>VLOOKUP($A67,Сотрудники!$A$3:$L$1201,10,0)</f>
        <v>0</v>
      </c>
      <c r="E67" s="50">
        <f>VLOOKUP($A67,Сотрудники!$A$3:$L$1201,11,0)</f>
        <v>0</v>
      </c>
      <c r="F67" s="9">
        <f t="shared" si="2"/>
        <v>19.875</v>
      </c>
      <c r="G67" s="10"/>
      <c r="H67" s="10">
        <v>159</v>
      </c>
      <c r="I67" s="41" t="e">
        <f>VLOOKUP($A67,Сотрудники!$A$3:$L$1201,14,0)</f>
        <v>#REF!</v>
      </c>
      <c r="J67" s="43" t="e">
        <f t="shared" si="0"/>
        <v>#REF!</v>
      </c>
      <c r="K67" s="51" t="e">
        <f t="shared" si="1"/>
        <v>#REF!</v>
      </c>
    </row>
    <row r="68" spans="1:11" s="13" customFormat="1" x14ac:dyDescent="0.3">
      <c r="A68" s="70">
        <v>76</v>
      </c>
      <c r="B68" s="50" t="str">
        <f>VLOOKUP($A68,Сотрудники!$A$3:$L$1201,2,0)</f>
        <v>Мокрова Анастасия</v>
      </c>
      <c r="C68" s="50">
        <f>VLOOKUP($A68,Сотрудники!$A$3:$L$1201,9,0)</f>
        <v>0</v>
      </c>
      <c r="D68" s="50">
        <f>VLOOKUP($A68,Сотрудники!$A$3:$L$1201,10,0)</f>
        <v>0</v>
      </c>
      <c r="E68" s="50">
        <f>VLOOKUP($A68,Сотрудники!$A$3:$L$1201,11,0)</f>
        <v>0</v>
      </c>
      <c r="F68" s="9">
        <f t="shared" si="2"/>
        <v>19.875</v>
      </c>
      <c r="G68" s="10"/>
      <c r="H68" s="10">
        <v>159</v>
      </c>
      <c r="I68" s="41" t="e">
        <f>VLOOKUP($A68,Сотрудники!$A$3:$L$1201,14,0)</f>
        <v>#REF!</v>
      </c>
      <c r="J68" s="43" t="e">
        <f t="shared" ref="J68:J74" si="3">I68/8</f>
        <v>#REF!</v>
      </c>
      <c r="K68" s="51" t="e">
        <f t="shared" ref="K68:K74" si="4">+H68*J68</f>
        <v>#REF!</v>
      </c>
    </row>
    <row r="69" spans="1:11" s="13" customFormat="1" x14ac:dyDescent="0.3">
      <c r="A69" s="70">
        <v>77</v>
      </c>
      <c r="B69" s="50" t="str">
        <f>VLOOKUP($A69,Сотрудники!$A$3:$L$1201,2,0)</f>
        <v>Волотов Илья</v>
      </c>
      <c r="C69" s="50">
        <f>VLOOKUP($A69,Сотрудники!$A$3:$L$1201,9,0)</f>
        <v>0</v>
      </c>
      <c r="D69" s="50">
        <f>VLOOKUP($A69,Сотрудники!$A$3:$L$1201,10,0)</f>
        <v>0</v>
      </c>
      <c r="E69" s="50">
        <f>VLOOKUP($A69,Сотрудники!$A$3:$L$1201,11,0)</f>
        <v>117300</v>
      </c>
      <c r="F69" s="9">
        <f t="shared" si="2"/>
        <v>19.875</v>
      </c>
      <c r="G69" s="10"/>
      <c r="H69" s="10">
        <v>159</v>
      </c>
      <c r="I69" s="41" t="e">
        <f>VLOOKUP($A69,Сотрудники!$A$3:$L$1201,14,0)</f>
        <v>#REF!</v>
      </c>
      <c r="J69" s="43" t="e">
        <f t="shared" si="3"/>
        <v>#REF!</v>
      </c>
      <c r="K69" s="51" t="e">
        <f t="shared" si="4"/>
        <v>#REF!</v>
      </c>
    </row>
    <row r="70" spans="1:11" s="13" customFormat="1" x14ac:dyDescent="0.3">
      <c r="A70" s="70">
        <v>78</v>
      </c>
      <c r="B70" s="50" t="str">
        <f>VLOOKUP($A70,Сотрудники!$A$3:$L$1201,2,0)</f>
        <v>Гаврилова Екатерина</v>
      </c>
      <c r="C70" s="50">
        <f>VLOOKUP($A70,Сотрудники!$A$3:$L$1201,9,0)</f>
        <v>0</v>
      </c>
      <c r="D70" s="50">
        <f>VLOOKUP($A70,Сотрудники!$A$3:$L$1201,10,0)</f>
        <v>0</v>
      </c>
      <c r="E70" s="50">
        <f>VLOOKUP($A70,Сотрудники!$A$3:$L$1201,11,0)</f>
        <v>172500</v>
      </c>
      <c r="F70" s="9">
        <f t="shared" si="2"/>
        <v>19.875</v>
      </c>
      <c r="G70" s="10"/>
      <c r="H70" s="10">
        <v>159</v>
      </c>
      <c r="I70" s="41" t="e">
        <f>VLOOKUP($A70,Сотрудники!$A$3:$L$1201,14,0)</f>
        <v>#REF!</v>
      </c>
      <c r="J70" s="43" t="e">
        <f t="shared" si="3"/>
        <v>#REF!</v>
      </c>
      <c r="K70" s="51" t="e">
        <f t="shared" si="4"/>
        <v>#REF!</v>
      </c>
    </row>
    <row r="71" spans="1:11" s="13" customFormat="1" x14ac:dyDescent="0.3">
      <c r="A71" s="70">
        <v>79</v>
      </c>
      <c r="B71" s="50" t="str">
        <f>VLOOKUP($A71,Сотрудники!$A$3:$L$1201,2,0)</f>
        <v>Шакиров Вадим</v>
      </c>
      <c r="C71" s="50">
        <f>VLOOKUP($A71,Сотрудники!$A$3:$L$1201,9,0)</f>
        <v>0</v>
      </c>
      <c r="D71" s="50">
        <f>VLOOKUP($A71,Сотрудники!$A$3:$L$1201,10,0)</f>
        <v>0</v>
      </c>
      <c r="E71" s="50">
        <f>VLOOKUP($A71,Сотрудники!$A$3:$L$1201,11,0)</f>
        <v>0</v>
      </c>
      <c r="F71" s="9">
        <f t="shared" si="2"/>
        <v>19.875</v>
      </c>
      <c r="G71" s="10"/>
      <c r="H71" s="10">
        <v>159</v>
      </c>
      <c r="I71" s="41" t="e">
        <f>VLOOKUP($A71,Сотрудники!$A$3:$L$1201,14,0)</f>
        <v>#REF!</v>
      </c>
      <c r="J71" s="43" t="e">
        <f t="shared" si="3"/>
        <v>#REF!</v>
      </c>
      <c r="K71" s="51" t="e">
        <f t="shared" si="4"/>
        <v>#REF!</v>
      </c>
    </row>
    <row r="72" spans="1:11" s="13" customFormat="1" x14ac:dyDescent="0.3">
      <c r="A72" s="70">
        <v>80</v>
      </c>
      <c r="B72" s="50" t="str">
        <f>VLOOKUP($A72,Сотрудники!$A$3:$L$1201,2,0)</f>
        <v>Павлов Никита</v>
      </c>
      <c r="C72" s="50">
        <f>VLOOKUP($A72,Сотрудники!$A$3:$L$1201,9,0)</f>
        <v>0</v>
      </c>
      <c r="D72" s="50">
        <f>VLOOKUP($A72,Сотрудники!$A$3:$L$1201,10,0)</f>
        <v>0</v>
      </c>
      <c r="E72" s="50">
        <f>VLOOKUP($A72,Сотрудники!$A$3:$L$1201,11,0)</f>
        <v>0</v>
      </c>
      <c r="F72" s="9">
        <f t="shared" si="2"/>
        <v>19.875</v>
      </c>
      <c r="G72" s="10"/>
      <c r="H72" s="10">
        <v>159</v>
      </c>
      <c r="I72" s="41" t="e">
        <f>VLOOKUP($A72,Сотрудники!$A$3:$L$1201,14,0)</f>
        <v>#REF!</v>
      </c>
      <c r="J72" s="43" t="e">
        <f t="shared" si="3"/>
        <v>#REF!</v>
      </c>
      <c r="K72" s="51" t="e">
        <f t="shared" si="4"/>
        <v>#REF!</v>
      </c>
    </row>
    <row r="73" spans="1:11" s="13" customFormat="1" x14ac:dyDescent="0.3">
      <c r="A73" s="70">
        <v>81</v>
      </c>
      <c r="B73" s="50" t="str">
        <f>VLOOKUP($A73,Сотрудники!$A$3:$L$1201,2,0)</f>
        <v>Александрова Кристина</v>
      </c>
      <c r="C73" s="50" t="str">
        <f>VLOOKUP($A73,Сотрудники!$A$3:$L$1201,9,0)</f>
        <v>приземление</v>
      </c>
      <c r="D73" s="50">
        <f>VLOOKUP($A73,Сотрудники!$A$3:$L$1201,10,0)</f>
        <v>0</v>
      </c>
      <c r="E73" s="50">
        <f>VLOOKUP($A73,Сотрудники!$A$3:$L$1201,11,0)</f>
        <v>229900</v>
      </c>
      <c r="F73" s="9">
        <f t="shared" ref="F73:F74" si="5">H73/8</f>
        <v>19.875</v>
      </c>
      <c r="G73" s="10"/>
      <c r="H73" s="10">
        <v>159</v>
      </c>
      <c r="I73" s="41" t="e">
        <f>VLOOKUP($A73,Сотрудники!$A$3:$L$1201,14,0)</f>
        <v>#REF!</v>
      </c>
      <c r="J73" s="43" t="e">
        <f t="shared" si="3"/>
        <v>#REF!</v>
      </c>
      <c r="K73" s="51" t="e">
        <f t="shared" si="4"/>
        <v>#REF!</v>
      </c>
    </row>
    <row r="74" spans="1:11" s="13" customFormat="1" x14ac:dyDescent="0.3">
      <c r="A74" s="70">
        <v>82</v>
      </c>
      <c r="B74" s="50" t="str">
        <f>VLOOKUP($A74,Сотрудники!$A$3:$L$1201,2,0)</f>
        <v>Крапивин Сергей</v>
      </c>
      <c r="C74" s="50">
        <f>VLOOKUP($A74,Сотрудники!$A$3:$L$1201,9,0)</f>
        <v>0</v>
      </c>
      <c r="D74" s="50">
        <f>VLOOKUP($A74,Сотрудники!$A$3:$L$1201,10,0)</f>
        <v>0</v>
      </c>
      <c r="E74" s="50">
        <f>VLOOKUP($A74,Сотрудники!$A$3:$L$1201,11,0)</f>
        <v>0</v>
      </c>
      <c r="F74" s="9">
        <f t="shared" si="5"/>
        <v>19.875</v>
      </c>
      <c r="G74" s="10"/>
      <c r="H74" s="10">
        <v>159</v>
      </c>
      <c r="I74" s="41" t="e">
        <f>VLOOKUP($A74,Сотрудники!$A$3:$L$1201,14,0)</f>
        <v>#REF!</v>
      </c>
      <c r="J74" s="43" t="e">
        <f t="shared" si="3"/>
        <v>#REF!</v>
      </c>
      <c r="K74" s="51" t="e">
        <f t="shared" si="4"/>
        <v>#REF!</v>
      </c>
    </row>
    <row r="75" spans="1:11" s="13" customFormat="1" x14ac:dyDescent="0.3">
      <c r="A75" s="70">
        <v>84</v>
      </c>
      <c r="B75" s="50" t="str">
        <f>VLOOKUP($A75,Сотрудники!$A$3:$L$1201,2,0)</f>
        <v>Сабиров Артур</v>
      </c>
      <c r="C75" s="50">
        <f>VLOOKUP($A75,Сотрудники!$A$3:$L$1201,9,0)</f>
        <v>0</v>
      </c>
      <c r="D75" s="50">
        <f>VLOOKUP($A75,Сотрудники!$A$3:$L$1201,10,0)</f>
        <v>0</v>
      </c>
      <c r="E75" s="50">
        <f>VLOOKUP($A75,Сотрудники!$A$3:$L$1201,11,0)</f>
        <v>0</v>
      </c>
      <c r="F75" s="9">
        <f t="shared" ref="F75:F79" si="6">H75/8</f>
        <v>19.875</v>
      </c>
      <c r="G75" s="10"/>
      <c r="H75" s="10">
        <v>159</v>
      </c>
      <c r="I75" s="41" t="e">
        <f>VLOOKUP($A75,Сотрудники!$A$3:$L$1201,14,0)</f>
        <v>#REF!</v>
      </c>
      <c r="J75" s="43" t="e">
        <f t="shared" ref="J75:J79" si="7">I75/8</f>
        <v>#REF!</v>
      </c>
      <c r="K75" s="51" t="e">
        <f t="shared" ref="K75:K79" si="8">+H75*J75</f>
        <v>#REF!</v>
      </c>
    </row>
    <row r="76" spans="1:11" s="13" customFormat="1" x14ac:dyDescent="0.3">
      <c r="A76" s="70">
        <v>85</v>
      </c>
      <c r="B76" s="50" t="str">
        <f>VLOOKUP($A76,Сотрудники!$A$3:$L$1201,2,0)</f>
        <v>Рудаков Сергей</v>
      </c>
      <c r="C76" s="50">
        <f>VLOOKUP($A76,Сотрудники!$A$3:$L$1201,9,0)</f>
        <v>0</v>
      </c>
      <c r="D76" s="50">
        <f>VLOOKUP($A76,Сотрудники!$A$3:$L$1201,10,0)</f>
        <v>0</v>
      </c>
      <c r="E76" s="50">
        <f>VLOOKUP($A76,Сотрудники!$A$3:$L$1201,11,0)</f>
        <v>0</v>
      </c>
      <c r="F76" s="9">
        <f t="shared" si="6"/>
        <v>19.875</v>
      </c>
      <c r="G76" s="10"/>
      <c r="H76" s="10">
        <v>159</v>
      </c>
      <c r="I76" s="41" t="e">
        <f>VLOOKUP($A76,Сотрудники!$A$3:$L$1201,14,0)</f>
        <v>#REF!</v>
      </c>
      <c r="J76" s="43" t="e">
        <f t="shared" si="7"/>
        <v>#REF!</v>
      </c>
      <c r="K76" s="51" t="e">
        <f t="shared" si="8"/>
        <v>#REF!</v>
      </c>
    </row>
    <row r="77" spans="1:11" s="13" customFormat="1" x14ac:dyDescent="0.3">
      <c r="A77" s="70">
        <v>86</v>
      </c>
      <c r="B77" s="50" t="str">
        <f>VLOOKUP($A77,Сотрудники!$A$3:$L$1201,2,0)</f>
        <v>Михеев Дмитрий</v>
      </c>
      <c r="C77" s="50">
        <f>VLOOKUP($A77,Сотрудники!$A$3:$L$1201,9,0)</f>
        <v>0</v>
      </c>
      <c r="D77" s="50">
        <f>VLOOKUP($A77,Сотрудники!$A$3:$L$1201,10,0)</f>
        <v>0</v>
      </c>
      <c r="E77" s="50">
        <f>VLOOKUP($A77,Сотрудники!$A$3:$L$1201,11,0)</f>
        <v>298900</v>
      </c>
      <c r="F77" s="9">
        <f t="shared" si="6"/>
        <v>18</v>
      </c>
      <c r="G77" s="10"/>
      <c r="H77" s="10">
        <v>144</v>
      </c>
      <c r="I77" s="41" t="e">
        <f>VLOOKUP($A77,Сотрудники!$A$3:$L$1201,14,0)</f>
        <v>#REF!</v>
      </c>
      <c r="J77" s="43" t="e">
        <f t="shared" si="7"/>
        <v>#REF!</v>
      </c>
      <c r="K77" s="51" t="e">
        <f t="shared" si="8"/>
        <v>#REF!</v>
      </c>
    </row>
    <row r="78" spans="1:11" s="13" customFormat="1" x14ac:dyDescent="0.3">
      <c r="A78" s="70">
        <v>87</v>
      </c>
      <c r="B78" s="50" t="str">
        <f>VLOOKUP($A78,Сотрудники!$A$3:$L$1201,2,0)</f>
        <v>Борисова Алёна</v>
      </c>
      <c r="C78" s="50" t="str">
        <f>VLOOKUP($A78,Сотрудники!$A$3:$L$1201,9,0)</f>
        <v>приземление</v>
      </c>
      <c r="D78" s="50">
        <f>VLOOKUP($A78,Сотрудники!$A$3:$L$1201,10,0)</f>
        <v>0</v>
      </c>
      <c r="E78" s="50">
        <f>VLOOKUP($A78,Сотрудники!$A$3:$L$1201,11,0)</f>
        <v>0</v>
      </c>
      <c r="F78" s="9">
        <f t="shared" si="6"/>
        <v>16</v>
      </c>
      <c r="G78" s="10"/>
      <c r="H78" s="10">
        <v>128</v>
      </c>
      <c r="I78" s="41" t="e">
        <f>VLOOKUP($A78,Сотрудники!$A$3:$L$1201,14,0)</f>
        <v>#REF!</v>
      </c>
      <c r="J78" s="43" t="e">
        <f t="shared" si="7"/>
        <v>#REF!</v>
      </c>
      <c r="K78" s="51" t="e">
        <f t="shared" si="8"/>
        <v>#REF!</v>
      </c>
    </row>
    <row r="79" spans="1:11" s="13" customFormat="1" x14ac:dyDescent="0.3">
      <c r="A79" s="70">
        <v>88</v>
      </c>
      <c r="B79" s="50" t="str">
        <f>VLOOKUP($A79,Сотрудники!$A$3:$L$1201,2,0)</f>
        <v>Коурова Мария</v>
      </c>
      <c r="C79" s="50" t="str">
        <f>VLOOKUP($A79,Сотрудники!$A$3:$L$1201,9,0)</f>
        <v>приземление</v>
      </c>
      <c r="D79" s="50">
        <f>VLOOKUP($A79,Сотрудники!$A$3:$L$1201,10,0)</f>
        <v>0</v>
      </c>
      <c r="E79" s="50">
        <f>VLOOKUP($A79,Сотрудники!$A$3:$L$1201,11,0)</f>
        <v>89900</v>
      </c>
      <c r="F79" s="9">
        <f t="shared" si="6"/>
        <v>6</v>
      </c>
      <c r="G79" s="10"/>
      <c r="H79" s="10">
        <v>48</v>
      </c>
      <c r="I79" s="41" t="e">
        <f>VLOOKUP($A79,Сотрудники!$A$3:$L$1201,14,0)</f>
        <v>#REF!</v>
      </c>
      <c r="J79" s="43" t="e">
        <f t="shared" si="7"/>
        <v>#REF!</v>
      </c>
      <c r="K79" s="51" t="e">
        <f t="shared" si="8"/>
        <v>#REF!</v>
      </c>
    </row>
    <row r="80" spans="1:11" s="13" customFormat="1" x14ac:dyDescent="0.3">
      <c r="A80"/>
      <c r="B80"/>
      <c r="C80"/>
      <c r="D80"/>
      <c r="E80"/>
      <c r="F80"/>
      <c r="G80"/>
      <c r="H80"/>
      <c r="I80"/>
      <c r="J80"/>
      <c r="K80" s="26" t="e">
        <f>SUM(K5:K79)</f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EBEC-BF5F-414F-8CCE-8B30D74EA2F3}">
  <dimension ref="A1:AK173"/>
  <sheetViews>
    <sheetView zoomScale="69" zoomScaleNormal="69" workbookViewId="0">
      <pane xSplit="2" ySplit="2" topLeftCell="P138" activePane="bottomRight" state="frozen"/>
      <selection activeCell="G26" sqref="G26"/>
      <selection pane="topRight" activeCell="G26" sqref="G26"/>
      <selection pane="bottomLeft" activeCell="G26" sqref="G26"/>
      <selection pane="bottomRight" activeCell="B175" sqref="B175"/>
    </sheetView>
  </sheetViews>
  <sheetFormatPr defaultColWidth="9" defaultRowHeight="14.4" x14ac:dyDescent="0.3"/>
  <cols>
    <col min="1" max="1" width="4" style="32" customWidth="1"/>
    <col min="2" max="2" width="29.3984375" style="32" bestFit="1" customWidth="1"/>
    <col min="3" max="3" width="29.19921875" style="32" customWidth="1"/>
    <col min="4" max="14" width="10.09765625" style="32" bestFit="1" customWidth="1"/>
    <col min="15" max="15" width="10.69921875" style="32" customWidth="1"/>
    <col min="16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44166</v>
      </c>
      <c r="E2" s="53">
        <f>D2+1</f>
        <v>44167</v>
      </c>
      <c r="F2" s="53">
        <f t="shared" ref="F2:G2" si="0">E2+1</f>
        <v>44168</v>
      </c>
      <c r="G2" s="53">
        <f t="shared" si="0"/>
        <v>44169</v>
      </c>
      <c r="H2" s="31">
        <f>G2+1</f>
        <v>44170</v>
      </c>
      <c r="I2" s="31">
        <f t="shared" ref="I2:AF2" si="1">H2+1</f>
        <v>44171</v>
      </c>
      <c r="J2" s="53">
        <f t="shared" si="1"/>
        <v>44172</v>
      </c>
      <c r="K2" s="53">
        <f t="shared" si="1"/>
        <v>44173</v>
      </c>
      <c r="L2" s="53">
        <f t="shared" si="1"/>
        <v>44174</v>
      </c>
      <c r="M2" s="53">
        <f t="shared" si="1"/>
        <v>44175</v>
      </c>
      <c r="N2" s="53">
        <f t="shared" si="1"/>
        <v>44176</v>
      </c>
      <c r="O2" s="31">
        <f t="shared" si="1"/>
        <v>44177</v>
      </c>
      <c r="P2" s="31">
        <f t="shared" si="1"/>
        <v>44178</v>
      </c>
      <c r="Q2" s="53">
        <f t="shared" si="1"/>
        <v>44179</v>
      </c>
      <c r="R2" s="53">
        <f t="shared" si="1"/>
        <v>44180</v>
      </c>
      <c r="S2" s="53">
        <f t="shared" si="1"/>
        <v>44181</v>
      </c>
      <c r="T2" s="53">
        <f t="shared" si="1"/>
        <v>44182</v>
      </c>
      <c r="U2" s="53">
        <f t="shared" si="1"/>
        <v>44183</v>
      </c>
      <c r="V2" s="31">
        <f t="shared" si="1"/>
        <v>44184</v>
      </c>
      <c r="W2" s="31">
        <f t="shared" si="1"/>
        <v>44185</v>
      </c>
      <c r="X2" s="53">
        <f t="shared" si="1"/>
        <v>44186</v>
      </c>
      <c r="Y2" s="53">
        <f t="shared" si="1"/>
        <v>44187</v>
      </c>
      <c r="Z2" s="53">
        <f t="shared" si="1"/>
        <v>44188</v>
      </c>
      <c r="AA2" s="53">
        <f t="shared" si="1"/>
        <v>44189</v>
      </c>
      <c r="AB2" s="53">
        <f t="shared" si="1"/>
        <v>44190</v>
      </c>
      <c r="AC2" s="31">
        <f t="shared" si="1"/>
        <v>44191</v>
      </c>
      <c r="AD2" s="31">
        <f t="shared" si="1"/>
        <v>44192</v>
      </c>
      <c r="AE2" s="53">
        <f t="shared" si="1"/>
        <v>44193</v>
      </c>
      <c r="AF2" s="53">
        <f t="shared" si="1"/>
        <v>44194</v>
      </c>
      <c r="AG2" s="53">
        <f>+AF2+1</f>
        <v>44195</v>
      </c>
      <c r="AH2" s="53">
        <f>+AG2+1</f>
        <v>44196</v>
      </c>
      <c r="AI2" s="53">
        <f>+AH2+1</f>
        <v>44197</v>
      </c>
      <c r="AJ2" s="53">
        <f>+AI2+1</f>
        <v>44198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0" si="2">IF(ISBLANK(D90),"",IF(D90=0,"Выходной",IF(D90&lt;&gt;0,"Работал","")))</f>
        <v>Работал</v>
      </c>
      <c r="E3" s="54" t="str">
        <f t="shared" si="2"/>
        <v>Работал</v>
      </c>
      <c r="F3" s="54" t="str">
        <f t="shared" si="2"/>
        <v>Работал</v>
      </c>
      <c r="G3" s="52" t="str">
        <f t="shared" si="2"/>
        <v>Работал</v>
      </c>
      <c r="H3" s="55" t="str">
        <f t="shared" si="2"/>
        <v/>
      </c>
      <c r="I3" s="55" t="str">
        <f t="shared" si="2"/>
        <v/>
      </c>
      <c r="J3" s="54" t="str">
        <f t="shared" si="2"/>
        <v>Работал</v>
      </c>
      <c r="K3" s="54" t="str">
        <f t="shared" si="2"/>
        <v>Работал</v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5" t="str">
        <f t="shared" si="2"/>
        <v/>
      </c>
      <c r="P3" s="55" t="str">
        <f t="shared" si="2"/>
        <v/>
      </c>
      <c r="Q3" s="54" t="str">
        <f t="shared" si="2"/>
        <v>Работал</v>
      </c>
      <c r="R3" s="54" t="str">
        <f t="shared" si="2"/>
        <v>Работал</v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5" t="str">
        <f t="shared" si="2"/>
        <v/>
      </c>
      <c r="W3" s="55" t="str">
        <f t="shared" si="2"/>
        <v/>
      </c>
      <c r="X3" s="54" t="str">
        <f t="shared" si="2"/>
        <v>Работал</v>
      </c>
      <c r="Y3" s="54" t="str">
        <f t="shared" si="2"/>
        <v>Работал</v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5" t="str">
        <f t="shared" si="2"/>
        <v/>
      </c>
      <c r="AD3" s="55" t="str">
        <f t="shared" si="2"/>
        <v/>
      </c>
      <c r="AE3" s="54" t="str">
        <f t="shared" si="2"/>
        <v>Работал</v>
      </c>
      <c r="AF3" s="54" t="str">
        <f t="shared" si="2"/>
        <v>Работал</v>
      </c>
      <c r="AG3" s="54" t="str">
        <f t="shared" si="2"/>
        <v>Работал</v>
      </c>
      <c r="AH3" s="54" t="str">
        <f t="shared" si="2"/>
        <v>Работал</v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>Работал</v>
      </c>
      <c r="E4" s="54" t="str">
        <f t="shared" si="2"/>
        <v>Работал</v>
      </c>
      <c r="F4" s="54" t="str">
        <f t="shared" si="2"/>
        <v>Работал</v>
      </c>
      <c r="G4" s="54" t="str">
        <f t="shared" si="2"/>
        <v>Работал</v>
      </c>
      <c r="H4" s="55" t="str">
        <f t="shared" si="2"/>
        <v/>
      </c>
      <c r="I4" s="55" t="str">
        <f t="shared" si="2"/>
        <v/>
      </c>
      <c r="J4" s="54" t="str">
        <f t="shared" si="2"/>
        <v>Работал</v>
      </c>
      <c r="K4" s="54" t="str">
        <f t="shared" si="2"/>
        <v>Работал</v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5" t="str">
        <f t="shared" si="2"/>
        <v/>
      </c>
      <c r="P4" s="55" t="str">
        <f t="shared" si="2"/>
        <v/>
      </c>
      <c r="Q4" s="54" t="str">
        <f t="shared" si="2"/>
        <v>Работал</v>
      </c>
      <c r="R4" s="54" t="str">
        <f t="shared" si="2"/>
        <v>Работал</v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5" t="str">
        <f t="shared" si="2"/>
        <v/>
      </c>
      <c r="W4" s="55" t="str">
        <f t="shared" si="2"/>
        <v/>
      </c>
      <c r="X4" s="54" t="str">
        <f t="shared" si="2"/>
        <v>Работал</v>
      </c>
      <c r="Y4" s="54" t="str">
        <f t="shared" si="2"/>
        <v>Работал</v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5" t="str">
        <f t="shared" si="2"/>
        <v/>
      </c>
      <c r="AD4" s="55" t="str">
        <f t="shared" si="2"/>
        <v/>
      </c>
      <c r="AE4" s="54" t="str">
        <f t="shared" si="2"/>
        <v>Работал</v>
      </c>
      <c r="AF4" s="54" t="str">
        <f t="shared" si="2"/>
        <v>Работал</v>
      </c>
      <c r="AG4" s="54" t="str">
        <f t="shared" si="2"/>
        <v>Работал</v>
      </c>
      <c r="AH4" s="54" t="str">
        <f t="shared" si="2"/>
        <v>Работал</v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si="2"/>
        <v>Работал</v>
      </c>
      <c r="E5" s="54" t="str">
        <f t="shared" si="2"/>
        <v>Работал</v>
      </c>
      <c r="F5" s="54" t="str">
        <f t="shared" si="2"/>
        <v>Работал</v>
      </c>
      <c r="G5" s="54" t="str">
        <f t="shared" si="2"/>
        <v>Работал</v>
      </c>
      <c r="H5" s="55" t="str">
        <f t="shared" si="2"/>
        <v/>
      </c>
      <c r="I5" s="55" t="str">
        <f t="shared" si="2"/>
        <v/>
      </c>
      <c r="J5" s="54" t="str">
        <f t="shared" si="2"/>
        <v>Работал</v>
      </c>
      <c r="K5" s="54" t="str">
        <f t="shared" si="2"/>
        <v>Работал</v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5" t="str">
        <f t="shared" si="2"/>
        <v/>
      </c>
      <c r="P5" s="55" t="str">
        <f t="shared" si="2"/>
        <v/>
      </c>
      <c r="Q5" s="54" t="str">
        <f t="shared" si="2"/>
        <v>Работал</v>
      </c>
      <c r="R5" s="54" t="str">
        <f t="shared" si="2"/>
        <v>Работал</v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Выходной</v>
      </c>
      <c r="V5" s="55" t="str">
        <f t="shared" si="2"/>
        <v>Выходной</v>
      </c>
      <c r="W5" s="55" t="str">
        <f t="shared" si="2"/>
        <v>Выходной</v>
      </c>
      <c r="X5" s="54" t="str">
        <f t="shared" si="2"/>
        <v>Выходной</v>
      </c>
      <c r="Y5" s="54" t="str">
        <f t="shared" si="2"/>
        <v>Выходной</v>
      </c>
      <c r="Z5" s="54" t="str">
        <f t="shared" si="2"/>
        <v>Выходной</v>
      </c>
      <c r="AA5" s="54" t="str">
        <f t="shared" si="2"/>
        <v>Выходной</v>
      </c>
      <c r="AB5" s="54" t="str">
        <f t="shared" si="2"/>
        <v>Выходной</v>
      </c>
      <c r="AC5" s="55" t="str">
        <f t="shared" si="2"/>
        <v>Выходной</v>
      </c>
      <c r="AD5" s="55" t="str">
        <f t="shared" si="2"/>
        <v>Выходной</v>
      </c>
      <c r="AE5" s="54" t="str">
        <f t="shared" si="2"/>
        <v>Выходной</v>
      </c>
      <c r="AF5" s="54" t="str">
        <f t="shared" si="2"/>
        <v>Выходной</v>
      </c>
      <c r="AG5" s="54" t="str">
        <f t="shared" si="2"/>
        <v>Выходной</v>
      </c>
      <c r="AH5" s="54" t="str">
        <f t="shared" si="2"/>
        <v>Выходной</v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si="2"/>
        <v>Работал</v>
      </c>
      <c r="E6" s="54" t="str">
        <f t="shared" si="2"/>
        <v>Работал</v>
      </c>
      <c r="F6" s="54" t="str">
        <f t="shared" si="2"/>
        <v>Работал</v>
      </c>
      <c r="G6" s="54" t="str">
        <f t="shared" si="2"/>
        <v>Работал</v>
      </c>
      <c r="H6" s="55" t="str">
        <f t="shared" si="2"/>
        <v/>
      </c>
      <c r="I6" s="55" t="str">
        <f t="shared" si="2"/>
        <v/>
      </c>
      <c r="J6" s="54" t="str">
        <f t="shared" si="2"/>
        <v>Работал</v>
      </c>
      <c r="K6" s="54" t="str">
        <f t="shared" si="2"/>
        <v>Работал</v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5" t="str">
        <f t="shared" si="2"/>
        <v/>
      </c>
      <c r="P6" s="55" t="str">
        <f t="shared" si="2"/>
        <v/>
      </c>
      <c r="Q6" s="54" t="str">
        <f t="shared" si="2"/>
        <v>Работал</v>
      </c>
      <c r="R6" s="54" t="str">
        <f t="shared" si="2"/>
        <v>Работал</v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5" t="str">
        <f t="shared" si="2"/>
        <v/>
      </c>
      <c r="W6" s="55" t="str">
        <f t="shared" si="2"/>
        <v/>
      </c>
      <c r="X6" s="54" t="str">
        <f t="shared" si="2"/>
        <v>Работал</v>
      </c>
      <c r="Y6" s="54" t="str">
        <f t="shared" si="2"/>
        <v>Работал</v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5" t="str">
        <f t="shared" si="2"/>
        <v/>
      </c>
      <c r="AD6" s="55" t="str">
        <f t="shared" si="2"/>
        <v/>
      </c>
      <c r="AE6" s="54" t="str">
        <f t="shared" si="2"/>
        <v>Работал</v>
      </c>
      <c r="AF6" s="54" t="str">
        <f t="shared" si="2"/>
        <v>Работал</v>
      </c>
      <c r="AG6" s="54" t="str">
        <f t="shared" si="2"/>
        <v>Работал</v>
      </c>
      <c r="AH6" s="54" t="str">
        <f t="shared" si="2"/>
        <v>Работал</v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si="2"/>
        <v>Работал</v>
      </c>
      <c r="E7" s="54" t="str">
        <f t="shared" si="2"/>
        <v>Работал</v>
      </c>
      <c r="F7" s="54" t="str">
        <f t="shared" si="2"/>
        <v>Работал</v>
      </c>
      <c r="G7" s="54" t="str">
        <f t="shared" si="2"/>
        <v>Работал</v>
      </c>
      <c r="H7" s="55" t="str">
        <f t="shared" si="2"/>
        <v/>
      </c>
      <c r="I7" s="55" t="str">
        <f t="shared" si="2"/>
        <v/>
      </c>
      <c r="J7" s="54" t="str">
        <f t="shared" si="2"/>
        <v>Работал</v>
      </c>
      <c r="K7" s="54" t="str">
        <f t="shared" si="2"/>
        <v>Работал</v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5" t="str">
        <f t="shared" si="2"/>
        <v/>
      </c>
      <c r="P7" s="55" t="str">
        <f t="shared" si="2"/>
        <v/>
      </c>
      <c r="Q7" s="54" t="str">
        <f t="shared" si="2"/>
        <v>Работал</v>
      </c>
      <c r="R7" s="54" t="str">
        <f t="shared" si="2"/>
        <v>Работал</v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5" t="str">
        <f t="shared" si="2"/>
        <v/>
      </c>
      <c r="W7" s="55" t="str">
        <f t="shared" si="2"/>
        <v/>
      </c>
      <c r="X7" s="54" t="str">
        <f t="shared" si="2"/>
        <v>Работал</v>
      </c>
      <c r="Y7" s="54" t="str">
        <f t="shared" si="2"/>
        <v>Работал</v>
      </c>
      <c r="Z7" s="54" t="str">
        <f t="shared" si="2"/>
        <v>Работал</v>
      </c>
      <c r="AA7" s="54" t="str">
        <f t="shared" si="2"/>
        <v>Работал</v>
      </c>
      <c r="AB7" s="54" t="str">
        <f t="shared" si="2"/>
        <v>Работал</v>
      </c>
      <c r="AC7" s="55" t="str">
        <f t="shared" si="2"/>
        <v/>
      </c>
      <c r="AD7" s="55" t="str">
        <f t="shared" si="2"/>
        <v/>
      </c>
      <c r="AE7" s="54" t="str">
        <f t="shared" si="2"/>
        <v>Работал</v>
      </c>
      <c r="AF7" s="54" t="str">
        <f t="shared" si="2"/>
        <v>Работал</v>
      </c>
      <c r="AG7" s="54" t="str">
        <f t="shared" si="2"/>
        <v>Работал</v>
      </c>
      <c r="AH7" s="54" t="str">
        <f t="shared" si="2"/>
        <v>Работал</v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si="2"/>
        <v>Работал</v>
      </c>
      <c r="E8" s="54" t="str">
        <f t="shared" si="2"/>
        <v>Работал</v>
      </c>
      <c r="F8" s="54" t="str">
        <f t="shared" si="2"/>
        <v>Работал</v>
      </c>
      <c r="G8" s="54" t="str">
        <f t="shared" si="2"/>
        <v>Работал</v>
      </c>
      <c r="H8" s="55" t="str">
        <f t="shared" si="2"/>
        <v>Работал</v>
      </c>
      <c r="I8" s="55" t="str">
        <f t="shared" si="2"/>
        <v/>
      </c>
      <c r="J8" s="54" t="str">
        <f t="shared" si="2"/>
        <v>Работал</v>
      </c>
      <c r="K8" s="54" t="str">
        <f t="shared" si="2"/>
        <v>Работал</v>
      </c>
      <c r="L8" s="54" t="str">
        <f t="shared" si="2"/>
        <v>Работал</v>
      </c>
      <c r="M8" s="54" t="str">
        <f t="shared" si="2"/>
        <v>Работал</v>
      </c>
      <c r="N8" s="54" t="str">
        <f t="shared" si="2"/>
        <v>Работал</v>
      </c>
      <c r="O8" s="55" t="str">
        <f t="shared" si="2"/>
        <v/>
      </c>
      <c r="P8" s="55" t="str">
        <f t="shared" si="2"/>
        <v/>
      </c>
      <c r="Q8" s="54" t="str">
        <f t="shared" si="2"/>
        <v>Работал</v>
      </c>
      <c r="R8" s="54" t="str">
        <f t="shared" si="2"/>
        <v>Работал</v>
      </c>
      <c r="S8" s="54" t="str">
        <f t="shared" si="2"/>
        <v>Работал</v>
      </c>
      <c r="T8" s="54" t="str">
        <f t="shared" si="2"/>
        <v>Работал</v>
      </c>
      <c r="U8" s="54" t="str">
        <f t="shared" si="2"/>
        <v>Работал</v>
      </c>
      <c r="V8" s="55" t="str">
        <f t="shared" si="2"/>
        <v/>
      </c>
      <c r="W8" s="55" t="str">
        <f t="shared" si="2"/>
        <v/>
      </c>
      <c r="X8" s="54" t="str">
        <f t="shared" si="2"/>
        <v>Работал</v>
      </c>
      <c r="Y8" s="54" t="str">
        <f t="shared" si="2"/>
        <v>Работал</v>
      </c>
      <c r="Z8" s="54" t="str">
        <f t="shared" si="2"/>
        <v>Работал</v>
      </c>
      <c r="AA8" s="54" t="str">
        <f t="shared" si="2"/>
        <v>Работал</v>
      </c>
      <c r="AB8" s="54" t="str">
        <f t="shared" si="2"/>
        <v>Работал</v>
      </c>
      <c r="AC8" s="55" t="str">
        <f t="shared" si="2"/>
        <v/>
      </c>
      <c r="AD8" s="55" t="str">
        <f t="shared" si="2"/>
        <v/>
      </c>
      <c r="AE8" s="54" t="str">
        <f t="shared" si="2"/>
        <v>Работал</v>
      </c>
      <c r="AF8" s="54" t="str">
        <f t="shared" si="2"/>
        <v>Работал</v>
      </c>
      <c r="AG8" s="54" t="str">
        <f t="shared" si="2"/>
        <v>Работал</v>
      </c>
      <c r="AH8" s="54" t="str">
        <f t="shared" si="2"/>
        <v>Работал</v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si="2"/>
        <v>Работал</v>
      </c>
      <c r="E9" s="54" t="str">
        <f t="shared" si="2"/>
        <v>Работал</v>
      </c>
      <c r="F9" s="54" t="str">
        <f t="shared" si="2"/>
        <v>Работал</v>
      </c>
      <c r="G9" s="54" t="str">
        <f t="shared" si="2"/>
        <v>Работал</v>
      </c>
      <c r="H9" s="55" t="str">
        <f t="shared" si="2"/>
        <v/>
      </c>
      <c r="I9" s="55" t="str">
        <f t="shared" si="2"/>
        <v/>
      </c>
      <c r="J9" s="54" t="str">
        <f t="shared" si="2"/>
        <v>Работал</v>
      </c>
      <c r="K9" s="54" t="str">
        <f t="shared" si="2"/>
        <v>Работал</v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5" t="str">
        <f t="shared" si="2"/>
        <v/>
      </c>
      <c r="P9" s="55" t="str">
        <f t="shared" si="2"/>
        <v/>
      </c>
      <c r="Q9" s="54" t="str">
        <f t="shared" si="2"/>
        <v>Работал</v>
      </c>
      <c r="R9" s="54" t="str">
        <f t="shared" si="2"/>
        <v>Работал</v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5" t="str">
        <f t="shared" si="2"/>
        <v/>
      </c>
      <c r="W9" s="55" t="str">
        <f t="shared" si="2"/>
        <v/>
      </c>
      <c r="X9" s="54" t="str">
        <f t="shared" si="2"/>
        <v>Работал</v>
      </c>
      <c r="Y9" s="54" t="str">
        <f t="shared" si="2"/>
        <v>Работал</v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5" t="str">
        <f t="shared" si="2"/>
        <v/>
      </c>
      <c r="AD9" s="55" t="str">
        <f t="shared" si="2"/>
        <v/>
      </c>
      <c r="AE9" s="54" t="str">
        <f t="shared" si="2"/>
        <v>Работал</v>
      </c>
      <c r="AF9" s="54" t="str">
        <f t="shared" si="2"/>
        <v>Работал</v>
      </c>
      <c r="AG9" s="54" t="str">
        <f t="shared" si="2"/>
        <v>Работал</v>
      </c>
      <c r="AH9" s="54" t="str">
        <f t="shared" si="2"/>
        <v>Работал</v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si="2"/>
        <v>Работал</v>
      </c>
      <c r="E10" s="54" t="str">
        <f t="shared" si="2"/>
        <v>Работал</v>
      </c>
      <c r="F10" s="54" t="str">
        <f t="shared" si="2"/>
        <v>Работал</v>
      </c>
      <c r="G10" s="54" t="str">
        <f t="shared" si="2"/>
        <v>Работал</v>
      </c>
      <c r="H10" s="55" t="str">
        <f t="shared" si="2"/>
        <v/>
      </c>
      <c r="I10" s="55" t="str">
        <f t="shared" si="2"/>
        <v/>
      </c>
      <c r="J10" s="54" t="str">
        <f t="shared" si="2"/>
        <v>Работал</v>
      </c>
      <c r="K10" s="54" t="str">
        <f t="shared" si="2"/>
        <v>Работал</v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5" t="str">
        <f t="shared" si="2"/>
        <v/>
      </c>
      <c r="P10" s="55" t="str">
        <f t="shared" si="2"/>
        <v/>
      </c>
      <c r="Q10" s="54" t="str">
        <f t="shared" si="2"/>
        <v>Работал</v>
      </c>
      <c r="R10" s="54" t="str">
        <f t="shared" si="2"/>
        <v>Работал</v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5" t="str">
        <f t="shared" si="2"/>
        <v/>
      </c>
      <c r="W10" s="55" t="str">
        <f t="shared" si="2"/>
        <v/>
      </c>
      <c r="X10" s="54" t="str">
        <f t="shared" si="2"/>
        <v>Работал</v>
      </c>
      <c r="Y10" s="54" t="str">
        <f t="shared" si="2"/>
        <v>Работал</v>
      </c>
      <c r="Z10" s="54" t="str">
        <f t="shared" si="2"/>
        <v>Работал</v>
      </c>
      <c r="AA10" s="54" t="str">
        <f t="shared" si="2"/>
        <v>Работал</v>
      </c>
      <c r="AB10" s="54" t="str">
        <f t="shared" ref="AB10:AJ10" si="3">IF(ISBLANK(AB97),"",IF(AB97=0,"Выходной",IF(AB97&lt;&gt;0,"Работал","")))</f>
        <v>Работал</v>
      </c>
      <c r="AC10" s="55" t="str">
        <f t="shared" si="3"/>
        <v/>
      </c>
      <c r="AD10" s="55" t="str">
        <f t="shared" si="3"/>
        <v/>
      </c>
      <c r="AE10" s="54" t="str">
        <f t="shared" si="3"/>
        <v>Работал</v>
      </c>
      <c r="AF10" s="54" t="str">
        <f t="shared" si="3"/>
        <v>Работал</v>
      </c>
      <c r="AG10" s="54" t="str">
        <f t="shared" si="3"/>
        <v>Работал</v>
      </c>
      <c r="AH10" s="54" t="str">
        <f t="shared" si="3"/>
        <v>Работал</v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4" t="str">
        <f t="shared" ref="D11:AJ18" si="4">IF(ISBLANK(D98),"",IF(D98=0,"Выходной",IF(D98&lt;&gt;0,"Работал","")))</f>
        <v>Работал</v>
      </c>
      <c r="E11" s="54" t="str">
        <f t="shared" si="4"/>
        <v>Работал</v>
      </c>
      <c r="F11" s="54" t="str">
        <f t="shared" si="4"/>
        <v>Работал</v>
      </c>
      <c r="G11" s="54" t="str">
        <f t="shared" si="4"/>
        <v>Работал</v>
      </c>
      <c r="H11" s="55" t="str">
        <f t="shared" si="4"/>
        <v>Работал</v>
      </c>
      <c r="I11" s="55" t="str">
        <f t="shared" si="4"/>
        <v/>
      </c>
      <c r="J11" s="54" t="str">
        <f t="shared" si="4"/>
        <v>Работал</v>
      </c>
      <c r="K11" s="54" t="str">
        <f t="shared" si="4"/>
        <v>Работал</v>
      </c>
      <c r="L11" s="54" t="str">
        <f t="shared" si="4"/>
        <v>Работал</v>
      </c>
      <c r="M11" s="54" t="str">
        <f t="shared" si="4"/>
        <v>Работал</v>
      </c>
      <c r="N11" s="54" t="str">
        <f t="shared" si="4"/>
        <v>Работал</v>
      </c>
      <c r="O11" s="55" t="str">
        <f t="shared" si="4"/>
        <v>Работал</v>
      </c>
      <c r="P11" s="55" t="str">
        <f t="shared" si="4"/>
        <v/>
      </c>
      <c r="Q11" s="54" t="str">
        <f t="shared" si="4"/>
        <v>Работал</v>
      </c>
      <c r="R11" s="54" t="str">
        <f t="shared" si="4"/>
        <v>Работал</v>
      </c>
      <c r="S11" s="54" t="str">
        <f t="shared" si="4"/>
        <v>Работал</v>
      </c>
      <c r="T11" s="54" t="str">
        <f t="shared" si="4"/>
        <v>Работал</v>
      </c>
      <c r="U11" s="54" t="str">
        <f t="shared" si="4"/>
        <v>Работал</v>
      </c>
      <c r="V11" s="55" t="str">
        <f t="shared" si="4"/>
        <v>Работал</v>
      </c>
      <c r="W11" s="55" t="str">
        <f t="shared" si="4"/>
        <v/>
      </c>
      <c r="X11" s="54" t="str">
        <f t="shared" si="4"/>
        <v>Работал</v>
      </c>
      <c r="Y11" s="54" t="str">
        <f t="shared" si="4"/>
        <v>Работал</v>
      </c>
      <c r="Z11" s="54" t="str">
        <f t="shared" si="4"/>
        <v>Работал</v>
      </c>
      <c r="AA11" s="54" t="str">
        <f t="shared" si="4"/>
        <v>Работал</v>
      </c>
      <c r="AB11" s="54" t="str">
        <f t="shared" si="4"/>
        <v>Работал</v>
      </c>
      <c r="AC11" s="55" t="str">
        <f t="shared" si="4"/>
        <v/>
      </c>
      <c r="AD11" s="55" t="str">
        <f t="shared" si="4"/>
        <v/>
      </c>
      <c r="AE11" s="54" t="str">
        <f t="shared" si="4"/>
        <v>Работал</v>
      </c>
      <c r="AF11" s="54" t="str">
        <f t="shared" si="4"/>
        <v>Работал</v>
      </c>
      <c r="AG11" s="54" t="str">
        <f t="shared" si="4"/>
        <v>Работал</v>
      </c>
      <c r="AH11" s="54" t="str">
        <f t="shared" si="4"/>
        <v>Работал</v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4" t="str">
        <f t="shared" si="4"/>
        <v>Работал</v>
      </c>
      <c r="E12" s="54" t="str">
        <f t="shared" si="4"/>
        <v>Работал</v>
      </c>
      <c r="F12" s="54" t="str">
        <f t="shared" si="4"/>
        <v>Работал</v>
      </c>
      <c r="G12" s="54" t="str">
        <f t="shared" si="4"/>
        <v>Работал</v>
      </c>
      <c r="H12" s="55" t="str">
        <f t="shared" si="4"/>
        <v/>
      </c>
      <c r="I12" s="55" t="str">
        <f t="shared" si="4"/>
        <v/>
      </c>
      <c r="J12" s="54" t="str">
        <f t="shared" si="4"/>
        <v>Работал</v>
      </c>
      <c r="K12" s="54" t="str">
        <f t="shared" si="4"/>
        <v>Работал</v>
      </c>
      <c r="L12" s="54" t="str">
        <f t="shared" si="4"/>
        <v>Работал</v>
      </c>
      <c r="M12" s="54" t="str">
        <f t="shared" si="4"/>
        <v>Работал</v>
      </c>
      <c r="N12" s="54" t="str">
        <f t="shared" si="4"/>
        <v>Работал</v>
      </c>
      <c r="O12" s="55" t="str">
        <f t="shared" si="4"/>
        <v/>
      </c>
      <c r="P12" s="55" t="str">
        <f t="shared" si="4"/>
        <v/>
      </c>
      <c r="Q12" s="54" t="str">
        <f t="shared" si="4"/>
        <v>Работал</v>
      </c>
      <c r="R12" s="54" t="str">
        <f t="shared" si="4"/>
        <v>Работал</v>
      </c>
      <c r="S12" s="54" t="str">
        <f t="shared" si="4"/>
        <v>Работал</v>
      </c>
      <c r="T12" s="54" t="str">
        <f t="shared" si="4"/>
        <v>Работал</v>
      </c>
      <c r="U12" s="54" t="str">
        <f t="shared" si="4"/>
        <v>Работал</v>
      </c>
      <c r="V12" s="55" t="str">
        <f t="shared" si="4"/>
        <v/>
      </c>
      <c r="W12" s="55" t="str">
        <f t="shared" si="4"/>
        <v/>
      </c>
      <c r="X12" s="54" t="str">
        <f t="shared" si="4"/>
        <v/>
      </c>
      <c r="Y12" s="54" t="str">
        <f t="shared" si="4"/>
        <v/>
      </c>
      <c r="Z12" s="54" t="str">
        <f t="shared" si="4"/>
        <v/>
      </c>
      <c r="AA12" s="54" t="str">
        <f t="shared" si="4"/>
        <v/>
      </c>
      <c r="AB12" s="54" t="str">
        <f t="shared" si="4"/>
        <v/>
      </c>
      <c r="AC12" s="55" t="str">
        <f t="shared" si="4"/>
        <v/>
      </c>
      <c r="AD12" s="55" t="str">
        <f t="shared" si="4"/>
        <v/>
      </c>
      <c r="AE12" s="54" t="str">
        <f t="shared" si="4"/>
        <v/>
      </c>
      <c r="AF12" s="54" t="str">
        <f t="shared" si="4"/>
        <v/>
      </c>
      <c r="AG12" s="54" t="str">
        <f t="shared" si="4"/>
        <v/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4" t="str">
        <f t="shared" si="4"/>
        <v>Работал</v>
      </c>
      <c r="E13" s="54" t="str">
        <f t="shared" si="4"/>
        <v>Работал</v>
      </c>
      <c r="F13" s="54" t="str">
        <f t="shared" si="4"/>
        <v>Работал</v>
      </c>
      <c r="G13" s="54" t="str">
        <f t="shared" si="4"/>
        <v>Работал</v>
      </c>
      <c r="H13" s="55" t="str">
        <f t="shared" si="4"/>
        <v/>
      </c>
      <c r="I13" s="55" t="str">
        <f t="shared" si="4"/>
        <v/>
      </c>
      <c r="J13" s="54" t="str">
        <f t="shared" si="4"/>
        <v>Работал</v>
      </c>
      <c r="K13" s="54" t="str">
        <f t="shared" si="4"/>
        <v>Работал</v>
      </c>
      <c r="L13" s="54" t="str">
        <f t="shared" si="4"/>
        <v>Работал</v>
      </c>
      <c r="M13" s="54" t="str">
        <f t="shared" si="4"/>
        <v>Работал</v>
      </c>
      <c r="N13" s="54" t="str">
        <f t="shared" si="4"/>
        <v>Работал</v>
      </c>
      <c r="O13" s="55" t="str">
        <f t="shared" si="4"/>
        <v/>
      </c>
      <c r="P13" s="55" t="str">
        <f t="shared" si="4"/>
        <v/>
      </c>
      <c r="Q13" s="54" t="str">
        <f t="shared" si="4"/>
        <v>Работал</v>
      </c>
      <c r="R13" s="54" t="str">
        <f t="shared" si="4"/>
        <v>Работал</v>
      </c>
      <c r="S13" s="54" t="str">
        <f t="shared" si="4"/>
        <v>Работал</v>
      </c>
      <c r="T13" s="54" t="str">
        <f t="shared" si="4"/>
        <v>Работал</v>
      </c>
      <c r="U13" s="54" t="str">
        <f t="shared" si="4"/>
        <v>Работал</v>
      </c>
      <c r="V13" s="55" t="str">
        <f t="shared" si="4"/>
        <v/>
      </c>
      <c r="W13" s="55" t="str">
        <f t="shared" si="4"/>
        <v/>
      </c>
      <c r="X13" s="54" t="str">
        <f t="shared" si="4"/>
        <v>Работал</v>
      </c>
      <c r="Y13" s="54" t="str">
        <f t="shared" si="4"/>
        <v>Работал</v>
      </c>
      <c r="Z13" s="54" t="str">
        <f t="shared" si="4"/>
        <v>Работал</v>
      </c>
      <c r="AA13" s="54" t="str">
        <f t="shared" si="4"/>
        <v>Работал</v>
      </c>
      <c r="AB13" s="54" t="str">
        <f t="shared" si="4"/>
        <v>Работал</v>
      </c>
      <c r="AC13" s="55" t="str">
        <f t="shared" si="4"/>
        <v/>
      </c>
      <c r="AD13" s="55" t="str">
        <f t="shared" si="4"/>
        <v/>
      </c>
      <c r="AE13" s="54" t="str">
        <f t="shared" si="4"/>
        <v>Работал</v>
      </c>
      <c r="AF13" s="54" t="str">
        <f t="shared" si="4"/>
        <v>Работал</v>
      </c>
      <c r="AG13" s="54" t="str">
        <f t="shared" si="4"/>
        <v>Работал</v>
      </c>
      <c r="AH13" s="54" t="str">
        <f t="shared" si="4"/>
        <v>Работал</v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4" t="str">
        <f t="shared" si="4"/>
        <v>Работал</v>
      </c>
      <c r="E14" s="54" t="str">
        <f t="shared" si="4"/>
        <v>Работал</v>
      </c>
      <c r="F14" s="54" t="str">
        <f t="shared" si="4"/>
        <v>Работал</v>
      </c>
      <c r="G14" s="54" t="str">
        <f t="shared" si="4"/>
        <v>Работал</v>
      </c>
      <c r="H14" s="55" t="str">
        <f t="shared" si="4"/>
        <v/>
      </c>
      <c r="I14" s="55" t="str">
        <f t="shared" si="4"/>
        <v/>
      </c>
      <c r="J14" s="54" t="str">
        <f t="shared" si="4"/>
        <v>Работал</v>
      </c>
      <c r="K14" s="54" t="str">
        <f t="shared" si="4"/>
        <v>Работал</v>
      </c>
      <c r="L14" s="54" t="str">
        <f t="shared" si="4"/>
        <v>Работал</v>
      </c>
      <c r="M14" s="54" t="str">
        <f t="shared" si="4"/>
        <v>Работал</v>
      </c>
      <c r="N14" s="54" t="str">
        <f t="shared" si="4"/>
        <v>Работал</v>
      </c>
      <c r="O14" s="55" t="str">
        <f t="shared" si="4"/>
        <v/>
      </c>
      <c r="P14" s="55" t="str">
        <f t="shared" si="4"/>
        <v/>
      </c>
      <c r="Q14" s="54" t="str">
        <f t="shared" si="4"/>
        <v>Работал</v>
      </c>
      <c r="R14" s="54" t="str">
        <f t="shared" si="4"/>
        <v>Работал</v>
      </c>
      <c r="S14" s="54" t="str">
        <f t="shared" si="4"/>
        <v>Работал</v>
      </c>
      <c r="T14" s="54" t="str">
        <f t="shared" si="4"/>
        <v>Работал</v>
      </c>
      <c r="U14" s="54" t="str">
        <f t="shared" si="4"/>
        <v>Работал</v>
      </c>
      <c r="V14" s="55" t="str">
        <f t="shared" si="4"/>
        <v/>
      </c>
      <c r="W14" s="55" t="str">
        <f t="shared" si="4"/>
        <v/>
      </c>
      <c r="X14" s="54" t="str">
        <f t="shared" si="4"/>
        <v>Работал</v>
      </c>
      <c r="Y14" s="54" t="str">
        <f t="shared" si="4"/>
        <v>Работал</v>
      </c>
      <c r="Z14" s="54" t="str">
        <f t="shared" si="4"/>
        <v>Работал</v>
      </c>
      <c r="AA14" s="54" t="str">
        <f t="shared" si="4"/>
        <v>Работал</v>
      </c>
      <c r="AB14" s="54" t="str">
        <f t="shared" si="4"/>
        <v>Работал</v>
      </c>
      <c r="AC14" s="55" t="str">
        <f t="shared" si="4"/>
        <v/>
      </c>
      <c r="AD14" s="55" t="str">
        <f t="shared" si="4"/>
        <v/>
      </c>
      <c r="AE14" s="54" t="str">
        <f t="shared" si="4"/>
        <v>Работал</v>
      </c>
      <c r="AF14" s="54" t="str">
        <f t="shared" si="4"/>
        <v>Работал</v>
      </c>
      <c r="AG14" s="54" t="str">
        <f t="shared" si="4"/>
        <v>Работал</v>
      </c>
      <c r="AH14" s="54" t="str">
        <f t="shared" si="4"/>
        <v>Работал</v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4" t="str">
        <f t="shared" si="4"/>
        <v>Работал</v>
      </c>
      <c r="E15" s="54" t="str">
        <f t="shared" si="4"/>
        <v>Работал</v>
      </c>
      <c r="F15" s="54" t="str">
        <f t="shared" si="4"/>
        <v>Работал</v>
      </c>
      <c r="G15" s="54" t="str">
        <f t="shared" si="4"/>
        <v>Работал</v>
      </c>
      <c r="H15" s="55" t="str">
        <f t="shared" si="4"/>
        <v/>
      </c>
      <c r="I15" s="55" t="str">
        <f t="shared" si="4"/>
        <v/>
      </c>
      <c r="J15" s="54" t="str">
        <f t="shared" si="4"/>
        <v>Работал</v>
      </c>
      <c r="K15" s="54" t="str">
        <f t="shared" si="4"/>
        <v>Работал</v>
      </c>
      <c r="L15" s="54" t="str">
        <f t="shared" si="4"/>
        <v>Работал</v>
      </c>
      <c r="M15" s="54" t="str">
        <f t="shared" si="4"/>
        <v>Работал</v>
      </c>
      <c r="N15" s="54" t="str">
        <f t="shared" si="4"/>
        <v>Работал</v>
      </c>
      <c r="O15" s="55" t="str">
        <f t="shared" si="4"/>
        <v/>
      </c>
      <c r="P15" s="55" t="str">
        <f t="shared" si="4"/>
        <v/>
      </c>
      <c r="Q15" s="54" t="str">
        <f t="shared" si="4"/>
        <v>Работал</v>
      </c>
      <c r="R15" s="54" t="str">
        <f t="shared" si="4"/>
        <v>Работал</v>
      </c>
      <c r="S15" s="54" t="str">
        <f t="shared" si="4"/>
        <v>Работал</v>
      </c>
      <c r="T15" s="54" t="str">
        <f t="shared" si="4"/>
        <v>Работал</v>
      </c>
      <c r="U15" s="54" t="str">
        <f t="shared" si="4"/>
        <v>Работал</v>
      </c>
      <c r="V15" s="55" t="str">
        <f t="shared" si="4"/>
        <v/>
      </c>
      <c r="W15" s="55" t="str">
        <f t="shared" si="4"/>
        <v/>
      </c>
      <c r="X15" s="54" t="str">
        <f t="shared" si="4"/>
        <v>Работал</v>
      </c>
      <c r="Y15" s="54" t="str">
        <f t="shared" si="4"/>
        <v>Работал</v>
      </c>
      <c r="Z15" s="54" t="str">
        <f t="shared" si="4"/>
        <v>Работал</v>
      </c>
      <c r="AA15" s="54" t="str">
        <f t="shared" si="4"/>
        <v>Работал</v>
      </c>
      <c r="AB15" s="54" t="str">
        <f t="shared" si="4"/>
        <v>Выходной</v>
      </c>
      <c r="AC15" s="55" t="str">
        <f t="shared" si="4"/>
        <v/>
      </c>
      <c r="AD15" s="55" t="str">
        <f t="shared" si="4"/>
        <v/>
      </c>
      <c r="AE15" s="54" t="str">
        <f t="shared" si="4"/>
        <v>Выходной</v>
      </c>
      <c r="AF15" s="54" t="str">
        <f t="shared" si="4"/>
        <v>Выходной</v>
      </c>
      <c r="AG15" s="54" t="str">
        <f t="shared" si="4"/>
        <v>Выходной</v>
      </c>
      <c r="AH15" s="54" t="str">
        <f t="shared" si="4"/>
        <v>Работал</v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4" t="str">
        <f t="shared" si="4"/>
        <v>Работал</v>
      </c>
      <c r="E16" s="54" t="str">
        <f t="shared" si="4"/>
        <v>Работал</v>
      </c>
      <c r="F16" s="54" t="str">
        <f t="shared" si="4"/>
        <v>Работал</v>
      </c>
      <c r="G16" s="54" t="str">
        <f t="shared" si="4"/>
        <v>Работал</v>
      </c>
      <c r="H16" s="55" t="str">
        <f t="shared" si="4"/>
        <v/>
      </c>
      <c r="I16" s="55" t="str">
        <f t="shared" si="4"/>
        <v/>
      </c>
      <c r="J16" s="54" t="str">
        <f t="shared" si="4"/>
        <v>Работал</v>
      </c>
      <c r="K16" s="54" t="str">
        <f t="shared" si="4"/>
        <v>Работал</v>
      </c>
      <c r="L16" s="54" t="str">
        <f t="shared" si="4"/>
        <v>Работал</v>
      </c>
      <c r="M16" s="54" t="str">
        <f t="shared" si="4"/>
        <v>Работал</v>
      </c>
      <c r="N16" s="54" t="str">
        <f t="shared" si="4"/>
        <v>Работал</v>
      </c>
      <c r="O16" s="55" t="str">
        <f t="shared" si="4"/>
        <v/>
      </c>
      <c r="P16" s="55" t="str">
        <f t="shared" si="4"/>
        <v/>
      </c>
      <c r="Q16" s="54" t="str">
        <f t="shared" si="4"/>
        <v>Работал</v>
      </c>
      <c r="R16" s="54" t="str">
        <f t="shared" si="4"/>
        <v>Работал</v>
      </c>
      <c r="S16" s="54" t="str">
        <f t="shared" si="4"/>
        <v>Работал</v>
      </c>
      <c r="T16" s="54" t="str">
        <f t="shared" si="4"/>
        <v>Работал</v>
      </c>
      <c r="U16" s="54" t="str">
        <f t="shared" si="4"/>
        <v>Работал</v>
      </c>
      <c r="V16" s="55" t="str">
        <f t="shared" si="4"/>
        <v/>
      </c>
      <c r="W16" s="55" t="str">
        <f t="shared" si="4"/>
        <v/>
      </c>
      <c r="X16" s="54" t="str">
        <f t="shared" si="4"/>
        <v>Выходной</v>
      </c>
      <c r="Y16" s="54" t="str">
        <f t="shared" si="4"/>
        <v>Выходной</v>
      </c>
      <c r="Z16" s="54" t="str">
        <f t="shared" si="4"/>
        <v>Выходной</v>
      </c>
      <c r="AA16" s="54" t="str">
        <f t="shared" si="4"/>
        <v>Выходной</v>
      </c>
      <c r="AB16" s="54" t="str">
        <f t="shared" si="4"/>
        <v>Выходной</v>
      </c>
      <c r="AC16" s="55" t="str">
        <f t="shared" si="4"/>
        <v>Выходной</v>
      </c>
      <c r="AD16" s="55" t="str">
        <f t="shared" si="4"/>
        <v>Выходной</v>
      </c>
      <c r="AE16" s="54" t="str">
        <f t="shared" si="4"/>
        <v>Выходной</v>
      </c>
      <c r="AF16" s="54" t="str">
        <f t="shared" si="4"/>
        <v>Выходной</v>
      </c>
      <c r="AG16" s="54" t="str">
        <f t="shared" si="4"/>
        <v>Выходной</v>
      </c>
      <c r="AH16" s="54" t="str">
        <f t="shared" si="4"/>
        <v>Выходной</v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4" t="str">
        <f t="shared" si="4"/>
        <v>Работал</v>
      </c>
      <c r="E17" s="54" t="str">
        <f t="shared" si="4"/>
        <v>Работал</v>
      </c>
      <c r="F17" s="54" t="str">
        <f t="shared" si="4"/>
        <v>Работал</v>
      </c>
      <c r="G17" s="54" t="str">
        <f t="shared" si="4"/>
        <v>Работал</v>
      </c>
      <c r="H17" s="55" t="str">
        <f t="shared" si="4"/>
        <v/>
      </c>
      <c r="I17" s="55" t="str">
        <f t="shared" si="4"/>
        <v/>
      </c>
      <c r="J17" s="54" t="str">
        <f t="shared" si="4"/>
        <v>Работал</v>
      </c>
      <c r="K17" s="54" t="str">
        <f t="shared" si="4"/>
        <v>Работал</v>
      </c>
      <c r="L17" s="54" t="str">
        <f t="shared" si="4"/>
        <v>Работал</v>
      </c>
      <c r="M17" s="54" t="str">
        <f t="shared" si="4"/>
        <v>Работал</v>
      </c>
      <c r="N17" s="54" t="str">
        <f t="shared" si="4"/>
        <v>Работал</v>
      </c>
      <c r="O17" s="55" t="str">
        <f t="shared" si="4"/>
        <v/>
      </c>
      <c r="P17" s="55" t="str">
        <f t="shared" si="4"/>
        <v/>
      </c>
      <c r="Q17" s="54" t="str">
        <f t="shared" si="4"/>
        <v>Работал</v>
      </c>
      <c r="R17" s="54" t="str">
        <f t="shared" si="4"/>
        <v>Работал</v>
      </c>
      <c r="S17" s="54" t="str">
        <f t="shared" si="4"/>
        <v>Работал</v>
      </c>
      <c r="T17" s="54" t="str">
        <f t="shared" si="4"/>
        <v>Работал</v>
      </c>
      <c r="U17" s="54" t="str">
        <f t="shared" si="4"/>
        <v>Работал</v>
      </c>
      <c r="V17" s="55" t="str">
        <f t="shared" si="4"/>
        <v/>
      </c>
      <c r="W17" s="55" t="str">
        <f t="shared" si="4"/>
        <v/>
      </c>
      <c r="X17" s="54" t="str">
        <f t="shared" si="4"/>
        <v>Работал</v>
      </c>
      <c r="Y17" s="54" t="str">
        <f t="shared" si="4"/>
        <v>Работал</v>
      </c>
      <c r="Z17" s="54" t="str">
        <f t="shared" si="4"/>
        <v>Работал</v>
      </c>
      <c r="AA17" s="54" t="str">
        <f t="shared" si="4"/>
        <v>Работал</v>
      </c>
      <c r="AB17" s="54" t="str">
        <f t="shared" si="4"/>
        <v>Работал</v>
      </c>
      <c r="AC17" s="55" t="str">
        <f t="shared" si="4"/>
        <v/>
      </c>
      <c r="AD17" s="55" t="str">
        <f t="shared" si="4"/>
        <v/>
      </c>
      <c r="AE17" s="54" t="str">
        <f t="shared" si="4"/>
        <v>Работал</v>
      </c>
      <c r="AF17" s="54" t="str">
        <f t="shared" si="4"/>
        <v>Работал</v>
      </c>
      <c r="AG17" s="54" t="str">
        <f t="shared" si="4"/>
        <v>Работал</v>
      </c>
      <c r="AH17" s="54" t="str">
        <f t="shared" si="4"/>
        <v>Работал</v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4" t="str">
        <f t="shared" si="4"/>
        <v>Работал</v>
      </c>
      <c r="E18" s="54" t="str">
        <f t="shared" si="4"/>
        <v>Работал</v>
      </c>
      <c r="F18" s="54" t="str">
        <f t="shared" si="4"/>
        <v>Работал</v>
      </c>
      <c r="G18" s="54" t="str">
        <f t="shared" si="4"/>
        <v>Работал</v>
      </c>
      <c r="H18" s="55" t="str">
        <f t="shared" si="4"/>
        <v/>
      </c>
      <c r="I18" s="55" t="str">
        <f t="shared" si="4"/>
        <v/>
      </c>
      <c r="J18" s="54" t="str">
        <f t="shared" si="4"/>
        <v>Работал</v>
      </c>
      <c r="K18" s="54" t="str">
        <f t="shared" si="4"/>
        <v>Работал</v>
      </c>
      <c r="L18" s="54" t="str">
        <f t="shared" si="4"/>
        <v>Работал</v>
      </c>
      <c r="M18" s="54" t="str">
        <f t="shared" si="4"/>
        <v>Работал</v>
      </c>
      <c r="N18" s="54" t="str">
        <f t="shared" si="4"/>
        <v>Работал</v>
      </c>
      <c r="O18" s="55" t="str">
        <f t="shared" si="4"/>
        <v/>
      </c>
      <c r="P18" s="55" t="str">
        <f t="shared" si="4"/>
        <v/>
      </c>
      <c r="Q18" s="54" t="str">
        <f t="shared" si="4"/>
        <v>Выходной</v>
      </c>
      <c r="R18" s="54" t="str">
        <f t="shared" si="4"/>
        <v>Работал</v>
      </c>
      <c r="S18" s="54" t="str">
        <f t="shared" si="4"/>
        <v>Работал</v>
      </c>
      <c r="T18" s="54" t="str">
        <f t="shared" si="4"/>
        <v>Работал</v>
      </c>
      <c r="U18" s="54" t="str">
        <f t="shared" si="4"/>
        <v>Работал</v>
      </c>
      <c r="V18" s="55" t="str">
        <f t="shared" si="4"/>
        <v/>
      </c>
      <c r="W18" s="55" t="str">
        <f t="shared" si="4"/>
        <v/>
      </c>
      <c r="X18" s="54" t="str">
        <f t="shared" si="4"/>
        <v>Работал</v>
      </c>
      <c r="Y18" s="54" t="str">
        <f t="shared" si="4"/>
        <v>Работал</v>
      </c>
      <c r="Z18" s="54" t="str">
        <f t="shared" si="4"/>
        <v>Работал</v>
      </c>
      <c r="AA18" s="54" t="str">
        <f t="shared" si="4"/>
        <v>Работал</v>
      </c>
      <c r="AB18" s="54" t="str">
        <f t="shared" ref="D18:AJ26" si="5">IF(ISBLANK(AB105),"",IF(AB105=0,"Выходной",IF(AB105&lt;&gt;0,"Работал","")))</f>
        <v>Работал</v>
      </c>
      <c r="AC18" s="55" t="str">
        <f t="shared" si="5"/>
        <v/>
      </c>
      <c r="AD18" s="55" t="str">
        <f t="shared" si="5"/>
        <v/>
      </c>
      <c r="AE18" s="54" t="str">
        <f t="shared" si="5"/>
        <v>Выходной</v>
      </c>
      <c r="AF18" s="54" t="str">
        <f t="shared" si="5"/>
        <v>Выходной</v>
      </c>
      <c r="AG18" s="54" t="str">
        <f t="shared" si="5"/>
        <v>Выходной</v>
      </c>
      <c r="AH18" s="54" t="str">
        <f t="shared" si="5"/>
        <v>Выходной</v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4" t="str">
        <f t="shared" si="5"/>
        <v>Работал</v>
      </c>
      <c r="E19" s="54" t="str">
        <f t="shared" si="5"/>
        <v>Работал</v>
      </c>
      <c r="F19" s="54" t="str">
        <f t="shared" si="5"/>
        <v>Работал</v>
      </c>
      <c r="G19" s="54" t="str">
        <f t="shared" si="5"/>
        <v>Работал</v>
      </c>
      <c r="H19" s="55" t="str">
        <f t="shared" si="5"/>
        <v/>
      </c>
      <c r="I19" s="55" t="str">
        <f t="shared" si="5"/>
        <v/>
      </c>
      <c r="J19" s="54" t="str">
        <f t="shared" si="5"/>
        <v>Работал</v>
      </c>
      <c r="K19" s="54" t="str">
        <f t="shared" si="5"/>
        <v>Работал</v>
      </c>
      <c r="L19" s="54" t="str">
        <f t="shared" si="5"/>
        <v>Работал</v>
      </c>
      <c r="M19" s="54" t="str">
        <f t="shared" si="5"/>
        <v>Работал</v>
      </c>
      <c r="N19" s="54" t="str">
        <f t="shared" si="5"/>
        <v>Работал</v>
      </c>
      <c r="O19" s="55" t="str">
        <f t="shared" si="5"/>
        <v/>
      </c>
      <c r="P19" s="55" t="str">
        <f t="shared" si="5"/>
        <v/>
      </c>
      <c r="Q19" s="54" t="str">
        <f t="shared" si="5"/>
        <v>Работал</v>
      </c>
      <c r="R19" s="54" t="str">
        <f t="shared" si="5"/>
        <v>Работал</v>
      </c>
      <c r="S19" s="54" t="str">
        <f t="shared" si="5"/>
        <v>Работал</v>
      </c>
      <c r="T19" s="54" t="str">
        <f t="shared" si="5"/>
        <v>Работал</v>
      </c>
      <c r="U19" s="54" t="str">
        <f t="shared" si="5"/>
        <v>Работал</v>
      </c>
      <c r="V19" s="55" t="str">
        <f t="shared" si="5"/>
        <v/>
      </c>
      <c r="W19" s="55" t="str">
        <f t="shared" si="5"/>
        <v/>
      </c>
      <c r="X19" s="54" t="str">
        <f t="shared" si="5"/>
        <v>Работал</v>
      </c>
      <c r="Y19" s="54" t="str">
        <f t="shared" si="5"/>
        <v>Работал</v>
      </c>
      <c r="Z19" s="54" t="str">
        <f t="shared" si="5"/>
        <v>Работал</v>
      </c>
      <c r="AA19" s="54" t="str">
        <f t="shared" si="5"/>
        <v>Работал</v>
      </c>
      <c r="AB19" s="54" t="str">
        <f t="shared" si="5"/>
        <v>Работал</v>
      </c>
      <c r="AC19" s="55" t="str">
        <f t="shared" si="5"/>
        <v/>
      </c>
      <c r="AD19" s="55" t="str">
        <f t="shared" si="5"/>
        <v/>
      </c>
      <c r="AE19" s="54" t="str">
        <f t="shared" si="5"/>
        <v>Работал</v>
      </c>
      <c r="AF19" s="54" t="str">
        <f t="shared" si="5"/>
        <v>Работал</v>
      </c>
      <c r="AG19" s="54" t="str">
        <f t="shared" si="5"/>
        <v>Выходной</v>
      </c>
      <c r="AH19" s="54" t="str">
        <f t="shared" si="5"/>
        <v>Выходной</v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4" t="str">
        <f t="shared" si="5"/>
        <v>Работал</v>
      </c>
      <c r="E20" s="54" t="str">
        <f t="shared" si="5"/>
        <v>Работал</v>
      </c>
      <c r="F20" s="54" t="str">
        <f t="shared" si="5"/>
        <v>Работал</v>
      </c>
      <c r="G20" s="54" t="str">
        <f t="shared" si="5"/>
        <v>Работал</v>
      </c>
      <c r="H20" s="55" t="str">
        <f t="shared" si="5"/>
        <v/>
      </c>
      <c r="I20" s="55" t="str">
        <f t="shared" si="5"/>
        <v/>
      </c>
      <c r="J20" s="54" t="str">
        <f t="shared" si="5"/>
        <v>Работал</v>
      </c>
      <c r="K20" s="54" t="str">
        <f t="shared" si="5"/>
        <v>Работал</v>
      </c>
      <c r="L20" s="54" t="str">
        <f t="shared" si="5"/>
        <v>Работал</v>
      </c>
      <c r="M20" s="54" t="str">
        <f t="shared" si="5"/>
        <v>Работал</v>
      </c>
      <c r="N20" s="54" t="str">
        <f t="shared" si="5"/>
        <v>Работал</v>
      </c>
      <c r="O20" s="55" t="str">
        <f t="shared" si="5"/>
        <v/>
      </c>
      <c r="P20" s="55" t="str">
        <f t="shared" si="5"/>
        <v/>
      </c>
      <c r="Q20" s="54" t="str">
        <f t="shared" si="5"/>
        <v>Работал</v>
      </c>
      <c r="R20" s="54" t="str">
        <f t="shared" si="5"/>
        <v>Работал</v>
      </c>
      <c r="S20" s="54" t="str">
        <f t="shared" si="5"/>
        <v>Работал</v>
      </c>
      <c r="T20" s="54" t="str">
        <f t="shared" si="5"/>
        <v>Работал</v>
      </c>
      <c r="U20" s="54" t="str">
        <f t="shared" si="5"/>
        <v>Работал</v>
      </c>
      <c r="V20" s="55" t="str">
        <f t="shared" si="5"/>
        <v/>
      </c>
      <c r="W20" s="55" t="str">
        <f t="shared" si="5"/>
        <v/>
      </c>
      <c r="X20" s="54" t="str">
        <f t="shared" si="5"/>
        <v>Выходной</v>
      </c>
      <c r="Y20" s="54" t="str">
        <f t="shared" si="5"/>
        <v>Выходной</v>
      </c>
      <c r="Z20" s="54" t="str">
        <f t="shared" si="5"/>
        <v>Выходной</v>
      </c>
      <c r="AA20" s="54" t="str">
        <f t="shared" si="5"/>
        <v>Выходной</v>
      </c>
      <c r="AB20" s="54" t="str">
        <f t="shared" si="5"/>
        <v>Выходной</v>
      </c>
      <c r="AC20" s="55" t="str">
        <f t="shared" si="5"/>
        <v>Выходной</v>
      </c>
      <c r="AD20" s="55" t="str">
        <f t="shared" si="5"/>
        <v>Выходной</v>
      </c>
      <c r="AE20" s="54" t="str">
        <f t="shared" si="5"/>
        <v>Выходной</v>
      </c>
      <c r="AF20" s="54" t="str">
        <f t="shared" si="5"/>
        <v>Выходной</v>
      </c>
      <c r="AG20" s="54" t="str">
        <f t="shared" si="5"/>
        <v>Выходной</v>
      </c>
      <c r="AH20" s="54" t="str">
        <f t="shared" si="5"/>
        <v>Выходной</v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4" t="str">
        <f t="shared" si="5"/>
        <v>Работал</v>
      </c>
      <c r="E21" s="54" t="str">
        <f t="shared" si="5"/>
        <v>Работал</v>
      </c>
      <c r="F21" s="54" t="str">
        <f t="shared" si="5"/>
        <v>Работал</v>
      </c>
      <c r="G21" s="54" t="str">
        <f t="shared" si="5"/>
        <v>Работал</v>
      </c>
      <c r="H21" s="55" t="str">
        <f t="shared" si="5"/>
        <v/>
      </c>
      <c r="I21" s="55" t="str">
        <f t="shared" si="5"/>
        <v/>
      </c>
      <c r="J21" s="54" t="str">
        <f t="shared" si="5"/>
        <v>Выходной</v>
      </c>
      <c r="K21" s="54" t="str">
        <f t="shared" si="5"/>
        <v>Выходной</v>
      </c>
      <c r="L21" s="54" t="str">
        <f t="shared" si="5"/>
        <v>Выходной</v>
      </c>
      <c r="M21" s="54" t="str">
        <f t="shared" si="5"/>
        <v>Выходной</v>
      </c>
      <c r="N21" s="54" t="str">
        <f t="shared" si="5"/>
        <v>Выходной</v>
      </c>
      <c r="O21" s="55" t="str">
        <f t="shared" si="5"/>
        <v>Выходной</v>
      </c>
      <c r="P21" s="55" t="str">
        <f t="shared" si="5"/>
        <v>Выходной</v>
      </c>
      <c r="Q21" s="54" t="str">
        <f t="shared" si="5"/>
        <v>Выходной</v>
      </c>
      <c r="R21" s="54" t="str">
        <f t="shared" si="5"/>
        <v>Выходной</v>
      </c>
      <c r="S21" s="54" t="str">
        <f t="shared" si="5"/>
        <v>Выходной</v>
      </c>
      <c r="T21" s="54" t="str">
        <f t="shared" si="5"/>
        <v>Выходной</v>
      </c>
      <c r="U21" s="54" t="str">
        <f t="shared" si="5"/>
        <v>Выходной</v>
      </c>
      <c r="V21" s="55" t="str">
        <f t="shared" si="5"/>
        <v>Выходной</v>
      </c>
      <c r="W21" s="55" t="str">
        <f t="shared" si="5"/>
        <v>Выходной</v>
      </c>
      <c r="X21" s="54" t="str">
        <f t="shared" si="5"/>
        <v>Работал</v>
      </c>
      <c r="Y21" s="54" t="str">
        <f t="shared" si="5"/>
        <v>Работал</v>
      </c>
      <c r="Z21" s="54" t="str">
        <f t="shared" si="5"/>
        <v>Работал</v>
      </c>
      <c r="AA21" s="54" t="str">
        <f t="shared" si="5"/>
        <v>Работал</v>
      </c>
      <c r="AB21" s="54" t="str">
        <f t="shared" si="5"/>
        <v>Работал</v>
      </c>
      <c r="AC21" s="55" t="str">
        <f t="shared" si="5"/>
        <v/>
      </c>
      <c r="AD21" s="55" t="str">
        <f t="shared" si="5"/>
        <v/>
      </c>
      <c r="AE21" s="54" t="str">
        <f t="shared" si="5"/>
        <v>Работал</v>
      </c>
      <c r="AF21" s="54" t="str">
        <f t="shared" si="5"/>
        <v>Работал</v>
      </c>
      <c r="AG21" s="54" t="str">
        <f t="shared" si="5"/>
        <v>Работал</v>
      </c>
      <c r="AH21" s="54" t="str">
        <f t="shared" si="5"/>
        <v>Работал</v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4" t="str">
        <f t="shared" si="5"/>
        <v>Работал</v>
      </c>
      <c r="E22" s="54" t="str">
        <f t="shared" si="5"/>
        <v>Работал</v>
      </c>
      <c r="F22" s="54" t="str">
        <f t="shared" si="5"/>
        <v>Работал</v>
      </c>
      <c r="G22" s="54" t="str">
        <f t="shared" si="5"/>
        <v>Работал</v>
      </c>
      <c r="H22" s="55" t="str">
        <f t="shared" si="5"/>
        <v/>
      </c>
      <c r="I22" s="55" t="str">
        <f t="shared" si="5"/>
        <v/>
      </c>
      <c r="J22" s="54" t="str">
        <f t="shared" si="5"/>
        <v>Работал</v>
      </c>
      <c r="K22" s="54" t="str">
        <f t="shared" si="5"/>
        <v>Работал</v>
      </c>
      <c r="L22" s="54" t="str">
        <f t="shared" si="5"/>
        <v>Работал</v>
      </c>
      <c r="M22" s="54" t="str">
        <f t="shared" si="5"/>
        <v>Работал</v>
      </c>
      <c r="N22" s="54" t="str">
        <f t="shared" si="5"/>
        <v>Работал</v>
      </c>
      <c r="O22" s="55" t="str">
        <f t="shared" si="5"/>
        <v/>
      </c>
      <c r="P22" s="55" t="str">
        <f t="shared" si="5"/>
        <v/>
      </c>
      <c r="Q22" s="54" t="str">
        <f t="shared" si="5"/>
        <v>Работал</v>
      </c>
      <c r="R22" s="54" t="str">
        <f t="shared" si="5"/>
        <v>Работал</v>
      </c>
      <c r="S22" s="54" t="str">
        <f t="shared" si="5"/>
        <v>Работал</v>
      </c>
      <c r="T22" s="54" t="str">
        <f t="shared" si="5"/>
        <v>Работал</v>
      </c>
      <c r="U22" s="54" t="str">
        <f t="shared" si="5"/>
        <v>Работал</v>
      </c>
      <c r="V22" s="55" t="str">
        <f t="shared" si="5"/>
        <v/>
      </c>
      <c r="W22" s="55" t="str">
        <f t="shared" si="5"/>
        <v/>
      </c>
      <c r="X22" s="54" t="str">
        <f t="shared" si="5"/>
        <v>Работал</v>
      </c>
      <c r="Y22" s="54" t="str">
        <f t="shared" si="5"/>
        <v>Работал</v>
      </c>
      <c r="Z22" s="54" t="str">
        <f t="shared" si="5"/>
        <v>Работал</v>
      </c>
      <c r="AA22" s="54" t="str">
        <f t="shared" si="5"/>
        <v>Работал</v>
      </c>
      <c r="AB22" s="54" t="str">
        <f t="shared" si="5"/>
        <v>Работал</v>
      </c>
      <c r="AC22" s="55" t="str">
        <f t="shared" si="5"/>
        <v/>
      </c>
      <c r="AD22" s="55" t="str">
        <f t="shared" si="5"/>
        <v/>
      </c>
      <c r="AE22" s="54" t="str">
        <f t="shared" si="5"/>
        <v>Работал</v>
      </c>
      <c r="AF22" s="54" t="str">
        <f t="shared" si="5"/>
        <v>Работал</v>
      </c>
      <c r="AG22" s="54" t="str">
        <f t="shared" si="5"/>
        <v>Работал</v>
      </c>
      <c r="AH22" s="54" t="str">
        <f t="shared" si="5"/>
        <v>Работал</v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4" t="str">
        <f t="shared" si="5"/>
        <v>Работал</v>
      </c>
      <c r="E23" s="54" t="str">
        <f t="shared" si="5"/>
        <v>Работал</v>
      </c>
      <c r="F23" s="54" t="str">
        <f t="shared" si="5"/>
        <v>Работал</v>
      </c>
      <c r="G23" s="54" t="str">
        <f t="shared" si="5"/>
        <v>Работал</v>
      </c>
      <c r="H23" s="55" t="str">
        <f t="shared" si="5"/>
        <v/>
      </c>
      <c r="I23" s="55" t="str">
        <f t="shared" si="5"/>
        <v/>
      </c>
      <c r="J23" s="54" t="str">
        <f t="shared" si="5"/>
        <v>Работал</v>
      </c>
      <c r="K23" s="54" t="str">
        <f t="shared" si="5"/>
        <v>Работал</v>
      </c>
      <c r="L23" s="54" t="str">
        <f t="shared" si="5"/>
        <v>Работал</v>
      </c>
      <c r="M23" s="54" t="str">
        <f t="shared" si="5"/>
        <v>Работал</v>
      </c>
      <c r="N23" s="54" t="str">
        <f t="shared" si="5"/>
        <v>Работал</v>
      </c>
      <c r="O23" s="55" t="str">
        <f t="shared" si="5"/>
        <v/>
      </c>
      <c r="P23" s="55" t="str">
        <f t="shared" si="5"/>
        <v/>
      </c>
      <c r="Q23" s="54" t="str">
        <f t="shared" si="5"/>
        <v>Работал</v>
      </c>
      <c r="R23" s="54" t="str">
        <f t="shared" si="5"/>
        <v>Работал</v>
      </c>
      <c r="S23" s="54" t="str">
        <f t="shared" si="5"/>
        <v>Работал</v>
      </c>
      <c r="T23" s="54" t="str">
        <f t="shared" si="5"/>
        <v>Работал</v>
      </c>
      <c r="U23" s="54" t="str">
        <f t="shared" si="5"/>
        <v>Выходной</v>
      </c>
      <c r="V23" s="55" t="str">
        <f t="shared" si="5"/>
        <v>Выходной</v>
      </c>
      <c r="W23" s="55" t="str">
        <f t="shared" si="5"/>
        <v>Выходной</v>
      </c>
      <c r="X23" s="54" t="str">
        <f t="shared" si="5"/>
        <v>Выходной</v>
      </c>
      <c r="Y23" s="54" t="str">
        <f t="shared" si="5"/>
        <v>Выходной</v>
      </c>
      <c r="Z23" s="54" t="str">
        <f t="shared" si="5"/>
        <v>Выходной</v>
      </c>
      <c r="AA23" s="54" t="str">
        <f t="shared" si="5"/>
        <v>Выходной</v>
      </c>
      <c r="AB23" s="54" t="str">
        <f t="shared" si="5"/>
        <v>Выходной</v>
      </c>
      <c r="AC23" s="55" t="str">
        <f t="shared" si="5"/>
        <v>Выходной</v>
      </c>
      <c r="AD23" s="55" t="str">
        <f t="shared" si="5"/>
        <v>Выходной</v>
      </c>
      <c r="AE23" s="54" t="str">
        <f t="shared" si="5"/>
        <v>Выходной</v>
      </c>
      <c r="AF23" s="54" t="str">
        <f t="shared" si="5"/>
        <v>Выходной</v>
      </c>
      <c r="AG23" s="54" t="str">
        <f t="shared" si="5"/>
        <v>Выходной</v>
      </c>
      <c r="AH23" s="54" t="str">
        <f t="shared" si="5"/>
        <v>Выходной</v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4" t="str">
        <f t="shared" si="5"/>
        <v>Работал</v>
      </c>
      <c r="E24" s="54" t="str">
        <f t="shared" si="5"/>
        <v>Работал</v>
      </c>
      <c r="F24" s="54" t="str">
        <f t="shared" si="5"/>
        <v>Работал</v>
      </c>
      <c r="G24" s="54" t="str">
        <f t="shared" si="5"/>
        <v>Работал</v>
      </c>
      <c r="H24" s="55" t="str">
        <f t="shared" si="5"/>
        <v/>
      </c>
      <c r="I24" s="55" t="str">
        <f t="shared" si="5"/>
        <v/>
      </c>
      <c r="J24" s="54" t="str">
        <f t="shared" si="5"/>
        <v>Работал</v>
      </c>
      <c r="K24" s="54" t="str">
        <f t="shared" si="5"/>
        <v>Работал</v>
      </c>
      <c r="L24" s="54" t="str">
        <f t="shared" si="5"/>
        <v>Работал</v>
      </c>
      <c r="M24" s="54" t="str">
        <f t="shared" si="5"/>
        <v>Работал</v>
      </c>
      <c r="N24" s="54" t="str">
        <f t="shared" si="5"/>
        <v>Работал</v>
      </c>
      <c r="O24" s="55" t="str">
        <f t="shared" si="5"/>
        <v/>
      </c>
      <c r="P24" s="55" t="str">
        <f t="shared" si="5"/>
        <v/>
      </c>
      <c r="Q24" s="54" t="str">
        <f t="shared" si="5"/>
        <v>Работал</v>
      </c>
      <c r="R24" s="54" t="str">
        <f t="shared" si="5"/>
        <v>Работал</v>
      </c>
      <c r="S24" s="54" t="str">
        <f t="shared" si="5"/>
        <v>Работал</v>
      </c>
      <c r="T24" s="54" t="str">
        <f t="shared" si="5"/>
        <v>Работал</v>
      </c>
      <c r="U24" s="54" t="str">
        <f t="shared" si="5"/>
        <v>Работал</v>
      </c>
      <c r="V24" s="55" t="str">
        <f t="shared" si="5"/>
        <v/>
      </c>
      <c r="W24" s="55" t="str">
        <f t="shared" si="5"/>
        <v/>
      </c>
      <c r="X24" s="54" t="str">
        <f t="shared" si="5"/>
        <v>Работал</v>
      </c>
      <c r="Y24" s="54" t="str">
        <f t="shared" si="5"/>
        <v>Работал</v>
      </c>
      <c r="Z24" s="54" t="str">
        <f t="shared" si="5"/>
        <v>Работал</v>
      </c>
      <c r="AA24" s="54" t="str">
        <f t="shared" si="5"/>
        <v>Работал</v>
      </c>
      <c r="AB24" s="54" t="str">
        <f t="shared" si="5"/>
        <v>Работал</v>
      </c>
      <c r="AC24" s="55" t="str">
        <f t="shared" si="5"/>
        <v/>
      </c>
      <c r="AD24" s="55" t="str">
        <f t="shared" si="5"/>
        <v/>
      </c>
      <c r="AE24" s="54" t="str">
        <f t="shared" si="5"/>
        <v>Работал</v>
      </c>
      <c r="AF24" s="54" t="str">
        <f t="shared" si="5"/>
        <v>Работал</v>
      </c>
      <c r="AG24" s="54" t="str">
        <f t="shared" si="5"/>
        <v>Работал</v>
      </c>
      <c r="AH24" s="54" t="str">
        <f t="shared" si="5"/>
        <v>Работал</v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4" t="str">
        <f t="shared" si="5"/>
        <v>Работал</v>
      </c>
      <c r="E25" s="54" t="str">
        <f t="shared" si="5"/>
        <v>Работал</v>
      </c>
      <c r="F25" s="54" t="str">
        <f t="shared" si="5"/>
        <v>Работал</v>
      </c>
      <c r="G25" s="54" t="str">
        <f t="shared" si="5"/>
        <v>Работал</v>
      </c>
      <c r="H25" s="55" t="str">
        <f t="shared" si="5"/>
        <v/>
      </c>
      <c r="I25" s="55" t="str">
        <f t="shared" si="5"/>
        <v/>
      </c>
      <c r="J25" s="54" t="str">
        <f t="shared" si="5"/>
        <v>Работал</v>
      </c>
      <c r="K25" s="54" t="str">
        <f t="shared" si="5"/>
        <v>Работал</v>
      </c>
      <c r="L25" s="54" t="str">
        <f t="shared" si="5"/>
        <v>Работал</v>
      </c>
      <c r="M25" s="54" t="str">
        <f t="shared" si="5"/>
        <v>Работал</v>
      </c>
      <c r="N25" s="54" t="str">
        <f t="shared" si="5"/>
        <v>Работал</v>
      </c>
      <c r="O25" s="55" t="str">
        <f t="shared" si="5"/>
        <v/>
      </c>
      <c r="P25" s="55" t="str">
        <f t="shared" si="5"/>
        <v/>
      </c>
      <c r="Q25" s="54" t="str">
        <f t="shared" si="5"/>
        <v>Работал</v>
      </c>
      <c r="R25" s="54" t="str">
        <f t="shared" si="5"/>
        <v>Работал</v>
      </c>
      <c r="S25" s="54" t="str">
        <f t="shared" si="5"/>
        <v>Работал</v>
      </c>
      <c r="T25" s="54" t="str">
        <f t="shared" si="5"/>
        <v>Работал</v>
      </c>
      <c r="U25" s="54" t="str">
        <f t="shared" si="5"/>
        <v>Работал</v>
      </c>
      <c r="V25" s="55" t="str">
        <f t="shared" si="5"/>
        <v/>
      </c>
      <c r="W25" s="55" t="str">
        <f t="shared" si="5"/>
        <v/>
      </c>
      <c r="X25" s="54" t="str">
        <f t="shared" si="5"/>
        <v>Работал</v>
      </c>
      <c r="Y25" s="54" t="str">
        <f t="shared" si="5"/>
        <v>Работал</v>
      </c>
      <c r="Z25" s="54" t="str">
        <f t="shared" si="5"/>
        <v>Работал</v>
      </c>
      <c r="AA25" s="54" t="str">
        <f t="shared" si="5"/>
        <v>Работал</v>
      </c>
      <c r="AB25" s="54" t="str">
        <f t="shared" si="5"/>
        <v>Работал</v>
      </c>
      <c r="AC25" s="55" t="str">
        <f t="shared" si="5"/>
        <v/>
      </c>
      <c r="AD25" s="55" t="str">
        <f t="shared" si="5"/>
        <v/>
      </c>
      <c r="AE25" s="54" t="str">
        <f t="shared" si="5"/>
        <v>Работал</v>
      </c>
      <c r="AF25" s="54" t="str">
        <f t="shared" si="5"/>
        <v>Работал</v>
      </c>
      <c r="AG25" s="54" t="str">
        <f t="shared" si="5"/>
        <v>Работал</v>
      </c>
      <c r="AH25" s="54" t="str">
        <f t="shared" si="5"/>
        <v>Работал</v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4" t="str">
        <f t="shared" si="5"/>
        <v>Работал</v>
      </c>
      <c r="E26" s="54" t="str">
        <f t="shared" si="5"/>
        <v>Работал</v>
      </c>
      <c r="F26" s="54" t="str">
        <f t="shared" si="5"/>
        <v>Работал</v>
      </c>
      <c r="G26" s="54" t="str">
        <f t="shared" si="5"/>
        <v>Работал</v>
      </c>
      <c r="H26" s="55" t="str">
        <f t="shared" si="5"/>
        <v/>
      </c>
      <c r="I26" s="55" t="str">
        <f t="shared" si="5"/>
        <v/>
      </c>
      <c r="J26" s="54" t="str">
        <f t="shared" si="5"/>
        <v>Работал</v>
      </c>
      <c r="K26" s="54" t="str">
        <f t="shared" si="5"/>
        <v>Работал</v>
      </c>
      <c r="L26" s="54" t="str">
        <f t="shared" si="5"/>
        <v>Работал</v>
      </c>
      <c r="M26" s="54" t="str">
        <f t="shared" si="5"/>
        <v>Работал</v>
      </c>
      <c r="N26" s="54" t="str">
        <f t="shared" si="5"/>
        <v>Работал</v>
      </c>
      <c r="O26" s="55" t="str">
        <f t="shared" si="5"/>
        <v/>
      </c>
      <c r="P26" s="55" t="str">
        <f t="shared" si="5"/>
        <v/>
      </c>
      <c r="Q26" s="54" t="str">
        <f t="shared" si="5"/>
        <v>Работал</v>
      </c>
      <c r="R26" s="54" t="str">
        <f t="shared" si="5"/>
        <v>Работал</v>
      </c>
      <c r="S26" s="54" t="str">
        <f t="shared" ref="S26:AJ26" si="6">IF(ISBLANK(S113),"",IF(S113=0,"Выходной",IF(S113&lt;&gt;0,"Работал","")))</f>
        <v>Работал</v>
      </c>
      <c r="T26" s="54" t="str">
        <f t="shared" si="6"/>
        <v>Работал</v>
      </c>
      <c r="U26" s="54" t="str">
        <f t="shared" si="6"/>
        <v>Работал</v>
      </c>
      <c r="V26" s="55" t="str">
        <f t="shared" si="6"/>
        <v/>
      </c>
      <c r="W26" s="55" t="str">
        <f t="shared" si="6"/>
        <v/>
      </c>
      <c r="X26" s="54" t="str">
        <f t="shared" si="6"/>
        <v>Работал</v>
      </c>
      <c r="Y26" s="54" t="str">
        <f t="shared" si="6"/>
        <v>Работал</v>
      </c>
      <c r="Z26" s="54" t="str">
        <f t="shared" si="6"/>
        <v>Работал</v>
      </c>
      <c r="AA26" s="54" t="str">
        <f t="shared" si="6"/>
        <v>Работал</v>
      </c>
      <c r="AB26" s="54" t="str">
        <f t="shared" si="6"/>
        <v>Работал</v>
      </c>
      <c r="AC26" s="55" t="str">
        <f t="shared" si="6"/>
        <v/>
      </c>
      <c r="AD26" s="55" t="str">
        <f t="shared" si="6"/>
        <v/>
      </c>
      <c r="AE26" s="54" t="str">
        <f t="shared" si="6"/>
        <v>Работал</v>
      </c>
      <c r="AF26" s="54" t="str">
        <f t="shared" si="6"/>
        <v>Работал</v>
      </c>
      <c r="AG26" s="54" t="str">
        <f t="shared" si="6"/>
        <v>Работал</v>
      </c>
      <c r="AH26" s="54" t="str">
        <f t="shared" si="6"/>
        <v>Работал</v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4" t="str">
        <f t="shared" ref="D27:AJ34" si="7">IF(ISBLANK(D114),"",IF(D114=0,"Выходной",IF(D114&lt;&gt;0,"Работал","")))</f>
        <v>Работал</v>
      </c>
      <c r="E27" s="54" t="str">
        <f t="shared" si="7"/>
        <v>Работал</v>
      </c>
      <c r="F27" s="54" t="str">
        <f t="shared" si="7"/>
        <v>Работал</v>
      </c>
      <c r="G27" s="54" t="str">
        <f t="shared" si="7"/>
        <v>Работал</v>
      </c>
      <c r="H27" s="55" t="str">
        <f t="shared" si="7"/>
        <v/>
      </c>
      <c r="I27" s="55" t="str">
        <f t="shared" si="7"/>
        <v/>
      </c>
      <c r="J27" s="54" t="str">
        <f t="shared" si="7"/>
        <v>Работал</v>
      </c>
      <c r="K27" s="54" t="str">
        <f t="shared" si="7"/>
        <v>Работал</v>
      </c>
      <c r="L27" s="54" t="str">
        <f t="shared" si="7"/>
        <v>Работал</v>
      </c>
      <c r="M27" s="54" t="str">
        <f t="shared" si="7"/>
        <v>Работал</v>
      </c>
      <c r="N27" s="54" t="str">
        <f t="shared" si="7"/>
        <v>Работал</v>
      </c>
      <c r="O27" s="55" t="str">
        <f t="shared" si="7"/>
        <v/>
      </c>
      <c r="P27" s="55" t="str">
        <f t="shared" si="7"/>
        <v/>
      </c>
      <c r="Q27" s="54" t="str">
        <f t="shared" si="7"/>
        <v>Работал</v>
      </c>
      <c r="R27" s="54" t="str">
        <f t="shared" si="7"/>
        <v>Работал</v>
      </c>
      <c r="S27" s="54" t="str">
        <f t="shared" si="7"/>
        <v>Работал</v>
      </c>
      <c r="T27" s="54" t="str">
        <f t="shared" si="7"/>
        <v>Работал</v>
      </c>
      <c r="U27" s="54" t="str">
        <f t="shared" si="7"/>
        <v>Работал</v>
      </c>
      <c r="V27" s="55" t="str">
        <f t="shared" si="7"/>
        <v/>
      </c>
      <c r="W27" s="55" t="str">
        <f t="shared" si="7"/>
        <v/>
      </c>
      <c r="X27" s="54" t="str">
        <f t="shared" si="7"/>
        <v>Работал</v>
      </c>
      <c r="Y27" s="54" t="str">
        <f t="shared" si="7"/>
        <v>Работал</v>
      </c>
      <c r="Z27" s="54" t="str">
        <f t="shared" si="7"/>
        <v>Работал</v>
      </c>
      <c r="AA27" s="54" t="str">
        <f t="shared" si="7"/>
        <v>Работал</v>
      </c>
      <c r="AB27" s="54" t="str">
        <f t="shared" si="7"/>
        <v>Работал</v>
      </c>
      <c r="AC27" s="55" t="str">
        <f t="shared" si="7"/>
        <v/>
      </c>
      <c r="AD27" s="55" t="str">
        <f t="shared" si="7"/>
        <v/>
      </c>
      <c r="AE27" s="54" t="str">
        <f t="shared" si="7"/>
        <v>Работал</v>
      </c>
      <c r="AF27" s="54" t="str">
        <f t="shared" si="7"/>
        <v>Работал</v>
      </c>
      <c r="AG27" s="54" t="str">
        <f t="shared" si="7"/>
        <v>Работал</v>
      </c>
      <c r="AH27" s="54" t="str">
        <f t="shared" si="7"/>
        <v>Работал</v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4" t="str">
        <f t="shared" si="7"/>
        <v>Работал</v>
      </c>
      <c r="E28" s="54" t="str">
        <f t="shared" si="7"/>
        <v>Работал</v>
      </c>
      <c r="F28" s="54" t="str">
        <f t="shared" si="7"/>
        <v>Работал</v>
      </c>
      <c r="G28" s="54" t="str">
        <f t="shared" si="7"/>
        <v>Работал</v>
      </c>
      <c r="H28" s="55" t="str">
        <f t="shared" si="7"/>
        <v/>
      </c>
      <c r="I28" s="55" t="str">
        <f t="shared" si="7"/>
        <v/>
      </c>
      <c r="J28" s="54" t="str">
        <f t="shared" si="7"/>
        <v>Работал</v>
      </c>
      <c r="K28" s="54" t="str">
        <f t="shared" si="7"/>
        <v>Работал</v>
      </c>
      <c r="L28" s="54" t="str">
        <f t="shared" si="7"/>
        <v>Работал</v>
      </c>
      <c r="M28" s="54" t="str">
        <f t="shared" si="7"/>
        <v>Работал</v>
      </c>
      <c r="N28" s="54" t="str">
        <f t="shared" si="7"/>
        <v>Работал</v>
      </c>
      <c r="O28" s="55" t="str">
        <f t="shared" si="7"/>
        <v/>
      </c>
      <c r="P28" s="55" t="str">
        <f t="shared" si="7"/>
        <v/>
      </c>
      <c r="Q28" s="54" t="str">
        <f t="shared" si="7"/>
        <v>Работал</v>
      </c>
      <c r="R28" s="54" t="str">
        <f t="shared" si="7"/>
        <v>Работал</v>
      </c>
      <c r="S28" s="54" t="str">
        <f t="shared" si="7"/>
        <v>Работал</v>
      </c>
      <c r="T28" s="54" t="str">
        <f t="shared" si="7"/>
        <v>Работал</v>
      </c>
      <c r="U28" s="54" t="str">
        <f t="shared" si="7"/>
        <v>Работал</v>
      </c>
      <c r="V28" s="55" t="str">
        <f t="shared" si="7"/>
        <v/>
      </c>
      <c r="W28" s="55" t="str">
        <f t="shared" si="7"/>
        <v/>
      </c>
      <c r="X28" s="54" t="str">
        <f t="shared" si="7"/>
        <v>Работал</v>
      </c>
      <c r="Y28" s="54" t="str">
        <f t="shared" si="7"/>
        <v>Работал</v>
      </c>
      <c r="Z28" s="54" t="str">
        <f t="shared" si="7"/>
        <v>Работал</v>
      </c>
      <c r="AA28" s="54" t="str">
        <f t="shared" si="7"/>
        <v>Работал</v>
      </c>
      <c r="AB28" s="54" t="str">
        <f t="shared" si="7"/>
        <v>Работал</v>
      </c>
      <c r="AC28" s="55" t="str">
        <f t="shared" si="7"/>
        <v/>
      </c>
      <c r="AD28" s="55" t="str">
        <f t="shared" si="7"/>
        <v/>
      </c>
      <c r="AE28" s="54" t="str">
        <f t="shared" si="7"/>
        <v>Работал</v>
      </c>
      <c r="AF28" s="54" t="str">
        <f t="shared" si="7"/>
        <v>Работал</v>
      </c>
      <c r="AG28" s="54" t="str">
        <f t="shared" si="7"/>
        <v>Работал</v>
      </c>
      <c r="AH28" s="54" t="str">
        <f t="shared" si="7"/>
        <v>Работал</v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4" t="str">
        <f t="shared" si="7"/>
        <v>Работал</v>
      </c>
      <c r="E29" s="54" t="str">
        <f t="shared" si="7"/>
        <v>Работал</v>
      </c>
      <c r="F29" s="54" t="str">
        <f t="shared" si="7"/>
        <v>Работал</v>
      </c>
      <c r="G29" s="54" t="str">
        <f t="shared" si="7"/>
        <v>Работал</v>
      </c>
      <c r="H29" s="55" t="str">
        <f t="shared" si="7"/>
        <v/>
      </c>
      <c r="I29" s="55" t="str">
        <f t="shared" si="7"/>
        <v/>
      </c>
      <c r="J29" s="54" t="str">
        <f t="shared" si="7"/>
        <v>Работал</v>
      </c>
      <c r="K29" s="54" t="str">
        <f t="shared" si="7"/>
        <v>Работал</v>
      </c>
      <c r="L29" s="54" t="str">
        <f t="shared" si="7"/>
        <v>Работал</v>
      </c>
      <c r="M29" s="54" t="str">
        <f t="shared" si="7"/>
        <v>Работал</v>
      </c>
      <c r="N29" s="54" t="str">
        <f t="shared" si="7"/>
        <v>Работал</v>
      </c>
      <c r="O29" s="55" t="str">
        <f t="shared" si="7"/>
        <v/>
      </c>
      <c r="P29" s="55" t="str">
        <f t="shared" si="7"/>
        <v/>
      </c>
      <c r="Q29" s="54" t="str">
        <f t="shared" si="7"/>
        <v>Работал</v>
      </c>
      <c r="R29" s="54" t="str">
        <f t="shared" si="7"/>
        <v>Работал</v>
      </c>
      <c r="S29" s="54" t="str">
        <f t="shared" si="7"/>
        <v>Работал</v>
      </c>
      <c r="T29" s="54" t="str">
        <f t="shared" si="7"/>
        <v>Работал</v>
      </c>
      <c r="U29" s="54" t="str">
        <f t="shared" si="7"/>
        <v>Работал</v>
      </c>
      <c r="V29" s="55" t="str">
        <f t="shared" si="7"/>
        <v/>
      </c>
      <c r="W29" s="55" t="str">
        <f t="shared" si="7"/>
        <v/>
      </c>
      <c r="X29" s="54" t="str">
        <f t="shared" si="7"/>
        <v>Работал</v>
      </c>
      <c r="Y29" s="54" t="str">
        <f t="shared" si="7"/>
        <v>Работал</v>
      </c>
      <c r="Z29" s="54" t="str">
        <f t="shared" si="7"/>
        <v>Работал</v>
      </c>
      <c r="AA29" s="54" t="str">
        <f t="shared" si="7"/>
        <v>Работал</v>
      </c>
      <c r="AB29" s="54" t="str">
        <f t="shared" si="7"/>
        <v>Работал</v>
      </c>
      <c r="AC29" s="55" t="str">
        <f t="shared" si="7"/>
        <v/>
      </c>
      <c r="AD29" s="55" t="str">
        <f t="shared" si="7"/>
        <v/>
      </c>
      <c r="AE29" s="54" t="str">
        <f t="shared" si="7"/>
        <v>Выходной</v>
      </c>
      <c r="AF29" s="54" t="str">
        <f t="shared" si="7"/>
        <v>Выходной</v>
      </c>
      <c r="AG29" s="54" t="str">
        <f t="shared" si="7"/>
        <v>Выходной</v>
      </c>
      <c r="AH29" s="54" t="str">
        <f t="shared" si="7"/>
        <v>Выходной</v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4" t="str">
        <f t="shared" si="7"/>
        <v>Работал</v>
      </c>
      <c r="E30" s="54" t="str">
        <f t="shared" si="7"/>
        <v>Работал</v>
      </c>
      <c r="F30" s="54" t="str">
        <f t="shared" si="7"/>
        <v>Выходной</v>
      </c>
      <c r="G30" s="54" t="str">
        <f t="shared" si="7"/>
        <v>Выходной</v>
      </c>
      <c r="H30" s="55" t="str">
        <f t="shared" si="7"/>
        <v/>
      </c>
      <c r="I30" s="55" t="str">
        <f t="shared" si="7"/>
        <v/>
      </c>
      <c r="J30" s="54" t="str">
        <f t="shared" si="7"/>
        <v>Работал</v>
      </c>
      <c r="K30" s="54" t="str">
        <f t="shared" si="7"/>
        <v>Работал</v>
      </c>
      <c r="L30" s="54" t="str">
        <f t="shared" si="7"/>
        <v>Работал</v>
      </c>
      <c r="M30" s="54" t="str">
        <f t="shared" si="7"/>
        <v>Работал</v>
      </c>
      <c r="N30" s="54" t="str">
        <f t="shared" si="7"/>
        <v>Работал</v>
      </c>
      <c r="O30" s="55" t="str">
        <f t="shared" si="7"/>
        <v>Работал</v>
      </c>
      <c r="P30" s="55" t="str">
        <f t="shared" si="7"/>
        <v>Работал</v>
      </c>
      <c r="Q30" s="54" t="str">
        <f t="shared" si="7"/>
        <v>Работал</v>
      </c>
      <c r="R30" s="54" t="str">
        <f t="shared" si="7"/>
        <v>Работал</v>
      </c>
      <c r="S30" s="54" t="str">
        <f t="shared" si="7"/>
        <v>Работал</v>
      </c>
      <c r="T30" s="54" t="str">
        <f t="shared" si="7"/>
        <v>Работал</v>
      </c>
      <c r="U30" s="54" t="str">
        <f t="shared" si="7"/>
        <v>Работал</v>
      </c>
      <c r="V30" s="55" t="str">
        <f t="shared" si="7"/>
        <v/>
      </c>
      <c r="W30" s="55" t="str">
        <f t="shared" si="7"/>
        <v/>
      </c>
      <c r="X30" s="54" t="str">
        <f t="shared" si="7"/>
        <v>Работал</v>
      </c>
      <c r="Y30" s="54" t="str">
        <f t="shared" si="7"/>
        <v>Работал</v>
      </c>
      <c r="Z30" s="54" t="str">
        <f t="shared" si="7"/>
        <v>Работал</v>
      </c>
      <c r="AA30" s="54" t="str">
        <f t="shared" si="7"/>
        <v>Работал</v>
      </c>
      <c r="AB30" s="54" t="str">
        <f t="shared" si="7"/>
        <v>Работал</v>
      </c>
      <c r="AC30" s="55" t="str">
        <f t="shared" si="7"/>
        <v/>
      </c>
      <c r="AD30" s="55" t="str">
        <f t="shared" si="7"/>
        <v/>
      </c>
      <c r="AE30" s="54" t="str">
        <f t="shared" si="7"/>
        <v>Работал</v>
      </c>
      <c r="AF30" s="54" t="str">
        <f t="shared" si="7"/>
        <v>Работал</v>
      </c>
      <c r="AG30" s="54" t="str">
        <f t="shared" si="7"/>
        <v>Работал</v>
      </c>
      <c r="AH30" s="54" t="str">
        <f t="shared" si="7"/>
        <v>Работал</v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tr">
        <f>VLOOKUP($A31,Сотрудники!$A$3:$L$1201,2,0)</f>
        <v>Передков Константин</v>
      </c>
      <c r="C31" s="33" t="str">
        <f>VLOOKUP($A31,Сотрудники!$A$3:$L$1201,8,0)</f>
        <v>Москва</v>
      </c>
      <c r="D31" s="54" t="str">
        <f t="shared" si="7"/>
        <v>Работал</v>
      </c>
      <c r="E31" s="54" t="str">
        <f t="shared" si="7"/>
        <v>Работал</v>
      </c>
      <c r="F31" s="54" t="str">
        <f t="shared" si="7"/>
        <v>Работал</v>
      </c>
      <c r="G31" s="54" t="str">
        <f t="shared" si="7"/>
        <v>Работал</v>
      </c>
      <c r="H31" s="55" t="str">
        <f t="shared" si="7"/>
        <v/>
      </c>
      <c r="I31" s="55" t="str">
        <f t="shared" si="7"/>
        <v/>
      </c>
      <c r="J31" s="54" t="str">
        <f t="shared" si="7"/>
        <v>Работал</v>
      </c>
      <c r="K31" s="54" t="str">
        <f t="shared" si="7"/>
        <v>Работал</v>
      </c>
      <c r="L31" s="54" t="str">
        <f t="shared" si="7"/>
        <v>Работал</v>
      </c>
      <c r="M31" s="54" t="str">
        <f t="shared" si="7"/>
        <v>Работал</v>
      </c>
      <c r="N31" s="54" t="str">
        <f t="shared" si="7"/>
        <v>Работал</v>
      </c>
      <c r="O31" s="55" t="str">
        <f t="shared" si="7"/>
        <v/>
      </c>
      <c r="P31" s="55" t="str">
        <f t="shared" si="7"/>
        <v/>
      </c>
      <c r="Q31" s="54" t="str">
        <f t="shared" si="7"/>
        <v>Работал</v>
      </c>
      <c r="R31" s="54" t="str">
        <f t="shared" si="7"/>
        <v>Работал</v>
      </c>
      <c r="S31" s="54" t="str">
        <f t="shared" si="7"/>
        <v>Работал</v>
      </c>
      <c r="T31" s="54" t="str">
        <f t="shared" si="7"/>
        <v>Работал</v>
      </c>
      <c r="U31" s="54" t="str">
        <f t="shared" si="7"/>
        <v>Работал</v>
      </c>
      <c r="V31" s="55" t="str">
        <f t="shared" si="7"/>
        <v/>
      </c>
      <c r="W31" s="55" t="str">
        <f t="shared" si="7"/>
        <v/>
      </c>
      <c r="X31" s="54" t="str">
        <f t="shared" si="7"/>
        <v>Работал</v>
      </c>
      <c r="Y31" s="54" t="str">
        <f t="shared" si="7"/>
        <v>Работал</v>
      </c>
      <c r="Z31" s="54" t="str">
        <f t="shared" si="7"/>
        <v>Работал</v>
      </c>
      <c r="AA31" s="54" t="str">
        <f t="shared" si="7"/>
        <v>Работал</v>
      </c>
      <c r="AB31" s="54" t="str">
        <f t="shared" si="7"/>
        <v>Работал</v>
      </c>
      <c r="AC31" s="55" t="str">
        <f t="shared" si="7"/>
        <v/>
      </c>
      <c r="AD31" s="55" t="str">
        <f t="shared" si="7"/>
        <v/>
      </c>
      <c r="AE31" s="54" t="str">
        <f t="shared" si="7"/>
        <v>Работал</v>
      </c>
      <c r="AF31" s="54" t="str">
        <f t="shared" si="7"/>
        <v>Работал</v>
      </c>
      <c r="AG31" s="54" t="str">
        <f t="shared" si="7"/>
        <v>Работал</v>
      </c>
      <c r="AH31" s="54" t="str">
        <f t="shared" si="7"/>
        <v>Работал</v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tr">
        <f>VLOOKUP($A32,Сотрудники!$A$3:$L$1201,2,0)</f>
        <v>Томских Виталий</v>
      </c>
      <c r="C32" s="33" t="str">
        <f>VLOOKUP($A32,Сотрудники!$A$3:$L$1201,8,0)</f>
        <v>Москва</v>
      </c>
      <c r="D32" s="54" t="str">
        <f t="shared" si="7"/>
        <v>Работал</v>
      </c>
      <c r="E32" s="54" t="str">
        <f t="shared" si="7"/>
        <v>Работал</v>
      </c>
      <c r="F32" s="54" t="str">
        <f t="shared" si="7"/>
        <v>Работал</v>
      </c>
      <c r="G32" s="54" t="str">
        <f t="shared" si="7"/>
        <v>Работал</v>
      </c>
      <c r="H32" s="55" t="str">
        <f t="shared" si="7"/>
        <v/>
      </c>
      <c r="I32" s="55" t="str">
        <f t="shared" si="7"/>
        <v/>
      </c>
      <c r="J32" s="54" t="str">
        <f t="shared" si="7"/>
        <v>Работал</v>
      </c>
      <c r="K32" s="54" t="str">
        <f t="shared" si="7"/>
        <v>Работал</v>
      </c>
      <c r="L32" s="54" t="str">
        <f t="shared" si="7"/>
        <v>Работал</v>
      </c>
      <c r="M32" s="54" t="str">
        <f t="shared" si="7"/>
        <v>Работал</v>
      </c>
      <c r="N32" s="54" t="str">
        <f t="shared" si="7"/>
        <v>Работал</v>
      </c>
      <c r="O32" s="55" t="str">
        <f t="shared" si="7"/>
        <v/>
      </c>
      <c r="P32" s="55" t="str">
        <f t="shared" si="7"/>
        <v/>
      </c>
      <c r="Q32" s="54" t="str">
        <f t="shared" si="7"/>
        <v>Работал</v>
      </c>
      <c r="R32" s="54" t="str">
        <f t="shared" si="7"/>
        <v>Работал</v>
      </c>
      <c r="S32" s="54" t="str">
        <f t="shared" si="7"/>
        <v>Работал</v>
      </c>
      <c r="T32" s="54" t="str">
        <f t="shared" si="7"/>
        <v>Работал</v>
      </c>
      <c r="U32" s="54" t="str">
        <f t="shared" si="7"/>
        <v>Работал</v>
      </c>
      <c r="V32" s="55" t="str">
        <f t="shared" si="7"/>
        <v/>
      </c>
      <c r="W32" s="55" t="str">
        <f t="shared" si="7"/>
        <v/>
      </c>
      <c r="X32" s="54" t="str">
        <f t="shared" si="7"/>
        <v>Работал</v>
      </c>
      <c r="Y32" s="54" t="str">
        <f t="shared" si="7"/>
        <v>Работал</v>
      </c>
      <c r="Z32" s="54" t="str">
        <f t="shared" si="7"/>
        <v>Работал</v>
      </c>
      <c r="AA32" s="54" t="str">
        <f t="shared" si="7"/>
        <v>Работал</v>
      </c>
      <c r="AB32" s="54" t="str">
        <f t="shared" si="7"/>
        <v>Работал</v>
      </c>
      <c r="AC32" s="55" t="str">
        <f t="shared" si="7"/>
        <v/>
      </c>
      <c r="AD32" s="55" t="str">
        <f t="shared" si="7"/>
        <v/>
      </c>
      <c r="AE32" s="54" t="str">
        <f t="shared" si="7"/>
        <v>Работал</v>
      </c>
      <c r="AF32" s="54" t="str">
        <f t="shared" si="7"/>
        <v>Работал</v>
      </c>
      <c r="AG32" s="54" t="str">
        <f t="shared" si="7"/>
        <v>Работал</v>
      </c>
      <c r="AH32" s="54" t="str">
        <f t="shared" si="7"/>
        <v>Работал</v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tr">
        <f>VLOOKUP($A33,Сотрудники!$A$3:$L$1201,2,0)</f>
        <v>Новиков Роман</v>
      </c>
      <c r="C33" s="33" t="str">
        <f>VLOOKUP($A33,Сотрудники!$A$3:$L$1201,8,0)</f>
        <v>Москва</v>
      </c>
      <c r="D33" s="54" t="str">
        <f t="shared" si="7"/>
        <v>Работал</v>
      </c>
      <c r="E33" s="54" t="str">
        <f t="shared" si="7"/>
        <v>Работал</v>
      </c>
      <c r="F33" s="54" t="str">
        <f t="shared" si="7"/>
        <v>Работал</v>
      </c>
      <c r="G33" s="54" t="str">
        <f t="shared" si="7"/>
        <v>Работал</v>
      </c>
      <c r="H33" s="55" t="str">
        <f t="shared" si="7"/>
        <v/>
      </c>
      <c r="I33" s="55" t="str">
        <f t="shared" si="7"/>
        <v/>
      </c>
      <c r="J33" s="54" t="str">
        <f t="shared" si="7"/>
        <v>Работал</v>
      </c>
      <c r="K33" s="54" t="str">
        <f t="shared" si="7"/>
        <v>Работал</v>
      </c>
      <c r="L33" s="54" t="str">
        <f t="shared" si="7"/>
        <v>Работал</v>
      </c>
      <c r="M33" s="54" t="str">
        <f t="shared" si="7"/>
        <v>Работал</v>
      </c>
      <c r="N33" s="54" t="str">
        <f t="shared" si="7"/>
        <v>Работал</v>
      </c>
      <c r="O33" s="55" t="str">
        <f t="shared" si="7"/>
        <v/>
      </c>
      <c r="P33" s="55" t="str">
        <f t="shared" si="7"/>
        <v/>
      </c>
      <c r="Q33" s="54" t="str">
        <f t="shared" si="7"/>
        <v>Работал</v>
      </c>
      <c r="R33" s="54" t="str">
        <f t="shared" si="7"/>
        <v>Работал</v>
      </c>
      <c r="S33" s="54" t="str">
        <f t="shared" si="7"/>
        <v>Работал</v>
      </c>
      <c r="T33" s="54" t="str">
        <f t="shared" si="7"/>
        <v>Работал</v>
      </c>
      <c r="U33" s="54" t="str">
        <f t="shared" si="7"/>
        <v>Работал</v>
      </c>
      <c r="V33" s="55" t="str">
        <f t="shared" si="7"/>
        <v/>
      </c>
      <c r="W33" s="55" t="str">
        <f t="shared" si="7"/>
        <v/>
      </c>
      <c r="X33" s="54" t="str">
        <f t="shared" si="7"/>
        <v>Работал</v>
      </c>
      <c r="Y33" s="54" t="str">
        <f t="shared" si="7"/>
        <v>Работал</v>
      </c>
      <c r="Z33" s="54" t="str">
        <f t="shared" si="7"/>
        <v>Работал</v>
      </c>
      <c r="AA33" s="54" t="str">
        <f t="shared" si="7"/>
        <v>Работал</v>
      </c>
      <c r="AB33" s="54" t="str">
        <f t="shared" si="7"/>
        <v>Работал</v>
      </c>
      <c r="AC33" s="55" t="str">
        <f t="shared" si="7"/>
        <v/>
      </c>
      <c r="AD33" s="55" t="str">
        <f t="shared" si="7"/>
        <v/>
      </c>
      <c r="AE33" s="54" t="str">
        <f t="shared" si="7"/>
        <v>Выходной</v>
      </c>
      <c r="AF33" s="54" t="str">
        <f t="shared" si="7"/>
        <v>Выходной</v>
      </c>
      <c r="AG33" s="54" t="str">
        <f t="shared" si="7"/>
        <v>Выходной</v>
      </c>
      <c r="AH33" s="54" t="str">
        <f t="shared" si="7"/>
        <v>Выходной</v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tr">
        <f>VLOOKUP($A34,Сотрудники!$A$3:$L$1201,2,0)</f>
        <v>Газизова Вероника</v>
      </c>
      <c r="C34" s="33" t="str">
        <f>VLOOKUP($A34,Сотрудники!$A$3:$L$1201,8,0)</f>
        <v>Москва</v>
      </c>
      <c r="D34" s="54" t="str">
        <f t="shared" si="7"/>
        <v>Работал</v>
      </c>
      <c r="E34" s="54" t="str">
        <f t="shared" si="7"/>
        <v>Работал</v>
      </c>
      <c r="F34" s="54" t="str">
        <f t="shared" si="7"/>
        <v>Работал</v>
      </c>
      <c r="G34" s="54" t="str">
        <f t="shared" si="7"/>
        <v>Работал</v>
      </c>
      <c r="H34" s="55" t="str">
        <f t="shared" si="7"/>
        <v/>
      </c>
      <c r="I34" s="55" t="str">
        <f t="shared" si="7"/>
        <v/>
      </c>
      <c r="J34" s="54" t="str">
        <f t="shared" si="7"/>
        <v>Работал</v>
      </c>
      <c r="K34" s="54" t="str">
        <f t="shared" si="7"/>
        <v>Работал</v>
      </c>
      <c r="L34" s="54" t="str">
        <f t="shared" si="7"/>
        <v>Работал</v>
      </c>
      <c r="M34" s="54" t="str">
        <f t="shared" si="7"/>
        <v>Работал</v>
      </c>
      <c r="N34" s="54" t="str">
        <f t="shared" si="7"/>
        <v>Работал</v>
      </c>
      <c r="O34" s="55" t="str">
        <f t="shared" si="7"/>
        <v/>
      </c>
      <c r="P34" s="55" t="str">
        <f t="shared" si="7"/>
        <v/>
      </c>
      <c r="Q34" s="54" t="str">
        <f t="shared" si="7"/>
        <v>Работал</v>
      </c>
      <c r="R34" s="54" t="str">
        <f t="shared" si="7"/>
        <v>Работал</v>
      </c>
      <c r="S34" s="54" t="str">
        <f t="shared" si="7"/>
        <v>Работал</v>
      </c>
      <c r="T34" s="54" t="str">
        <f t="shared" si="7"/>
        <v>Работал</v>
      </c>
      <c r="U34" s="54" t="str">
        <f t="shared" si="7"/>
        <v>Работал</v>
      </c>
      <c r="V34" s="55" t="str">
        <f t="shared" si="7"/>
        <v/>
      </c>
      <c r="W34" s="55" t="str">
        <f t="shared" si="7"/>
        <v/>
      </c>
      <c r="X34" s="54" t="str">
        <f t="shared" si="7"/>
        <v>Работал</v>
      </c>
      <c r="Y34" s="54" t="str">
        <f t="shared" si="7"/>
        <v>Работал</v>
      </c>
      <c r="Z34" s="54" t="str">
        <f t="shared" si="7"/>
        <v>Работал</v>
      </c>
      <c r="AA34" s="54" t="str">
        <f t="shared" si="7"/>
        <v>Работал</v>
      </c>
      <c r="AB34" s="54" t="str">
        <f t="shared" ref="AB34:AJ34" si="8">IF(ISBLANK(AB121),"",IF(AB121=0,"Выходной",IF(AB121&lt;&gt;0,"Работал","")))</f>
        <v>Работал</v>
      </c>
      <c r="AC34" s="55" t="str">
        <f t="shared" si="8"/>
        <v/>
      </c>
      <c r="AD34" s="55" t="str">
        <f t="shared" si="8"/>
        <v/>
      </c>
      <c r="AE34" s="54" t="str">
        <f t="shared" si="8"/>
        <v>Работал</v>
      </c>
      <c r="AF34" s="54" t="str">
        <f t="shared" si="8"/>
        <v>Работал</v>
      </c>
      <c r="AG34" s="54" t="str">
        <f t="shared" si="8"/>
        <v>Работал</v>
      </c>
      <c r="AH34" s="54" t="str">
        <f t="shared" si="8"/>
        <v>Работал</v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tr">
        <f>VLOOKUP($A35,Сотрудники!$A$3:$L$1201,2,0)</f>
        <v>Титова Наталия</v>
      </c>
      <c r="C35" s="33" t="str">
        <f>VLOOKUP($A35,Сотрудники!$A$3:$L$1201,8,0)</f>
        <v>Москва</v>
      </c>
      <c r="D35" s="54" t="str">
        <f t="shared" ref="D35:AJ38" si="9">IF(ISBLANK(D122),"",IF(D122=0,"Выходной",IF(D122&lt;&gt;0,"Работал","")))</f>
        <v>Работал</v>
      </c>
      <c r="E35" s="54" t="str">
        <f t="shared" si="9"/>
        <v>Работал</v>
      </c>
      <c r="F35" s="54" t="str">
        <f t="shared" si="9"/>
        <v>Работал</v>
      </c>
      <c r="G35" s="54" t="str">
        <f t="shared" si="9"/>
        <v>Работал</v>
      </c>
      <c r="H35" s="55" t="str">
        <f t="shared" si="9"/>
        <v/>
      </c>
      <c r="I35" s="55" t="str">
        <f t="shared" si="9"/>
        <v/>
      </c>
      <c r="J35" s="54" t="str">
        <f t="shared" si="9"/>
        <v>Работал</v>
      </c>
      <c r="K35" s="54" t="str">
        <f t="shared" si="9"/>
        <v>Работал</v>
      </c>
      <c r="L35" s="54" t="str">
        <f t="shared" si="9"/>
        <v>Работал</v>
      </c>
      <c r="M35" s="54" t="str">
        <f t="shared" si="9"/>
        <v>Работал</v>
      </c>
      <c r="N35" s="54" t="str">
        <f t="shared" si="9"/>
        <v>Работал</v>
      </c>
      <c r="O35" s="55" t="str">
        <f t="shared" si="9"/>
        <v/>
      </c>
      <c r="P35" s="55" t="str">
        <f t="shared" si="9"/>
        <v/>
      </c>
      <c r="Q35" s="54" t="str">
        <f t="shared" si="9"/>
        <v>Работал</v>
      </c>
      <c r="R35" s="54" t="str">
        <f t="shared" si="9"/>
        <v>Работал</v>
      </c>
      <c r="S35" s="54" t="str">
        <f t="shared" si="9"/>
        <v>Работал</v>
      </c>
      <c r="T35" s="54" t="str">
        <f t="shared" si="9"/>
        <v>Работал</v>
      </c>
      <c r="U35" s="54" t="str">
        <f t="shared" si="9"/>
        <v>Работал</v>
      </c>
      <c r="V35" s="55" t="str">
        <f t="shared" si="9"/>
        <v/>
      </c>
      <c r="W35" s="55" t="str">
        <f t="shared" si="9"/>
        <v/>
      </c>
      <c r="X35" s="54" t="str">
        <f t="shared" si="9"/>
        <v>Работал</v>
      </c>
      <c r="Y35" s="54" t="str">
        <f t="shared" si="9"/>
        <v>Работал</v>
      </c>
      <c r="Z35" s="54" t="str">
        <f t="shared" si="9"/>
        <v>Работал</v>
      </c>
      <c r="AA35" s="54" t="str">
        <f t="shared" si="9"/>
        <v>Работал</v>
      </c>
      <c r="AB35" s="54" t="str">
        <f t="shared" si="9"/>
        <v>Работал</v>
      </c>
      <c r="AC35" s="55" t="str">
        <f t="shared" si="9"/>
        <v/>
      </c>
      <c r="AD35" s="55" t="str">
        <f t="shared" si="9"/>
        <v/>
      </c>
      <c r="AE35" s="54" t="str">
        <f t="shared" si="9"/>
        <v>Работал</v>
      </c>
      <c r="AF35" s="54" t="str">
        <f t="shared" si="9"/>
        <v>Работал</v>
      </c>
      <c r="AG35" s="54" t="str">
        <f t="shared" si="9"/>
        <v>Работал</v>
      </c>
      <c r="AH35" s="54" t="str">
        <f t="shared" si="9"/>
        <v>Работал</v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tr">
        <f>VLOOKUP($A36,Сотрудники!$A$3:$L$1201,2,0)</f>
        <v>Роман Иван</v>
      </c>
      <c r="C36" s="33" t="str">
        <f>VLOOKUP($A36,Сотрудники!$A$3:$L$1201,8,0)</f>
        <v>Москва</v>
      </c>
      <c r="D36" s="54" t="str">
        <f t="shared" si="9"/>
        <v>Работал</v>
      </c>
      <c r="E36" s="54" t="str">
        <f t="shared" si="9"/>
        <v>Работал</v>
      </c>
      <c r="F36" s="54" t="str">
        <f t="shared" si="9"/>
        <v>Работал</v>
      </c>
      <c r="G36" s="54" t="str">
        <f t="shared" si="9"/>
        <v>Работал</v>
      </c>
      <c r="H36" s="55" t="str">
        <f t="shared" si="9"/>
        <v/>
      </c>
      <c r="I36" s="55" t="str">
        <f t="shared" si="9"/>
        <v/>
      </c>
      <c r="J36" s="54" t="str">
        <f t="shared" si="9"/>
        <v>Работал</v>
      </c>
      <c r="K36" s="54" t="str">
        <f t="shared" si="9"/>
        <v>Работал</v>
      </c>
      <c r="L36" s="54" t="str">
        <f t="shared" si="9"/>
        <v>Работал</v>
      </c>
      <c r="M36" s="54" t="str">
        <f t="shared" si="9"/>
        <v>Работал</v>
      </c>
      <c r="N36" s="54" t="str">
        <f t="shared" si="9"/>
        <v>Работал</v>
      </c>
      <c r="O36" s="55" t="str">
        <f t="shared" si="9"/>
        <v/>
      </c>
      <c r="P36" s="55" t="str">
        <f t="shared" si="9"/>
        <v/>
      </c>
      <c r="Q36" s="54" t="str">
        <f t="shared" si="9"/>
        <v>Работал</v>
      </c>
      <c r="R36" s="54" t="str">
        <f t="shared" si="9"/>
        <v>Работал</v>
      </c>
      <c r="S36" s="54" t="str">
        <f t="shared" si="9"/>
        <v>Работал</v>
      </c>
      <c r="T36" s="54" t="str">
        <f t="shared" si="9"/>
        <v>Работал</v>
      </c>
      <c r="U36" s="54" t="str">
        <f t="shared" si="9"/>
        <v>Работал</v>
      </c>
      <c r="V36" s="55" t="str">
        <f t="shared" si="9"/>
        <v/>
      </c>
      <c r="W36" s="55" t="str">
        <f t="shared" si="9"/>
        <v/>
      </c>
      <c r="X36" s="54" t="str">
        <f t="shared" si="9"/>
        <v>Работал</v>
      </c>
      <c r="Y36" s="54" t="str">
        <f t="shared" si="9"/>
        <v>Работал</v>
      </c>
      <c r="Z36" s="54" t="str">
        <f t="shared" si="9"/>
        <v>Работал</v>
      </c>
      <c r="AA36" s="54" t="str">
        <f t="shared" si="9"/>
        <v>Работал</v>
      </c>
      <c r="AB36" s="54" t="str">
        <f t="shared" si="9"/>
        <v>Работал</v>
      </c>
      <c r="AC36" s="55" t="str">
        <f t="shared" si="9"/>
        <v/>
      </c>
      <c r="AD36" s="55" t="str">
        <f t="shared" si="9"/>
        <v/>
      </c>
      <c r="AE36" s="54" t="str">
        <f t="shared" si="9"/>
        <v>Работал</v>
      </c>
      <c r="AF36" s="54" t="str">
        <f t="shared" si="9"/>
        <v>Работал</v>
      </c>
      <c r="AG36" s="54" t="str">
        <f t="shared" si="9"/>
        <v>Работал</v>
      </c>
      <c r="AH36" s="54" t="str">
        <f t="shared" si="9"/>
        <v>Работал</v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tr">
        <f>VLOOKUP($A37,Сотрудники!$A$3:$L$1201,2,0)</f>
        <v>Волошина Виктория</v>
      </c>
      <c r="C37" s="33" t="str">
        <f>VLOOKUP($A37,Сотрудники!$A$3:$L$1201,8,0)</f>
        <v>Москва</v>
      </c>
      <c r="D37" s="54" t="str">
        <f t="shared" si="9"/>
        <v>Работал</v>
      </c>
      <c r="E37" s="54" t="str">
        <f t="shared" si="9"/>
        <v>Работал</v>
      </c>
      <c r="F37" s="54" t="str">
        <f t="shared" si="9"/>
        <v>Работал</v>
      </c>
      <c r="G37" s="54" t="str">
        <f t="shared" si="9"/>
        <v>Работал</v>
      </c>
      <c r="H37" s="55" t="str">
        <f t="shared" si="9"/>
        <v/>
      </c>
      <c r="I37" s="55" t="str">
        <f t="shared" si="9"/>
        <v/>
      </c>
      <c r="J37" s="54" t="str">
        <f t="shared" si="9"/>
        <v>Работал</v>
      </c>
      <c r="K37" s="54" t="str">
        <f t="shared" si="9"/>
        <v>Работал</v>
      </c>
      <c r="L37" s="54" t="str">
        <f t="shared" si="9"/>
        <v>Работал</v>
      </c>
      <c r="M37" s="54" t="str">
        <f t="shared" si="9"/>
        <v>Работал</v>
      </c>
      <c r="N37" s="54" t="str">
        <f t="shared" si="9"/>
        <v>Работал</v>
      </c>
      <c r="O37" s="55" t="str">
        <f t="shared" si="9"/>
        <v/>
      </c>
      <c r="P37" s="55" t="str">
        <f t="shared" si="9"/>
        <v/>
      </c>
      <c r="Q37" s="54" t="str">
        <f t="shared" si="9"/>
        <v>Работал</v>
      </c>
      <c r="R37" s="54" t="str">
        <f t="shared" si="9"/>
        <v>Работал</v>
      </c>
      <c r="S37" s="54" t="str">
        <f t="shared" si="9"/>
        <v>Работал</v>
      </c>
      <c r="T37" s="54" t="str">
        <f t="shared" si="9"/>
        <v>Работал</v>
      </c>
      <c r="U37" s="54" t="str">
        <f t="shared" si="9"/>
        <v>Работал</v>
      </c>
      <c r="V37" s="55" t="str">
        <f t="shared" si="9"/>
        <v/>
      </c>
      <c r="W37" s="55" t="str">
        <f t="shared" si="9"/>
        <v/>
      </c>
      <c r="X37" s="54" t="str">
        <f t="shared" si="9"/>
        <v>Работал</v>
      </c>
      <c r="Y37" s="54" t="str">
        <f t="shared" si="9"/>
        <v>Работал</v>
      </c>
      <c r="Z37" s="54" t="str">
        <f t="shared" si="9"/>
        <v>Работал</v>
      </c>
      <c r="AA37" s="54" t="str">
        <f t="shared" si="9"/>
        <v>Работал</v>
      </c>
      <c r="AB37" s="54" t="str">
        <f t="shared" si="9"/>
        <v>Работал</v>
      </c>
      <c r="AC37" s="55" t="str">
        <f t="shared" si="9"/>
        <v/>
      </c>
      <c r="AD37" s="55" t="str">
        <f t="shared" si="9"/>
        <v/>
      </c>
      <c r="AE37" s="54" t="str">
        <f t="shared" si="9"/>
        <v>Выходной</v>
      </c>
      <c r="AF37" s="54" t="str">
        <f t="shared" si="9"/>
        <v>Выходной</v>
      </c>
      <c r="AG37" s="54" t="str">
        <f t="shared" si="9"/>
        <v>Выходной</v>
      </c>
      <c r="AH37" s="54" t="str">
        <f t="shared" si="9"/>
        <v>Выходной</v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tr">
        <f>VLOOKUP($A38,Сотрудники!$A$3:$L$1201,2,0)</f>
        <v>Мельников Александр</v>
      </c>
      <c r="C38" s="33" t="str">
        <f>VLOOKUP($A38,Сотрудники!$A$3:$L$1201,8,0)</f>
        <v>Екатеринбург</v>
      </c>
      <c r="D38" s="54" t="str">
        <f t="shared" si="9"/>
        <v>Работал</v>
      </c>
      <c r="E38" s="54" t="str">
        <f t="shared" si="9"/>
        <v>Работал</v>
      </c>
      <c r="F38" s="54" t="str">
        <f t="shared" si="9"/>
        <v>Выходной</v>
      </c>
      <c r="G38" s="54" t="str">
        <f t="shared" si="9"/>
        <v>Выходной</v>
      </c>
      <c r="H38" s="55" t="str">
        <f t="shared" si="9"/>
        <v>Выходной</v>
      </c>
      <c r="I38" s="55" t="str">
        <f t="shared" si="9"/>
        <v>Выходной</v>
      </c>
      <c r="J38" s="54" t="str">
        <f t="shared" si="9"/>
        <v>Выходной</v>
      </c>
      <c r="K38" s="54" t="str">
        <f t="shared" si="9"/>
        <v>Выходной</v>
      </c>
      <c r="L38" s="54" t="str">
        <f t="shared" si="9"/>
        <v>Выходной</v>
      </c>
      <c r="M38" s="54" t="str">
        <f t="shared" si="9"/>
        <v>Выходной</v>
      </c>
      <c r="N38" s="54" t="str">
        <f t="shared" si="9"/>
        <v>Работал</v>
      </c>
      <c r="O38" s="55" t="str">
        <f t="shared" si="9"/>
        <v/>
      </c>
      <c r="P38" s="55" t="str">
        <f t="shared" si="9"/>
        <v/>
      </c>
      <c r="Q38" s="54" t="str">
        <f t="shared" si="9"/>
        <v>Работал</v>
      </c>
      <c r="R38" s="54" t="str">
        <f t="shared" si="9"/>
        <v>Работал</v>
      </c>
      <c r="S38" s="54" t="str">
        <f t="shared" si="9"/>
        <v>Работал</v>
      </c>
      <c r="T38" s="54" t="str">
        <f t="shared" si="9"/>
        <v>Работал</v>
      </c>
      <c r="U38" s="54" t="str">
        <f t="shared" si="9"/>
        <v>Работал</v>
      </c>
      <c r="V38" s="55" t="str">
        <f t="shared" si="9"/>
        <v/>
      </c>
      <c r="W38" s="55" t="str">
        <f t="shared" si="9"/>
        <v/>
      </c>
      <c r="X38" s="54" t="str">
        <f t="shared" si="9"/>
        <v>Работал</v>
      </c>
      <c r="Y38" s="54" t="str">
        <f t="shared" si="9"/>
        <v>Работал</v>
      </c>
      <c r="Z38" s="54" t="str">
        <f t="shared" si="9"/>
        <v>Работал</v>
      </c>
      <c r="AA38" s="54" t="str">
        <f t="shared" si="9"/>
        <v>Работал</v>
      </c>
      <c r="AB38" s="54" t="str">
        <f t="shared" si="9"/>
        <v>Работал</v>
      </c>
      <c r="AC38" s="55" t="str">
        <f t="shared" si="9"/>
        <v/>
      </c>
      <c r="AD38" s="55" t="str">
        <f t="shared" si="9"/>
        <v/>
      </c>
      <c r="AE38" s="54" t="str">
        <f t="shared" si="9"/>
        <v>Работал</v>
      </c>
      <c r="AF38" s="54" t="str">
        <f t="shared" si="9"/>
        <v>Работал</v>
      </c>
      <c r="AG38" s="54" t="str">
        <f t="shared" si="9"/>
        <v>Работал</v>
      </c>
      <c r="AH38" s="54" t="str">
        <f t="shared" si="9"/>
        <v>Работал</v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48</v>
      </c>
      <c r="B39" s="33" t="str">
        <f>VLOOKUP($A39,Сотрудники!$A$3:$L$1201,2,0)</f>
        <v>Ромашкин Никита</v>
      </c>
      <c r="C39" s="33" t="str">
        <f>VLOOKUP($A39,Сотрудники!$A$3:$L$1201,8,0)</f>
        <v>Барнаул</v>
      </c>
      <c r="D39" s="54" t="str">
        <f t="shared" ref="D39:AJ39" si="10">IF(ISBLANK(D126),"",IF(D126=0,"Выходной",IF(D126&lt;&gt;0,"Работал","")))</f>
        <v>Работал</v>
      </c>
      <c r="E39" s="54" t="str">
        <f t="shared" si="10"/>
        <v>Работал</v>
      </c>
      <c r="F39" s="54" t="str">
        <f t="shared" si="10"/>
        <v>Работал</v>
      </c>
      <c r="G39" s="54" t="str">
        <f t="shared" si="10"/>
        <v>Работал</v>
      </c>
      <c r="H39" s="55" t="str">
        <f t="shared" si="10"/>
        <v/>
      </c>
      <c r="I39" s="55" t="str">
        <f t="shared" si="10"/>
        <v/>
      </c>
      <c r="J39" s="54" t="str">
        <f t="shared" si="10"/>
        <v>Работал</v>
      </c>
      <c r="K39" s="54" t="str">
        <f t="shared" si="10"/>
        <v>Работал</v>
      </c>
      <c r="L39" s="54" t="str">
        <f t="shared" si="10"/>
        <v>Работал</v>
      </c>
      <c r="M39" s="54" t="str">
        <f t="shared" si="10"/>
        <v>Работал</v>
      </c>
      <c r="N39" s="54" t="str">
        <f t="shared" si="10"/>
        <v>Работал</v>
      </c>
      <c r="O39" s="55" t="str">
        <f t="shared" si="10"/>
        <v/>
      </c>
      <c r="P39" s="55" t="str">
        <f t="shared" si="10"/>
        <v/>
      </c>
      <c r="Q39" s="54" t="str">
        <f t="shared" si="10"/>
        <v>Работал</v>
      </c>
      <c r="R39" s="54" t="str">
        <f t="shared" si="10"/>
        <v>Работал</v>
      </c>
      <c r="S39" s="54" t="str">
        <f t="shared" si="10"/>
        <v>Работал</v>
      </c>
      <c r="T39" s="54" t="str">
        <f t="shared" si="10"/>
        <v>Работал</v>
      </c>
      <c r="U39" s="54" t="str">
        <f t="shared" si="10"/>
        <v>Работал</v>
      </c>
      <c r="V39" s="55" t="str">
        <f t="shared" si="10"/>
        <v/>
      </c>
      <c r="W39" s="55" t="str">
        <f t="shared" si="10"/>
        <v/>
      </c>
      <c r="X39" s="54" t="str">
        <f t="shared" si="10"/>
        <v>Работал</v>
      </c>
      <c r="Y39" s="54" t="str">
        <f t="shared" si="10"/>
        <v>Работал</v>
      </c>
      <c r="Z39" s="54" t="str">
        <f t="shared" si="10"/>
        <v>Работал</v>
      </c>
      <c r="AA39" s="54" t="str">
        <f t="shared" si="10"/>
        <v>Работал</v>
      </c>
      <c r="AB39" s="54" t="str">
        <f t="shared" si="10"/>
        <v>Работал</v>
      </c>
      <c r="AC39" s="55" t="str">
        <f t="shared" si="10"/>
        <v/>
      </c>
      <c r="AD39" s="55" t="str">
        <f t="shared" si="10"/>
        <v/>
      </c>
      <c r="AE39" s="54" t="str">
        <f t="shared" si="10"/>
        <v>Работал</v>
      </c>
      <c r="AF39" s="54" t="str">
        <f t="shared" si="10"/>
        <v>Работал</v>
      </c>
      <c r="AG39" s="54" t="str">
        <f t="shared" si="10"/>
        <v>Работал</v>
      </c>
      <c r="AH39" s="54" t="str">
        <f t="shared" si="10"/>
        <v>Работал</v>
      </c>
      <c r="AI39" s="54" t="str">
        <f t="shared" si="10"/>
        <v/>
      </c>
      <c r="AJ39" s="54" t="str">
        <f t="shared" si="10"/>
        <v/>
      </c>
    </row>
    <row r="40" spans="1:36" x14ac:dyDescent="0.3">
      <c r="A40" s="49">
        <v>50</v>
      </c>
      <c r="B40" s="33" t="str">
        <f>VLOOKUP($A40,Сотрудники!$A$3:$L$1201,2,0)</f>
        <v>Жарницкий Давид</v>
      </c>
      <c r="C40" s="33" t="str">
        <f>VLOOKUP($A40,Сотрудники!$A$3:$L$1201,8,0)</f>
        <v>СПБ</v>
      </c>
      <c r="D40" s="54" t="str">
        <f t="shared" ref="D40:AJ40" si="11">IF(ISBLANK(D127),"",IF(D127=0,"Выходной",IF(D127&lt;&gt;0,"Работал","")))</f>
        <v>Работал</v>
      </c>
      <c r="E40" s="54" t="str">
        <f t="shared" si="11"/>
        <v>Работал</v>
      </c>
      <c r="F40" s="54" t="str">
        <f t="shared" si="11"/>
        <v>Работал</v>
      </c>
      <c r="G40" s="54" t="str">
        <f t="shared" si="11"/>
        <v>Работал</v>
      </c>
      <c r="H40" s="55" t="str">
        <f t="shared" si="11"/>
        <v>Работал</v>
      </c>
      <c r="I40" s="55" t="str">
        <f t="shared" si="11"/>
        <v/>
      </c>
      <c r="J40" s="54" t="str">
        <f t="shared" si="11"/>
        <v>Работал</v>
      </c>
      <c r="K40" s="54" t="str">
        <f t="shared" si="11"/>
        <v>Работал</v>
      </c>
      <c r="L40" s="54" t="str">
        <f t="shared" si="11"/>
        <v>Работал</v>
      </c>
      <c r="M40" s="54" t="str">
        <f t="shared" si="11"/>
        <v>Работал</v>
      </c>
      <c r="N40" s="54" t="str">
        <f t="shared" si="11"/>
        <v>Работал</v>
      </c>
      <c r="O40" s="55" t="str">
        <f t="shared" si="11"/>
        <v/>
      </c>
      <c r="P40" s="55" t="str">
        <f t="shared" si="11"/>
        <v/>
      </c>
      <c r="Q40" s="54" t="str">
        <f t="shared" si="11"/>
        <v>Работал</v>
      </c>
      <c r="R40" s="54" t="str">
        <f t="shared" si="11"/>
        <v>Работал</v>
      </c>
      <c r="S40" s="54" t="str">
        <f t="shared" si="11"/>
        <v>Работал</v>
      </c>
      <c r="T40" s="54" t="str">
        <f t="shared" si="11"/>
        <v>Работал</v>
      </c>
      <c r="U40" s="54" t="str">
        <f t="shared" si="11"/>
        <v>Работал</v>
      </c>
      <c r="V40" s="55" t="str">
        <f t="shared" si="11"/>
        <v/>
      </c>
      <c r="W40" s="55" t="str">
        <f t="shared" si="11"/>
        <v/>
      </c>
      <c r="X40" s="54" t="str">
        <f t="shared" si="11"/>
        <v>Работал</v>
      </c>
      <c r="Y40" s="54" t="str">
        <f t="shared" si="11"/>
        <v>Работал</v>
      </c>
      <c r="Z40" s="54" t="str">
        <f t="shared" si="11"/>
        <v>Работал</v>
      </c>
      <c r="AA40" s="54" t="str">
        <f t="shared" si="11"/>
        <v>Работал</v>
      </c>
      <c r="AB40" s="54" t="str">
        <f t="shared" si="11"/>
        <v>Работал</v>
      </c>
      <c r="AC40" s="55" t="str">
        <f t="shared" si="11"/>
        <v/>
      </c>
      <c r="AD40" s="55" t="str">
        <f t="shared" si="11"/>
        <v/>
      </c>
      <c r="AE40" s="54" t="str">
        <f t="shared" si="11"/>
        <v>Работал</v>
      </c>
      <c r="AF40" s="54" t="str">
        <f t="shared" si="11"/>
        <v>Работал</v>
      </c>
      <c r="AG40" s="54" t="str">
        <f t="shared" si="11"/>
        <v>Работал</v>
      </c>
      <c r="AH40" s="54" t="str">
        <f t="shared" si="11"/>
        <v>Работал</v>
      </c>
      <c r="AI40" s="54" t="str">
        <f t="shared" si="11"/>
        <v/>
      </c>
      <c r="AJ40" s="54" t="str">
        <f t="shared" si="11"/>
        <v/>
      </c>
    </row>
    <row r="41" spans="1:36" x14ac:dyDescent="0.3">
      <c r="A41" s="49">
        <v>51</v>
      </c>
      <c r="B41" s="33" t="str">
        <f>VLOOKUP($A41,Сотрудники!$A$3:$L$1201,2,0)</f>
        <v>Колмогорова Анна</v>
      </c>
      <c r="C41" s="33" t="str">
        <f>VLOOKUP($A41,Сотрудники!$A$3:$L$1201,8,0)</f>
        <v>Краснодар</v>
      </c>
      <c r="D41" s="54" t="str">
        <f t="shared" ref="D41:AA41" si="12">IF(ISBLANK(D128),"",IF(D128=0,"Выходной",IF(D128&lt;&gt;0,"Работал","")))</f>
        <v>Работал</v>
      </c>
      <c r="E41" s="54" t="str">
        <f t="shared" si="12"/>
        <v>Работал</v>
      </c>
      <c r="F41" s="54" t="str">
        <f t="shared" si="12"/>
        <v>Работал</v>
      </c>
      <c r="G41" s="54" t="str">
        <f t="shared" si="12"/>
        <v>Работал</v>
      </c>
      <c r="H41" s="55" t="str">
        <f t="shared" si="12"/>
        <v/>
      </c>
      <c r="I41" s="55" t="str">
        <f t="shared" si="12"/>
        <v/>
      </c>
      <c r="J41" s="54" t="str">
        <f t="shared" si="12"/>
        <v>Работал</v>
      </c>
      <c r="K41" s="54" t="str">
        <f t="shared" si="12"/>
        <v>Работал</v>
      </c>
      <c r="L41" s="54" t="str">
        <f t="shared" si="12"/>
        <v>Работал</v>
      </c>
      <c r="M41" s="54" t="str">
        <f t="shared" si="12"/>
        <v>Работал</v>
      </c>
      <c r="N41" s="54" t="str">
        <f t="shared" si="12"/>
        <v>Работал</v>
      </c>
      <c r="O41" s="55" t="str">
        <f t="shared" si="12"/>
        <v/>
      </c>
      <c r="P41" s="55" t="str">
        <f t="shared" si="12"/>
        <v/>
      </c>
      <c r="Q41" s="54" t="str">
        <f t="shared" si="12"/>
        <v>Работал</v>
      </c>
      <c r="R41" s="54" t="str">
        <f t="shared" si="12"/>
        <v>Работал</v>
      </c>
      <c r="S41" s="54" t="str">
        <f t="shared" si="12"/>
        <v>Работал</v>
      </c>
      <c r="T41" s="54" t="str">
        <f t="shared" si="12"/>
        <v>Работал</v>
      </c>
      <c r="U41" s="54" t="str">
        <f t="shared" si="12"/>
        <v>Работал</v>
      </c>
      <c r="V41" s="55" t="str">
        <f t="shared" si="12"/>
        <v/>
      </c>
      <c r="W41" s="55" t="str">
        <f t="shared" si="12"/>
        <v/>
      </c>
      <c r="X41" s="54" t="str">
        <f t="shared" si="12"/>
        <v>Работал</v>
      </c>
      <c r="Y41" s="54" t="str">
        <f t="shared" si="12"/>
        <v>Работал</v>
      </c>
      <c r="Z41" s="54" t="str">
        <f t="shared" si="12"/>
        <v>Работал</v>
      </c>
      <c r="AA41" s="54" t="str">
        <f t="shared" si="12"/>
        <v>Работал</v>
      </c>
      <c r="AB41" s="54" t="str">
        <f t="shared" ref="AB41:AH41" si="13">IF(ISBLANK(AB128),"",IF(AB128=0,"Выходной",IF(AB128&lt;&gt;0,"Работал","")))</f>
        <v>Работал</v>
      </c>
      <c r="AC41" s="55" t="str">
        <f t="shared" si="13"/>
        <v/>
      </c>
      <c r="AD41" s="55" t="str">
        <f t="shared" si="13"/>
        <v/>
      </c>
      <c r="AE41" s="54" t="str">
        <f t="shared" si="13"/>
        <v>Работал</v>
      </c>
      <c r="AF41" s="54" t="str">
        <f t="shared" si="13"/>
        <v>Работал</v>
      </c>
      <c r="AG41" s="54" t="str">
        <f t="shared" si="13"/>
        <v>Работал</v>
      </c>
      <c r="AH41" s="54" t="str">
        <f t="shared" si="13"/>
        <v>Работал</v>
      </c>
      <c r="AI41" s="54"/>
      <c r="AJ41" s="54"/>
    </row>
    <row r="42" spans="1:36" x14ac:dyDescent="0.3">
      <c r="A42" s="49">
        <v>53</v>
      </c>
      <c r="B42" s="33" t="str">
        <f>VLOOKUP($A42,Сотрудники!$A$3:$L$1201,2,0)</f>
        <v>Скаржинский Тимур</v>
      </c>
      <c r="C42" s="33" t="str">
        <f>VLOOKUP($A42,Сотрудники!$A$3:$L$1201,8,0)</f>
        <v>Москва</v>
      </c>
      <c r="D42" s="54" t="str">
        <f t="shared" ref="D42:AA42" si="14">IF(ISBLANK(D129),"",IF(D129=0,"Выходной",IF(D129&lt;&gt;0,"Работал","")))</f>
        <v>Работал</v>
      </c>
      <c r="E42" s="54" t="str">
        <f t="shared" si="14"/>
        <v>Работал</v>
      </c>
      <c r="F42" s="54" t="str">
        <f t="shared" si="14"/>
        <v>Работал</v>
      </c>
      <c r="G42" s="54" t="str">
        <f t="shared" si="14"/>
        <v>Работал</v>
      </c>
      <c r="H42" s="55" t="str">
        <f t="shared" si="14"/>
        <v/>
      </c>
      <c r="I42" s="55" t="str">
        <f t="shared" si="14"/>
        <v/>
      </c>
      <c r="J42" s="54" t="str">
        <f t="shared" si="14"/>
        <v>Работал</v>
      </c>
      <c r="K42" s="54" t="str">
        <f t="shared" si="14"/>
        <v>Работал</v>
      </c>
      <c r="L42" s="54" t="str">
        <f t="shared" si="14"/>
        <v>Работал</v>
      </c>
      <c r="M42" s="54" t="str">
        <f t="shared" si="14"/>
        <v>Работал</v>
      </c>
      <c r="N42" s="54" t="str">
        <f t="shared" si="14"/>
        <v>Работал</v>
      </c>
      <c r="O42" s="55" t="str">
        <f t="shared" si="14"/>
        <v/>
      </c>
      <c r="P42" s="55" t="str">
        <f t="shared" si="14"/>
        <v/>
      </c>
      <c r="Q42" s="54" t="str">
        <f t="shared" si="14"/>
        <v>Работал</v>
      </c>
      <c r="R42" s="54" t="str">
        <f t="shared" si="14"/>
        <v>Работал</v>
      </c>
      <c r="S42" s="54" t="str">
        <f t="shared" si="14"/>
        <v>Работал</v>
      </c>
      <c r="T42" s="54" t="str">
        <f t="shared" si="14"/>
        <v>Работал</v>
      </c>
      <c r="U42" s="54" t="str">
        <f t="shared" si="14"/>
        <v>Работал</v>
      </c>
      <c r="V42" s="55" t="str">
        <f t="shared" si="14"/>
        <v/>
      </c>
      <c r="W42" s="55" t="str">
        <f t="shared" si="14"/>
        <v/>
      </c>
      <c r="X42" s="54" t="str">
        <f t="shared" si="14"/>
        <v>Работал</v>
      </c>
      <c r="Y42" s="54" t="str">
        <f t="shared" si="14"/>
        <v>Работал</v>
      </c>
      <c r="Z42" s="54" t="str">
        <f t="shared" si="14"/>
        <v>Работал</v>
      </c>
      <c r="AA42" s="54" t="str">
        <f t="shared" si="14"/>
        <v>Работал</v>
      </c>
      <c r="AB42" s="54" t="str">
        <f t="shared" ref="AB42:AJ42" si="15">IF(ISBLANK(AB129),"",IF(AB129=0,"Выходной",IF(AB129&lt;&gt;0,"Работал","")))</f>
        <v>Работал</v>
      </c>
      <c r="AC42" s="55" t="str">
        <f t="shared" si="15"/>
        <v/>
      </c>
      <c r="AD42" s="55" t="str">
        <f t="shared" si="15"/>
        <v/>
      </c>
      <c r="AE42" s="54" t="str">
        <f t="shared" si="15"/>
        <v>Работал</v>
      </c>
      <c r="AF42" s="54" t="str">
        <f t="shared" si="15"/>
        <v>Работал</v>
      </c>
      <c r="AG42" s="54" t="str">
        <f t="shared" si="15"/>
        <v>Работал</v>
      </c>
      <c r="AH42" s="54" t="str">
        <f t="shared" si="15"/>
        <v>Работал</v>
      </c>
      <c r="AI42" s="54" t="str">
        <f t="shared" si="15"/>
        <v/>
      </c>
      <c r="AJ42" s="54" t="str">
        <f t="shared" si="15"/>
        <v/>
      </c>
    </row>
    <row r="43" spans="1:36" x14ac:dyDescent="0.3">
      <c r="A43" s="49">
        <v>54</v>
      </c>
      <c r="B43" s="33" t="str">
        <f>VLOOKUP($A43,Сотрудники!$A$3:$L$1201,2,0)</f>
        <v>Закрацкий Станислав</v>
      </c>
      <c r="C43" s="33" t="str">
        <f>VLOOKUP($A43,Сотрудники!$A$3:$L$1201,8,0)</f>
        <v>Москва</v>
      </c>
      <c r="D43" s="54" t="str">
        <f t="shared" ref="D43:AA43" si="16">IF(ISBLANK(D130),"",IF(D130=0,"Выходной",IF(D130&lt;&gt;0,"Работал","")))</f>
        <v>Работал</v>
      </c>
      <c r="E43" s="54" t="str">
        <f t="shared" si="16"/>
        <v>Работал</v>
      </c>
      <c r="F43" s="54" t="str">
        <f t="shared" si="16"/>
        <v>Работал</v>
      </c>
      <c r="G43" s="54" t="str">
        <f t="shared" si="16"/>
        <v>Работал</v>
      </c>
      <c r="H43" s="55" t="str">
        <f t="shared" si="16"/>
        <v/>
      </c>
      <c r="I43" s="55" t="str">
        <f t="shared" si="16"/>
        <v/>
      </c>
      <c r="J43" s="54" t="str">
        <f t="shared" si="16"/>
        <v>Работал</v>
      </c>
      <c r="K43" s="54" t="str">
        <f t="shared" si="16"/>
        <v>Работал</v>
      </c>
      <c r="L43" s="54" t="str">
        <f t="shared" si="16"/>
        <v>Работал</v>
      </c>
      <c r="M43" s="54" t="str">
        <f t="shared" si="16"/>
        <v>Работал</v>
      </c>
      <c r="N43" s="54" t="str">
        <f t="shared" si="16"/>
        <v>Работал</v>
      </c>
      <c r="O43" s="55" t="str">
        <f t="shared" si="16"/>
        <v/>
      </c>
      <c r="P43" s="55" t="str">
        <f t="shared" si="16"/>
        <v/>
      </c>
      <c r="Q43" s="54" t="str">
        <f t="shared" si="16"/>
        <v>Работал</v>
      </c>
      <c r="R43" s="54" t="str">
        <f t="shared" si="16"/>
        <v>Работал</v>
      </c>
      <c r="S43" s="54" t="str">
        <f t="shared" si="16"/>
        <v>Работал</v>
      </c>
      <c r="T43" s="54" t="str">
        <f t="shared" si="16"/>
        <v>Работал</v>
      </c>
      <c r="U43" s="54" t="str">
        <f t="shared" si="16"/>
        <v>Работал</v>
      </c>
      <c r="V43" s="55" t="str">
        <f t="shared" si="16"/>
        <v/>
      </c>
      <c r="W43" s="55" t="str">
        <f t="shared" si="16"/>
        <v/>
      </c>
      <c r="X43" s="54" t="str">
        <f t="shared" si="16"/>
        <v>Работал</v>
      </c>
      <c r="Y43" s="54" t="str">
        <f t="shared" si="16"/>
        <v>Работал</v>
      </c>
      <c r="Z43" s="54" t="str">
        <f t="shared" si="16"/>
        <v>Работал</v>
      </c>
      <c r="AA43" s="54" t="str">
        <f t="shared" si="16"/>
        <v>Работал</v>
      </c>
      <c r="AB43" s="54" t="str">
        <f t="shared" ref="AB43:AJ43" si="17">IF(ISBLANK(AB130),"",IF(AB130=0,"Выходной",IF(AB130&lt;&gt;0,"Работал","")))</f>
        <v>Работал</v>
      </c>
      <c r="AC43" s="55" t="str">
        <f t="shared" si="17"/>
        <v/>
      </c>
      <c r="AD43" s="55" t="str">
        <f t="shared" si="17"/>
        <v/>
      </c>
      <c r="AE43" s="54" t="str">
        <f t="shared" si="17"/>
        <v>Работал</v>
      </c>
      <c r="AF43" s="54" t="str">
        <f t="shared" si="17"/>
        <v>Работал</v>
      </c>
      <c r="AG43" s="54" t="str">
        <f t="shared" si="17"/>
        <v>Работал</v>
      </c>
      <c r="AH43" s="54" t="str">
        <f t="shared" si="17"/>
        <v>Работал</v>
      </c>
      <c r="AI43" s="54" t="str">
        <f t="shared" si="17"/>
        <v/>
      </c>
      <c r="AJ43" s="54" t="str">
        <f t="shared" si="17"/>
        <v/>
      </c>
    </row>
    <row r="44" spans="1:36" x14ac:dyDescent="0.3">
      <c r="A44" s="49">
        <v>55</v>
      </c>
      <c r="B44" s="33" t="str">
        <f>VLOOKUP($A44,Сотрудники!$A$3:$L$1201,2,0)</f>
        <v>Секисов Константин</v>
      </c>
      <c r="C44" s="33" t="str">
        <f>VLOOKUP($A44,Сотрудники!$A$3:$L$1201,8,0)</f>
        <v>Курган</v>
      </c>
      <c r="D44" s="54" t="str">
        <f t="shared" ref="D44:AA44" si="18">IF(ISBLANK(D131),"",IF(D131=0,"Выходной",IF(D131&lt;&gt;0,"Работал","")))</f>
        <v>Работал</v>
      </c>
      <c r="E44" s="54" t="str">
        <f t="shared" si="18"/>
        <v>Работал</v>
      </c>
      <c r="F44" s="54" t="str">
        <f t="shared" si="18"/>
        <v>Работал</v>
      </c>
      <c r="G44" s="54" t="str">
        <f t="shared" si="18"/>
        <v>Работал</v>
      </c>
      <c r="H44" s="55" t="str">
        <f t="shared" si="18"/>
        <v/>
      </c>
      <c r="I44" s="55" t="str">
        <f t="shared" si="18"/>
        <v/>
      </c>
      <c r="J44" s="54" t="str">
        <f t="shared" si="18"/>
        <v>Работал</v>
      </c>
      <c r="K44" s="54" t="str">
        <f t="shared" si="18"/>
        <v>Работал</v>
      </c>
      <c r="L44" s="54" t="str">
        <f t="shared" si="18"/>
        <v>Работал</v>
      </c>
      <c r="M44" s="54" t="str">
        <f t="shared" si="18"/>
        <v>Работал</v>
      </c>
      <c r="N44" s="54" t="str">
        <f t="shared" si="18"/>
        <v>Работал</v>
      </c>
      <c r="O44" s="55" t="str">
        <f t="shared" si="18"/>
        <v/>
      </c>
      <c r="P44" s="55" t="str">
        <f t="shared" si="18"/>
        <v/>
      </c>
      <c r="Q44" s="54" t="str">
        <f t="shared" si="18"/>
        <v>Работал</v>
      </c>
      <c r="R44" s="54" t="str">
        <f t="shared" si="18"/>
        <v>Работал</v>
      </c>
      <c r="S44" s="54" t="str">
        <f t="shared" si="18"/>
        <v>Работал</v>
      </c>
      <c r="T44" s="54" t="str">
        <f t="shared" si="18"/>
        <v>Работал</v>
      </c>
      <c r="U44" s="54" t="str">
        <f t="shared" si="18"/>
        <v>Работал</v>
      </c>
      <c r="V44" s="55" t="str">
        <f t="shared" si="18"/>
        <v/>
      </c>
      <c r="W44" s="55" t="str">
        <f t="shared" si="18"/>
        <v/>
      </c>
      <c r="X44" s="54" t="str">
        <f t="shared" si="18"/>
        <v>Работал</v>
      </c>
      <c r="Y44" s="54" t="str">
        <f t="shared" si="18"/>
        <v>Работал</v>
      </c>
      <c r="Z44" s="54" t="str">
        <f t="shared" si="18"/>
        <v>Работал</v>
      </c>
      <c r="AA44" s="54" t="str">
        <f t="shared" si="18"/>
        <v>Работал</v>
      </c>
      <c r="AB44" s="54" t="str">
        <f t="shared" ref="AB44:AJ44" si="19">IF(ISBLANK(AB131),"",IF(AB131=0,"Выходной",IF(AB131&lt;&gt;0,"Работал","")))</f>
        <v>Работал</v>
      </c>
      <c r="AC44" s="55" t="str">
        <f t="shared" si="19"/>
        <v/>
      </c>
      <c r="AD44" s="55" t="str">
        <f t="shared" si="19"/>
        <v/>
      </c>
      <c r="AE44" s="54" t="str">
        <f t="shared" si="19"/>
        <v>Работал</v>
      </c>
      <c r="AF44" s="54" t="str">
        <f t="shared" si="19"/>
        <v>Работал</v>
      </c>
      <c r="AG44" s="54" t="str">
        <f t="shared" si="19"/>
        <v>Работал</v>
      </c>
      <c r="AH44" s="54" t="str">
        <f t="shared" si="19"/>
        <v>Работал</v>
      </c>
      <c r="AI44" s="54" t="str">
        <f t="shared" si="19"/>
        <v/>
      </c>
      <c r="AJ44" s="54" t="str">
        <f t="shared" si="19"/>
        <v/>
      </c>
    </row>
    <row r="45" spans="1:36" x14ac:dyDescent="0.3">
      <c r="A45" s="49">
        <v>56</v>
      </c>
      <c r="B45" s="33" t="str">
        <f>VLOOKUP($A45,Сотрудники!$A$3:$L$1201,2,0)</f>
        <v>Русинов Михаил</v>
      </c>
      <c r="C45" s="33" t="str">
        <f>VLOOKUP($A45,Сотрудники!$A$3:$L$1201,8,0)</f>
        <v>Москва</v>
      </c>
      <c r="D45" s="54" t="str">
        <f t="shared" ref="D45:AA45" si="20">IF(ISBLANK(D132),"",IF(D132=0,"Выходной",IF(D132&lt;&gt;0,"Работал","")))</f>
        <v>Работал</v>
      </c>
      <c r="E45" s="54" t="str">
        <f t="shared" si="20"/>
        <v>Работал</v>
      </c>
      <c r="F45" s="54" t="str">
        <f t="shared" si="20"/>
        <v>Работал</v>
      </c>
      <c r="G45" s="54" t="str">
        <f t="shared" si="20"/>
        <v>Работал</v>
      </c>
      <c r="H45" s="55" t="str">
        <f t="shared" si="20"/>
        <v/>
      </c>
      <c r="I45" s="55" t="str">
        <f t="shared" si="20"/>
        <v/>
      </c>
      <c r="J45" s="54" t="str">
        <f t="shared" si="20"/>
        <v>Работал</v>
      </c>
      <c r="K45" s="54" t="str">
        <f t="shared" si="20"/>
        <v>Работал</v>
      </c>
      <c r="L45" s="54" t="str">
        <f t="shared" si="20"/>
        <v>Работал</v>
      </c>
      <c r="M45" s="54" t="str">
        <f t="shared" si="20"/>
        <v>Работал</v>
      </c>
      <c r="N45" s="54" t="str">
        <f t="shared" si="20"/>
        <v>Работал</v>
      </c>
      <c r="O45" s="55" t="str">
        <f t="shared" si="20"/>
        <v/>
      </c>
      <c r="P45" s="55" t="str">
        <f t="shared" si="20"/>
        <v/>
      </c>
      <c r="Q45" s="54" t="str">
        <f t="shared" si="20"/>
        <v>Работал</v>
      </c>
      <c r="R45" s="54" t="str">
        <f t="shared" si="20"/>
        <v>Работал</v>
      </c>
      <c r="S45" s="54" t="str">
        <f t="shared" si="20"/>
        <v>Работал</v>
      </c>
      <c r="T45" s="54" t="str">
        <f t="shared" si="20"/>
        <v>Работал</v>
      </c>
      <c r="U45" s="54" t="str">
        <f t="shared" si="20"/>
        <v>Работал</v>
      </c>
      <c r="V45" s="55" t="str">
        <f t="shared" si="20"/>
        <v/>
      </c>
      <c r="W45" s="55" t="str">
        <f t="shared" si="20"/>
        <v/>
      </c>
      <c r="X45" s="54" t="str">
        <f t="shared" si="20"/>
        <v>Работал</v>
      </c>
      <c r="Y45" s="54" t="str">
        <f t="shared" si="20"/>
        <v>Работал</v>
      </c>
      <c r="Z45" s="54" t="str">
        <f t="shared" si="20"/>
        <v>Работал</v>
      </c>
      <c r="AA45" s="54" t="str">
        <f t="shared" si="20"/>
        <v>Работал</v>
      </c>
      <c r="AB45" s="54" t="str">
        <f t="shared" ref="AB45:AJ45" si="21">IF(ISBLANK(AB132),"",IF(AB132=0,"Выходной",IF(AB132&lt;&gt;0,"Работал","")))</f>
        <v>Работал</v>
      </c>
      <c r="AC45" s="55" t="str">
        <f t="shared" si="21"/>
        <v/>
      </c>
      <c r="AD45" s="55" t="str">
        <f t="shared" si="21"/>
        <v/>
      </c>
      <c r="AE45" s="54" t="str">
        <f t="shared" si="21"/>
        <v>Работал</v>
      </c>
      <c r="AF45" s="54" t="str">
        <f t="shared" si="21"/>
        <v>Работал</v>
      </c>
      <c r="AG45" s="54" t="str">
        <f t="shared" si="21"/>
        <v>Работал</v>
      </c>
      <c r="AH45" s="54" t="str">
        <f t="shared" si="21"/>
        <v>Работал</v>
      </c>
      <c r="AI45" s="54" t="str">
        <f t="shared" si="21"/>
        <v/>
      </c>
      <c r="AJ45" s="54" t="str">
        <f t="shared" si="21"/>
        <v/>
      </c>
    </row>
    <row r="46" spans="1:36" x14ac:dyDescent="0.3">
      <c r="A46" s="49">
        <v>57</v>
      </c>
      <c r="B46" s="33" t="str">
        <f>VLOOKUP($A46,Сотрудники!$A$3:$L$1201,2,0)</f>
        <v>Кузякина Ирина</v>
      </c>
      <c r="C46" s="33" t="str">
        <f>VLOOKUP($A46,Сотрудники!$A$3:$L$1201,8,0)</f>
        <v>Москва</v>
      </c>
      <c r="D46" s="54" t="str">
        <f t="shared" ref="D46:AA46" si="22">IF(ISBLANK(D133),"",IF(D133=0,"Выходной",IF(D133&lt;&gt;0,"Работал","")))</f>
        <v>Работал</v>
      </c>
      <c r="E46" s="54" t="str">
        <f t="shared" si="22"/>
        <v>Работал</v>
      </c>
      <c r="F46" s="54" t="str">
        <f t="shared" si="22"/>
        <v>Работал</v>
      </c>
      <c r="G46" s="54" t="str">
        <f t="shared" si="22"/>
        <v>Работал</v>
      </c>
      <c r="H46" s="55" t="str">
        <f t="shared" si="22"/>
        <v/>
      </c>
      <c r="I46" s="55" t="str">
        <f t="shared" si="22"/>
        <v/>
      </c>
      <c r="J46" s="54" t="str">
        <f t="shared" si="22"/>
        <v>Работал</v>
      </c>
      <c r="K46" s="54" t="str">
        <f t="shared" si="22"/>
        <v>Работал</v>
      </c>
      <c r="L46" s="54" t="str">
        <f t="shared" si="22"/>
        <v>Работал</v>
      </c>
      <c r="M46" s="54" t="str">
        <f t="shared" si="22"/>
        <v>Работал</v>
      </c>
      <c r="N46" s="54" t="str">
        <f t="shared" si="22"/>
        <v>Работал</v>
      </c>
      <c r="O46" s="55" t="str">
        <f t="shared" si="22"/>
        <v/>
      </c>
      <c r="P46" s="55" t="str">
        <f t="shared" si="22"/>
        <v/>
      </c>
      <c r="Q46" s="54" t="str">
        <f t="shared" si="22"/>
        <v>Работал</v>
      </c>
      <c r="R46" s="54" t="str">
        <f t="shared" si="22"/>
        <v>Работал</v>
      </c>
      <c r="S46" s="54" t="str">
        <f t="shared" si="22"/>
        <v>Работал</v>
      </c>
      <c r="T46" s="54" t="str">
        <f t="shared" si="22"/>
        <v>Работал</v>
      </c>
      <c r="U46" s="54" t="str">
        <f t="shared" si="22"/>
        <v>Работал</v>
      </c>
      <c r="V46" s="55" t="str">
        <f t="shared" si="22"/>
        <v/>
      </c>
      <c r="W46" s="55" t="str">
        <f t="shared" si="22"/>
        <v/>
      </c>
      <c r="X46" s="54" t="str">
        <f t="shared" si="22"/>
        <v>Работал</v>
      </c>
      <c r="Y46" s="54" t="str">
        <f t="shared" si="22"/>
        <v>Работал</v>
      </c>
      <c r="Z46" s="54" t="str">
        <f t="shared" si="22"/>
        <v>Работал</v>
      </c>
      <c r="AA46" s="54" t="str">
        <f t="shared" si="22"/>
        <v>Работал</v>
      </c>
      <c r="AB46" s="54" t="str">
        <f t="shared" ref="AB46:AJ46" si="23">IF(ISBLANK(AB133),"",IF(AB133=0,"Выходной",IF(AB133&lt;&gt;0,"Работал","")))</f>
        <v>Работал</v>
      </c>
      <c r="AC46" s="55" t="str">
        <f t="shared" si="23"/>
        <v/>
      </c>
      <c r="AD46" s="55" t="str">
        <f t="shared" si="23"/>
        <v/>
      </c>
      <c r="AE46" s="54" t="str">
        <f t="shared" si="23"/>
        <v>Работал</v>
      </c>
      <c r="AF46" s="54" t="str">
        <f t="shared" si="23"/>
        <v>Работал</v>
      </c>
      <c r="AG46" s="54" t="str">
        <f t="shared" si="23"/>
        <v>Работал</v>
      </c>
      <c r="AH46" s="54" t="str">
        <f t="shared" si="23"/>
        <v>Работал</v>
      </c>
      <c r="AI46" s="54" t="str">
        <f t="shared" si="23"/>
        <v/>
      </c>
      <c r="AJ46" s="54" t="str">
        <f t="shared" si="23"/>
        <v/>
      </c>
    </row>
    <row r="47" spans="1:36" x14ac:dyDescent="0.3">
      <c r="A47" s="49">
        <v>58</v>
      </c>
      <c r="B47" s="33" t="str">
        <f>VLOOKUP($A47,Сотрудники!$A$3:$L$1201,2,0)</f>
        <v>Нгуен Дмитрий</v>
      </c>
      <c r="C47" s="33" t="str">
        <f>VLOOKUP($A47,Сотрудники!$A$3:$L$1201,8,0)</f>
        <v>СПБ</v>
      </c>
      <c r="D47" s="54" t="str">
        <f t="shared" ref="D47:AA47" si="24">IF(ISBLANK(D134),"",IF(D134=0,"Выходной",IF(D134&lt;&gt;0,"Работал","")))</f>
        <v>Работал</v>
      </c>
      <c r="E47" s="54" t="str">
        <f t="shared" si="24"/>
        <v>Работал</v>
      </c>
      <c r="F47" s="54" t="str">
        <f t="shared" si="24"/>
        <v>Работал</v>
      </c>
      <c r="G47" s="54" t="str">
        <f t="shared" si="24"/>
        <v>Работал</v>
      </c>
      <c r="H47" s="55" t="str">
        <f t="shared" si="24"/>
        <v/>
      </c>
      <c r="I47" s="55" t="str">
        <f t="shared" si="24"/>
        <v/>
      </c>
      <c r="J47" s="54" t="str">
        <f t="shared" si="24"/>
        <v>Работал</v>
      </c>
      <c r="K47" s="54" t="str">
        <f t="shared" si="24"/>
        <v>Работал</v>
      </c>
      <c r="L47" s="54" t="str">
        <f t="shared" si="24"/>
        <v>Работал</v>
      </c>
      <c r="M47" s="54" t="str">
        <f t="shared" si="24"/>
        <v>Работал</v>
      </c>
      <c r="N47" s="54" t="str">
        <f t="shared" si="24"/>
        <v>Работал</v>
      </c>
      <c r="O47" s="55" t="str">
        <f t="shared" si="24"/>
        <v/>
      </c>
      <c r="P47" s="55" t="str">
        <f t="shared" si="24"/>
        <v/>
      </c>
      <c r="Q47" s="54" t="str">
        <f t="shared" si="24"/>
        <v>Работал</v>
      </c>
      <c r="R47" s="54" t="str">
        <f t="shared" si="24"/>
        <v>Работал</v>
      </c>
      <c r="S47" s="54" t="str">
        <f t="shared" si="24"/>
        <v>Работал</v>
      </c>
      <c r="T47" s="54" t="str">
        <f t="shared" si="24"/>
        <v>Работал</v>
      </c>
      <c r="U47" s="54" t="str">
        <f t="shared" si="24"/>
        <v>Работал</v>
      </c>
      <c r="V47" s="55" t="str">
        <f t="shared" si="24"/>
        <v/>
      </c>
      <c r="W47" s="55" t="str">
        <f t="shared" si="24"/>
        <v/>
      </c>
      <c r="X47" s="54" t="str">
        <f t="shared" si="24"/>
        <v>Работал</v>
      </c>
      <c r="Y47" s="54" t="str">
        <f t="shared" si="24"/>
        <v>Работал</v>
      </c>
      <c r="Z47" s="54" t="str">
        <f t="shared" si="24"/>
        <v>Работал</v>
      </c>
      <c r="AA47" s="54" t="str">
        <f t="shared" si="24"/>
        <v>Работал</v>
      </c>
      <c r="AB47" s="54" t="str">
        <f t="shared" ref="AB47:AJ47" si="25">IF(ISBLANK(AB134),"",IF(AB134=0,"Выходной",IF(AB134&lt;&gt;0,"Работал","")))</f>
        <v>Работал</v>
      </c>
      <c r="AC47" s="55" t="str">
        <f t="shared" si="25"/>
        <v/>
      </c>
      <c r="AD47" s="55" t="str">
        <f t="shared" si="25"/>
        <v/>
      </c>
      <c r="AE47" s="54" t="str">
        <f t="shared" si="25"/>
        <v>Работал</v>
      </c>
      <c r="AF47" s="54" t="str">
        <f t="shared" si="25"/>
        <v>Работал</v>
      </c>
      <c r="AG47" s="54" t="str">
        <f t="shared" si="25"/>
        <v>Работал</v>
      </c>
      <c r="AH47" s="54" t="str">
        <f t="shared" si="25"/>
        <v>Работал</v>
      </c>
      <c r="AI47" s="54" t="str">
        <f t="shared" si="25"/>
        <v/>
      </c>
      <c r="AJ47" s="54" t="str">
        <f t="shared" si="25"/>
        <v/>
      </c>
    </row>
    <row r="48" spans="1:36" x14ac:dyDescent="0.3">
      <c r="A48" s="49">
        <v>59</v>
      </c>
      <c r="B48" s="33" t="str">
        <f>VLOOKUP($A48,Сотрудники!$A$3:$L$1201,2,0)</f>
        <v>Зырянов Николай</v>
      </c>
      <c r="C48" s="33" t="str">
        <f>VLOOKUP($A48,Сотрудники!$A$3:$L$1201,8,0)</f>
        <v>СПБ</v>
      </c>
      <c r="D48" s="54" t="str">
        <f t="shared" ref="D48:AA48" si="26">IF(ISBLANK(D135),"",IF(D135=0,"Выходной",IF(D135&lt;&gt;0,"Работал","")))</f>
        <v>Работал</v>
      </c>
      <c r="E48" s="54" t="str">
        <f t="shared" si="26"/>
        <v>Работал</v>
      </c>
      <c r="F48" s="54" t="str">
        <f t="shared" si="26"/>
        <v>Работал</v>
      </c>
      <c r="G48" s="54" t="str">
        <f t="shared" si="26"/>
        <v>Работал</v>
      </c>
      <c r="H48" s="55" t="str">
        <f t="shared" si="26"/>
        <v/>
      </c>
      <c r="I48" s="55" t="str">
        <f t="shared" si="26"/>
        <v/>
      </c>
      <c r="J48" s="54" t="str">
        <f t="shared" si="26"/>
        <v>Работал</v>
      </c>
      <c r="K48" s="54" t="str">
        <f t="shared" si="26"/>
        <v>Работал</v>
      </c>
      <c r="L48" s="54" t="str">
        <f t="shared" si="26"/>
        <v>Работал</v>
      </c>
      <c r="M48" s="54" t="str">
        <f t="shared" si="26"/>
        <v>Работал</v>
      </c>
      <c r="N48" s="54" t="str">
        <f t="shared" si="26"/>
        <v>Работал</v>
      </c>
      <c r="O48" s="55" t="str">
        <f t="shared" si="26"/>
        <v/>
      </c>
      <c r="P48" s="55" t="str">
        <f t="shared" si="26"/>
        <v/>
      </c>
      <c r="Q48" s="54" t="str">
        <f t="shared" si="26"/>
        <v>Работал</v>
      </c>
      <c r="R48" s="54" t="str">
        <f t="shared" si="26"/>
        <v>Работал</v>
      </c>
      <c r="S48" s="54" t="str">
        <f t="shared" si="26"/>
        <v>Работал</v>
      </c>
      <c r="T48" s="54" t="str">
        <f t="shared" si="26"/>
        <v>Работал</v>
      </c>
      <c r="U48" s="54" t="str">
        <f t="shared" si="26"/>
        <v>Работал</v>
      </c>
      <c r="V48" s="55" t="str">
        <f t="shared" si="26"/>
        <v/>
      </c>
      <c r="W48" s="55" t="str">
        <f t="shared" si="26"/>
        <v/>
      </c>
      <c r="X48" s="54" t="str">
        <f t="shared" si="26"/>
        <v>Работал</v>
      </c>
      <c r="Y48" s="54" t="str">
        <f t="shared" si="26"/>
        <v>Работал</v>
      </c>
      <c r="Z48" s="54" t="str">
        <f t="shared" si="26"/>
        <v>Работал</v>
      </c>
      <c r="AA48" s="54" t="str">
        <f t="shared" si="26"/>
        <v>Работал</v>
      </c>
      <c r="AB48" s="54" t="str">
        <f t="shared" ref="AB48:AJ48" si="27">IF(ISBLANK(AB135),"",IF(AB135=0,"Выходной",IF(AB135&lt;&gt;0,"Работал","")))</f>
        <v>Работал</v>
      </c>
      <c r="AC48" s="55" t="str">
        <f t="shared" si="27"/>
        <v/>
      </c>
      <c r="AD48" s="55" t="str">
        <f t="shared" si="27"/>
        <v/>
      </c>
      <c r="AE48" s="54" t="str">
        <f t="shared" si="27"/>
        <v>Работал</v>
      </c>
      <c r="AF48" s="54" t="str">
        <f t="shared" si="27"/>
        <v>Работал</v>
      </c>
      <c r="AG48" s="54" t="str">
        <f t="shared" si="27"/>
        <v>Работал</v>
      </c>
      <c r="AH48" s="54" t="str">
        <f t="shared" si="27"/>
        <v>Работал</v>
      </c>
      <c r="AI48" s="54" t="str">
        <f t="shared" si="27"/>
        <v/>
      </c>
      <c r="AJ48" s="54" t="str">
        <f t="shared" si="27"/>
        <v/>
      </c>
    </row>
    <row r="49" spans="1:36" x14ac:dyDescent="0.3">
      <c r="A49" s="49">
        <v>60</v>
      </c>
      <c r="B49" s="33" t="str">
        <f>VLOOKUP($A49,Сотрудники!$A$3:$L$1201,2,0)</f>
        <v>Гнусов Алексей</v>
      </c>
      <c r="C49" s="33" t="str">
        <f>VLOOKUP($A49,Сотрудники!$A$3:$L$1201,8,0)</f>
        <v>Москва</v>
      </c>
      <c r="D49" s="54" t="str">
        <f t="shared" ref="D49:AJ57" si="28">IF(ISBLANK(D136),"",IF(D136=0,"Выходной",IF(D136&lt;&gt;0,"Работал","")))</f>
        <v>Работал</v>
      </c>
      <c r="E49" s="54" t="str">
        <f t="shared" si="28"/>
        <v>Работал</v>
      </c>
      <c r="F49" s="54" t="str">
        <f t="shared" si="28"/>
        <v>Работал</v>
      </c>
      <c r="G49" s="54" t="str">
        <f t="shared" si="28"/>
        <v>Работал</v>
      </c>
      <c r="H49" s="55" t="str">
        <f t="shared" si="28"/>
        <v/>
      </c>
      <c r="I49" s="55" t="str">
        <f t="shared" si="28"/>
        <v/>
      </c>
      <c r="J49" s="54" t="str">
        <f t="shared" si="28"/>
        <v>Работал</v>
      </c>
      <c r="K49" s="54" t="str">
        <f t="shared" si="28"/>
        <v>Работал</v>
      </c>
      <c r="L49" s="54" t="str">
        <f t="shared" si="28"/>
        <v>Работал</v>
      </c>
      <c r="M49" s="54" t="str">
        <f t="shared" si="28"/>
        <v>Работал</v>
      </c>
      <c r="N49" s="54" t="str">
        <f t="shared" si="28"/>
        <v>Работал</v>
      </c>
      <c r="O49" s="55" t="str">
        <f t="shared" si="28"/>
        <v/>
      </c>
      <c r="P49" s="55" t="str">
        <f t="shared" si="28"/>
        <v/>
      </c>
      <c r="Q49" s="54" t="str">
        <f t="shared" si="28"/>
        <v>Работал</v>
      </c>
      <c r="R49" s="54" t="str">
        <f t="shared" si="28"/>
        <v>Работал</v>
      </c>
      <c r="S49" s="54" t="str">
        <f t="shared" si="28"/>
        <v>Работал</v>
      </c>
      <c r="T49" s="54" t="str">
        <f t="shared" si="28"/>
        <v>Работал</v>
      </c>
      <c r="U49" s="54" t="str">
        <f t="shared" si="28"/>
        <v>Работал</v>
      </c>
      <c r="V49" s="55" t="str">
        <f t="shared" si="28"/>
        <v/>
      </c>
      <c r="W49" s="55" t="str">
        <f t="shared" si="28"/>
        <v/>
      </c>
      <c r="X49" s="54" t="str">
        <f t="shared" si="28"/>
        <v>Работал</v>
      </c>
      <c r="Y49" s="54" t="str">
        <f t="shared" si="28"/>
        <v>Работал</v>
      </c>
      <c r="Z49" s="54" t="str">
        <f t="shared" si="28"/>
        <v>Работал</v>
      </c>
      <c r="AA49" s="54" t="str">
        <f t="shared" si="28"/>
        <v>Работал</v>
      </c>
      <c r="AB49" s="54" t="str">
        <f t="shared" si="28"/>
        <v>Работал</v>
      </c>
      <c r="AC49" s="55" t="str">
        <f t="shared" si="28"/>
        <v/>
      </c>
      <c r="AD49" s="55" t="str">
        <f t="shared" si="28"/>
        <v/>
      </c>
      <c r="AE49" s="54" t="str">
        <f t="shared" si="28"/>
        <v>Работал</v>
      </c>
      <c r="AF49" s="54" t="str">
        <f t="shared" si="28"/>
        <v>Работал</v>
      </c>
      <c r="AG49" s="54" t="str">
        <f t="shared" si="28"/>
        <v>Работал</v>
      </c>
      <c r="AH49" s="54" t="str">
        <f t="shared" si="28"/>
        <v>Работал</v>
      </c>
      <c r="AI49" s="54" t="str">
        <f t="shared" si="28"/>
        <v/>
      </c>
      <c r="AJ49" s="54" t="str">
        <f t="shared" si="28"/>
        <v/>
      </c>
    </row>
    <row r="50" spans="1:36" x14ac:dyDescent="0.3">
      <c r="A50" s="49">
        <v>61</v>
      </c>
      <c r="B50" s="33" t="str">
        <f>VLOOKUP($A50,Сотрудники!$A$3:$L$1201,2,0)</f>
        <v>Ушаков Сергей</v>
      </c>
      <c r="C50" s="33" t="str">
        <f>VLOOKUP($A50,Сотрудники!$A$3:$L$1201,8,0)</f>
        <v>Москва</v>
      </c>
      <c r="D50" s="54" t="str">
        <f t="shared" si="28"/>
        <v>Работал</v>
      </c>
      <c r="E50" s="54" t="str">
        <f t="shared" si="28"/>
        <v>Работал</v>
      </c>
      <c r="F50" s="54" t="str">
        <f t="shared" si="28"/>
        <v>Работал</v>
      </c>
      <c r="G50" s="54" t="str">
        <f t="shared" si="28"/>
        <v>Работал</v>
      </c>
      <c r="H50" s="55" t="str">
        <f t="shared" si="28"/>
        <v/>
      </c>
      <c r="I50" s="55" t="str">
        <f t="shared" si="28"/>
        <v/>
      </c>
      <c r="J50" s="54" t="str">
        <f t="shared" si="28"/>
        <v>Работал</v>
      </c>
      <c r="K50" s="54" t="str">
        <f t="shared" si="28"/>
        <v>Работал</v>
      </c>
      <c r="L50" s="54" t="str">
        <f t="shared" si="28"/>
        <v>Работал</v>
      </c>
      <c r="M50" s="54" t="str">
        <f t="shared" si="28"/>
        <v>Работал</v>
      </c>
      <c r="N50" s="54" t="str">
        <f t="shared" si="28"/>
        <v>Работал</v>
      </c>
      <c r="O50" s="55" t="str">
        <f t="shared" si="28"/>
        <v/>
      </c>
      <c r="P50" s="55" t="str">
        <f t="shared" si="28"/>
        <v/>
      </c>
      <c r="Q50" s="54" t="str">
        <f t="shared" si="28"/>
        <v>Работал</v>
      </c>
      <c r="R50" s="54" t="str">
        <f t="shared" si="28"/>
        <v>Работал</v>
      </c>
      <c r="S50" s="54" t="str">
        <f t="shared" si="28"/>
        <v>Работал</v>
      </c>
      <c r="T50" s="54" t="str">
        <f t="shared" si="28"/>
        <v>Работал</v>
      </c>
      <c r="U50" s="54" t="str">
        <f t="shared" si="28"/>
        <v>Работал</v>
      </c>
      <c r="V50" s="55" t="str">
        <f t="shared" si="28"/>
        <v/>
      </c>
      <c r="W50" s="55" t="str">
        <f t="shared" si="28"/>
        <v/>
      </c>
      <c r="X50" s="54" t="str">
        <f t="shared" si="28"/>
        <v>Работал</v>
      </c>
      <c r="Y50" s="54" t="str">
        <f t="shared" si="28"/>
        <v>Работал</v>
      </c>
      <c r="Z50" s="54" t="str">
        <f t="shared" si="28"/>
        <v>Работал</v>
      </c>
      <c r="AA50" s="54" t="str">
        <f t="shared" si="28"/>
        <v>Работал</v>
      </c>
      <c r="AB50" s="54" t="str">
        <f t="shared" si="28"/>
        <v>Работал</v>
      </c>
      <c r="AC50" s="55" t="str">
        <f t="shared" si="28"/>
        <v/>
      </c>
      <c r="AD50" s="55" t="str">
        <f t="shared" si="28"/>
        <v/>
      </c>
      <c r="AE50" s="54" t="str">
        <f t="shared" si="28"/>
        <v>Работал</v>
      </c>
      <c r="AF50" s="54" t="str">
        <f t="shared" si="28"/>
        <v>Работал</v>
      </c>
      <c r="AG50" s="54" t="str">
        <f t="shared" si="28"/>
        <v>Работал</v>
      </c>
      <c r="AH50" s="54" t="str">
        <f t="shared" si="28"/>
        <v>Работал</v>
      </c>
      <c r="AI50" s="54" t="str">
        <f t="shared" si="28"/>
        <v/>
      </c>
      <c r="AJ50" s="54" t="str">
        <f t="shared" si="28"/>
        <v/>
      </c>
    </row>
    <row r="51" spans="1:36" x14ac:dyDescent="0.3">
      <c r="A51" s="49">
        <v>62</v>
      </c>
      <c r="B51" s="33" t="str">
        <f>VLOOKUP($A51,Сотрудники!$A$3:$L$1201,2,0)</f>
        <v>Горьков Алексей</v>
      </c>
      <c r="C51" s="33" t="str">
        <f>VLOOKUP($A51,Сотрудники!$A$3:$L$1201,8,0)</f>
        <v>Москва</v>
      </c>
      <c r="D51" s="54" t="str">
        <f t="shared" si="28"/>
        <v>Работал</v>
      </c>
      <c r="E51" s="54" t="str">
        <f t="shared" si="28"/>
        <v>Работал</v>
      </c>
      <c r="F51" s="54" t="str">
        <f t="shared" si="28"/>
        <v>Работал</v>
      </c>
      <c r="G51" s="54" t="str">
        <f t="shared" si="28"/>
        <v>Работал</v>
      </c>
      <c r="H51" s="55" t="str">
        <f t="shared" si="28"/>
        <v/>
      </c>
      <c r="I51" s="55" t="str">
        <f t="shared" si="28"/>
        <v/>
      </c>
      <c r="J51" s="54" t="str">
        <f t="shared" si="28"/>
        <v>Работал</v>
      </c>
      <c r="K51" s="54" t="str">
        <f t="shared" si="28"/>
        <v>Работал</v>
      </c>
      <c r="L51" s="54" t="str">
        <f t="shared" si="28"/>
        <v>Работал</v>
      </c>
      <c r="M51" s="54" t="str">
        <f t="shared" si="28"/>
        <v>Работал</v>
      </c>
      <c r="N51" s="54" t="str">
        <f t="shared" si="28"/>
        <v>Работал</v>
      </c>
      <c r="O51" s="55" t="str">
        <f t="shared" si="28"/>
        <v/>
      </c>
      <c r="P51" s="55" t="str">
        <f t="shared" si="28"/>
        <v/>
      </c>
      <c r="Q51" s="54" t="str">
        <f t="shared" si="28"/>
        <v>Работал</v>
      </c>
      <c r="R51" s="54" t="str">
        <f t="shared" si="28"/>
        <v>Работал</v>
      </c>
      <c r="S51" s="54" t="str">
        <f t="shared" si="28"/>
        <v>Работал</v>
      </c>
      <c r="T51" s="54" t="str">
        <f t="shared" si="28"/>
        <v>Работал</v>
      </c>
      <c r="U51" s="54" t="str">
        <f t="shared" si="28"/>
        <v>Работал</v>
      </c>
      <c r="V51" s="55" t="str">
        <f t="shared" si="28"/>
        <v/>
      </c>
      <c r="W51" s="55" t="str">
        <f t="shared" si="28"/>
        <v/>
      </c>
      <c r="X51" s="54" t="str">
        <f t="shared" si="28"/>
        <v>Работал</v>
      </c>
      <c r="Y51" s="54" t="str">
        <f t="shared" si="28"/>
        <v>Работал</v>
      </c>
      <c r="Z51" s="54" t="str">
        <f t="shared" si="28"/>
        <v>Работал</v>
      </c>
      <c r="AA51" s="54" t="str">
        <f t="shared" si="28"/>
        <v>Работал</v>
      </c>
      <c r="AB51" s="54" t="str">
        <f t="shared" si="28"/>
        <v>Работал</v>
      </c>
      <c r="AC51" s="55" t="str">
        <f t="shared" si="28"/>
        <v/>
      </c>
      <c r="AD51" s="55" t="str">
        <f t="shared" si="28"/>
        <v/>
      </c>
      <c r="AE51" s="54" t="str">
        <f t="shared" si="28"/>
        <v>Работал</v>
      </c>
      <c r="AF51" s="54" t="str">
        <f t="shared" si="28"/>
        <v>Работал</v>
      </c>
      <c r="AG51" s="54" t="str">
        <f t="shared" si="28"/>
        <v>Работал</v>
      </c>
      <c r="AH51" s="54" t="str">
        <f t="shared" si="28"/>
        <v>Работал</v>
      </c>
      <c r="AI51" s="54" t="str">
        <f t="shared" si="28"/>
        <v/>
      </c>
      <c r="AJ51" s="54" t="str">
        <f t="shared" si="28"/>
        <v/>
      </c>
    </row>
    <row r="52" spans="1:36" x14ac:dyDescent="0.3">
      <c r="A52" s="49">
        <v>63</v>
      </c>
      <c r="B52" s="33" t="str">
        <f>VLOOKUP($A52,Сотрудники!$A$3:$L$1201,2,0)</f>
        <v>Ненякина Анастасия</v>
      </c>
      <c r="C52" s="33" t="str">
        <f>VLOOKUP($A52,Сотрудники!$A$3:$L$1201,8,0)</f>
        <v>Москва</v>
      </c>
      <c r="D52" s="54" t="str">
        <f t="shared" si="28"/>
        <v>Выходной</v>
      </c>
      <c r="E52" s="54" t="str">
        <f t="shared" si="28"/>
        <v>Работал</v>
      </c>
      <c r="F52" s="54" t="str">
        <f t="shared" si="28"/>
        <v>Работал</v>
      </c>
      <c r="G52" s="54" t="str">
        <f t="shared" si="28"/>
        <v>Работал</v>
      </c>
      <c r="H52" s="55" t="str">
        <f t="shared" si="28"/>
        <v/>
      </c>
      <c r="I52" s="55" t="str">
        <f t="shared" si="28"/>
        <v/>
      </c>
      <c r="J52" s="54" t="str">
        <f t="shared" si="28"/>
        <v>Работал</v>
      </c>
      <c r="K52" s="54" t="str">
        <f t="shared" si="28"/>
        <v>Работал</v>
      </c>
      <c r="L52" s="54" t="str">
        <f t="shared" si="28"/>
        <v>Работал</v>
      </c>
      <c r="M52" s="54" t="str">
        <f t="shared" si="28"/>
        <v>Работал</v>
      </c>
      <c r="N52" s="54" t="str">
        <f t="shared" si="28"/>
        <v>Работал</v>
      </c>
      <c r="O52" s="55" t="str">
        <f t="shared" si="28"/>
        <v/>
      </c>
      <c r="P52" s="55" t="str">
        <f t="shared" si="28"/>
        <v/>
      </c>
      <c r="Q52" s="54" t="str">
        <f t="shared" si="28"/>
        <v>Работал</v>
      </c>
      <c r="R52" s="54" t="str">
        <f t="shared" si="28"/>
        <v>Работал</v>
      </c>
      <c r="S52" s="54" t="str">
        <f t="shared" si="28"/>
        <v>Работал</v>
      </c>
      <c r="T52" s="54" t="str">
        <f t="shared" si="28"/>
        <v>Работал</v>
      </c>
      <c r="U52" s="54" t="str">
        <f t="shared" si="28"/>
        <v>Работал</v>
      </c>
      <c r="V52" s="55" t="str">
        <f t="shared" si="28"/>
        <v/>
      </c>
      <c r="W52" s="55" t="str">
        <f t="shared" si="28"/>
        <v/>
      </c>
      <c r="X52" s="54" t="str">
        <f t="shared" si="28"/>
        <v>Работал</v>
      </c>
      <c r="Y52" s="54" t="str">
        <f t="shared" si="28"/>
        <v>Работал</v>
      </c>
      <c r="Z52" s="54" t="str">
        <f t="shared" si="28"/>
        <v>Работал</v>
      </c>
      <c r="AA52" s="54" t="str">
        <f t="shared" si="28"/>
        <v>Работал</v>
      </c>
      <c r="AB52" s="54" t="str">
        <f t="shared" si="28"/>
        <v>Работал</v>
      </c>
      <c r="AC52" s="55" t="str">
        <f t="shared" si="28"/>
        <v/>
      </c>
      <c r="AD52" s="55" t="str">
        <f t="shared" si="28"/>
        <v/>
      </c>
      <c r="AE52" s="54" t="str">
        <f t="shared" si="28"/>
        <v>Работал</v>
      </c>
      <c r="AF52" s="54" t="str">
        <f t="shared" si="28"/>
        <v>Работал</v>
      </c>
      <c r="AG52" s="54" t="str">
        <f t="shared" si="28"/>
        <v>Работал</v>
      </c>
      <c r="AH52" s="54" t="str">
        <f t="shared" si="28"/>
        <v>Работал</v>
      </c>
      <c r="AI52" s="54" t="str">
        <f t="shared" si="28"/>
        <v/>
      </c>
      <c r="AJ52" s="54" t="str">
        <f t="shared" si="28"/>
        <v/>
      </c>
    </row>
    <row r="53" spans="1:36" x14ac:dyDescent="0.3">
      <c r="A53" s="49">
        <v>83</v>
      </c>
      <c r="B53" s="33" t="str">
        <f>VLOOKUP($A53,Сотрудники!$A$3:$L$1201,2,0)</f>
        <v>Жердева Екатерина</v>
      </c>
      <c r="C53" s="33" t="str">
        <f>VLOOKUP($A53,Сотрудники!$A$3:$L$1201,8,0)</f>
        <v>Архангельск</v>
      </c>
      <c r="D53" s="54" t="str">
        <f t="shared" si="28"/>
        <v>Работал</v>
      </c>
      <c r="E53" s="54" t="str">
        <f t="shared" si="28"/>
        <v>Работал</v>
      </c>
      <c r="F53" s="54" t="str">
        <f t="shared" si="28"/>
        <v>Работал</v>
      </c>
      <c r="G53" s="54" t="str">
        <f t="shared" si="28"/>
        <v>Работал</v>
      </c>
      <c r="H53" s="55" t="str">
        <f t="shared" si="28"/>
        <v/>
      </c>
      <c r="I53" s="55" t="str">
        <f t="shared" si="28"/>
        <v/>
      </c>
      <c r="J53" s="54" t="str">
        <f t="shared" si="28"/>
        <v>Работал</v>
      </c>
      <c r="K53" s="54" t="str">
        <f t="shared" si="28"/>
        <v>Работал</v>
      </c>
      <c r="L53" s="54" t="str">
        <f t="shared" si="28"/>
        <v>Работал</v>
      </c>
      <c r="M53" s="54" t="str">
        <f t="shared" si="28"/>
        <v>Работал</v>
      </c>
      <c r="N53" s="54" t="str">
        <f t="shared" si="28"/>
        <v>Работал</v>
      </c>
      <c r="O53" s="55" t="str">
        <f t="shared" si="28"/>
        <v/>
      </c>
      <c r="P53" s="55" t="str">
        <f t="shared" si="28"/>
        <v/>
      </c>
      <c r="Q53" s="54" t="str">
        <f t="shared" si="28"/>
        <v>Работал</v>
      </c>
      <c r="R53" s="54" t="str">
        <f t="shared" si="28"/>
        <v>Работал</v>
      </c>
      <c r="S53" s="54" t="str">
        <f t="shared" si="28"/>
        <v>Работал</v>
      </c>
      <c r="T53" s="54" t="str">
        <f t="shared" si="28"/>
        <v>Работал</v>
      </c>
      <c r="U53" s="54" t="str">
        <f t="shared" si="28"/>
        <v>Работал</v>
      </c>
      <c r="V53" s="55" t="str">
        <f t="shared" si="28"/>
        <v/>
      </c>
      <c r="W53" s="55" t="str">
        <f t="shared" si="28"/>
        <v/>
      </c>
      <c r="X53" s="54" t="str">
        <f t="shared" ref="X53:Y68" si="29">IF(ISBLANK(X140),"",IF(X140=0,"Выходной",IF(X140&lt;&gt;0,"Работал","")))</f>
        <v>Работал</v>
      </c>
      <c r="Y53" s="54" t="str">
        <f t="shared" si="29"/>
        <v>Работал</v>
      </c>
      <c r="Z53" s="54" t="str">
        <f t="shared" si="28"/>
        <v>Работал</v>
      </c>
      <c r="AA53" s="54" t="str">
        <f t="shared" si="28"/>
        <v>Работал</v>
      </c>
      <c r="AB53" s="54" t="str">
        <f t="shared" si="28"/>
        <v>Работал</v>
      </c>
      <c r="AC53" s="55" t="str">
        <f t="shared" si="28"/>
        <v/>
      </c>
      <c r="AD53" s="55" t="str">
        <f t="shared" si="28"/>
        <v/>
      </c>
      <c r="AE53" s="54" t="str">
        <f t="shared" si="28"/>
        <v>Работал</v>
      </c>
      <c r="AF53" s="54" t="str">
        <f t="shared" si="28"/>
        <v>Работал</v>
      </c>
      <c r="AG53" s="54" t="str">
        <f t="shared" si="28"/>
        <v>Работал</v>
      </c>
      <c r="AH53" s="54" t="str">
        <f t="shared" ref="AH53:AH86" si="30">IF(ISBLANK(AH140),"",IF(AH140=0,"Выходной",IF(AH140&lt;&gt;0,"Работал","")))</f>
        <v>Работал</v>
      </c>
      <c r="AI53" s="54"/>
      <c r="AJ53" s="54"/>
    </row>
    <row r="54" spans="1:36" x14ac:dyDescent="0.3">
      <c r="A54" s="49">
        <v>64</v>
      </c>
      <c r="B54" s="33" t="str">
        <f>VLOOKUP($A54,Сотрудники!$A$3:$L$1201,2,0)</f>
        <v>Павлов Роман</v>
      </c>
      <c r="C54" s="33" t="str">
        <f>VLOOKUP($A54,Сотрудники!$A$3:$L$1201,8,0)</f>
        <v>Москва</v>
      </c>
      <c r="D54" s="54" t="str">
        <f t="shared" si="28"/>
        <v>Работал</v>
      </c>
      <c r="E54" s="54" t="str">
        <f t="shared" si="28"/>
        <v>Работал</v>
      </c>
      <c r="F54" s="54" t="str">
        <f t="shared" si="28"/>
        <v>Работал</v>
      </c>
      <c r="G54" s="54" t="str">
        <f t="shared" si="28"/>
        <v>Работал</v>
      </c>
      <c r="H54" s="55" t="str">
        <f t="shared" si="28"/>
        <v/>
      </c>
      <c r="I54" s="55" t="str">
        <f t="shared" si="28"/>
        <v/>
      </c>
      <c r="J54" s="54" t="str">
        <f t="shared" si="28"/>
        <v>Работал</v>
      </c>
      <c r="K54" s="54" t="str">
        <f t="shared" si="28"/>
        <v>Работал</v>
      </c>
      <c r="L54" s="54" t="str">
        <f t="shared" si="28"/>
        <v>Работал</v>
      </c>
      <c r="M54" s="54" t="str">
        <f t="shared" si="28"/>
        <v>Работал</v>
      </c>
      <c r="N54" s="54" t="str">
        <f t="shared" si="28"/>
        <v>Работал</v>
      </c>
      <c r="O54" s="55" t="str">
        <f t="shared" si="28"/>
        <v/>
      </c>
      <c r="P54" s="55" t="str">
        <f t="shared" si="28"/>
        <v/>
      </c>
      <c r="Q54" s="54" t="str">
        <f t="shared" si="28"/>
        <v>Работал</v>
      </c>
      <c r="R54" s="54" t="str">
        <f t="shared" si="28"/>
        <v>Работал</v>
      </c>
      <c r="S54" s="54" t="str">
        <f t="shared" si="28"/>
        <v>Работал</v>
      </c>
      <c r="T54" s="54" t="str">
        <f t="shared" si="28"/>
        <v>Работал</v>
      </c>
      <c r="U54" s="54" t="str">
        <f t="shared" si="28"/>
        <v>Работал</v>
      </c>
      <c r="V54" s="55" t="str">
        <f t="shared" si="28"/>
        <v/>
      </c>
      <c r="W54" s="55" t="str">
        <f t="shared" si="28"/>
        <v/>
      </c>
      <c r="X54" s="54" t="str">
        <f t="shared" si="29"/>
        <v>Работал</v>
      </c>
      <c r="Y54" s="54" t="str">
        <f t="shared" si="29"/>
        <v>Работал</v>
      </c>
      <c r="Z54" s="54" t="str">
        <f t="shared" si="28"/>
        <v>Работал</v>
      </c>
      <c r="AA54" s="54" t="str">
        <f t="shared" si="28"/>
        <v>Работал</v>
      </c>
      <c r="AB54" s="54" t="str">
        <f t="shared" si="28"/>
        <v>Работал</v>
      </c>
      <c r="AC54" s="55" t="str">
        <f t="shared" si="28"/>
        <v/>
      </c>
      <c r="AD54" s="55" t="str">
        <f t="shared" si="28"/>
        <v/>
      </c>
      <c r="AE54" s="54" t="str">
        <f t="shared" si="28"/>
        <v>Работал</v>
      </c>
      <c r="AF54" s="54" t="str">
        <f t="shared" si="28"/>
        <v>Работал</v>
      </c>
      <c r="AG54" s="54" t="str">
        <f t="shared" si="28"/>
        <v>Работал</v>
      </c>
      <c r="AH54" s="54" t="str">
        <f t="shared" si="30"/>
        <v>Работал</v>
      </c>
      <c r="AI54" s="54"/>
      <c r="AJ54" s="54"/>
    </row>
    <row r="55" spans="1:36" x14ac:dyDescent="0.3">
      <c r="A55" s="49">
        <v>66</v>
      </c>
      <c r="B55" s="33" t="str">
        <f>VLOOKUP($A55,Сотрудники!$A$3:$L$1201,2,0)</f>
        <v>Лукьянов Станислав</v>
      </c>
      <c r="C55" s="33" t="str">
        <f>VLOOKUP($A55,Сотрудники!$A$3:$L$1201,8,0)</f>
        <v>Екатеринбург</v>
      </c>
      <c r="D55" s="54" t="str">
        <f t="shared" si="28"/>
        <v>Работал</v>
      </c>
      <c r="E55" s="54" t="str">
        <f t="shared" si="28"/>
        <v>Работал</v>
      </c>
      <c r="F55" s="54" t="str">
        <f t="shared" si="28"/>
        <v>Работал</v>
      </c>
      <c r="G55" s="54" t="str">
        <f t="shared" si="28"/>
        <v>Работал</v>
      </c>
      <c r="H55" s="55" t="str">
        <f t="shared" si="28"/>
        <v/>
      </c>
      <c r="I55" s="55" t="str">
        <f t="shared" si="28"/>
        <v/>
      </c>
      <c r="J55" s="54" t="str">
        <f t="shared" si="28"/>
        <v>Работал</v>
      </c>
      <c r="K55" s="54" t="str">
        <f t="shared" si="28"/>
        <v>Работал</v>
      </c>
      <c r="L55" s="54" t="str">
        <f t="shared" si="28"/>
        <v>Работал</v>
      </c>
      <c r="M55" s="54" t="str">
        <f t="shared" si="28"/>
        <v>Работал</v>
      </c>
      <c r="N55" s="54" t="str">
        <f t="shared" si="28"/>
        <v>Работал</v>
      </c>
      <c r="O55" s="55" t="str">
        <f t="shared" si="28"/>
        <v/>
      </c>
      <c r="P55" s="55" t="str">
        <f t="shared" si="28"/>
        <v/>
      </c>
      <c r="Q55" s="54" t="str">
        <f t="shared" si="28"/>
        <v>Работал</v>
      </c>
      <c r="R55" s="54" t="str">
        <f t="shared" si="28"/>
        <v>Работал</v>
      </c>
      <c r="S55" s="54" t="str">
        <f t="shared" si="28"/>
        <v>Работал</v>
      </c>
      <c r="T55" s="54" t="str">
        <f t="shared" si="28"/>
        <v/>
      </c>
      <c r="U55" s="54" t="str">
        <f t="shared" si="28"/>
        <v/>
      </c>
      <c r="V55" s="55" t="str">
        <f t="shared" si="28"/>
        <v/>
      </c>
      <c r="W55" s="55" t="str">
        <f t="shared" si="28"/>
        <v/>
      </c>
      <c r="X55" s="54" t="str">
        <f t="shared" si="29"/>
        <v/>
      </c>
      <c r="Y55" s="54" t="str">
        <f t="shared" si="29"/>
        <v/>
      </c>
      <c r="Z55" s="54" t="str">
        <f t="shared" si="28"/>
        <v/>
      </c>
      <c r="AA55" s="54" t="str">
        <f t="shared" si="28"/>
        <v/>
      </c>
      <c r="AB55" s="54" t="str">
        <f t="shared" si="28"/>
        <v/>
      </c>
      <c r="AC55" s="55" t="str">
        <f t="shared" si="28"/>
        <v/>
      </c>
      <c r="AD55" s="55" t="str">
        <f t="shared" si="28"/>
        <v/>
      </c>
      <c r="AE55" s="54" t="str">
        <f t="shared" si="28"/>
        <v/>
      </c>
      <c r="AF55" s="54" t="str">
        <f t="shared" si="28"/>
        <v/>
      </c>
      <c r="AG55" s="54" t="str">
        <f t="shared" si="28"/>
        <v/>
      </c>
      <c r="AH55" s="54" t="str">
        <f t="shared" si="30"/>
        <v/>
      </c>
      <c r="AI55" s="54"/>
      <c r="AJ55" s="54"/>
    </row>
    <row r="56" spans="1:36" x14ac:dyDescent="0.3">
      <c r="A56" s="49">
        <v>67</v>
      </c>
      <c r="B56" s="33" t="str">
        <f>VLOOKUP($A56,Сотрудники!$A$3:$L$1201,2,0)</f>
        <v>Киле Егор</v>
      </c>
      <c r="C56" s="33" t="str">
        <f>VLOOKUP($A56,Сотрудники!$A$3:$L$1201,8,0)</f>
        <v>СПБ</v>
      </c>
      <c r="D56" s="54" t="str">
        <f t="shared" si="28"/>
        <v>Работал</v>
      </c>
      <c r="E56" s="54" t="str">
        <f t="shared" si="28"/>
        <v>Работал</v>
      </c>
      <c r="F56" s="54" t="str">
        <f t="shared" si="28"/>
        <v>Работал</v>
      </c>
      <c r="G56" s="54" t="str">
        <f t="shared" si="28"/>
        <v>Работал</v>
      </c>
      <c r="H56" s="55" t="str">
        <f t="shared" si="28"/>
        <v/>
      </c>
      <c r="I56" s="55" t="str">
        <f t="shared" si="28"/>
        <v/>
      </c>
      <c r="J56" s="54" t="str">
        <f t="shared" si="28"/>
        <v>Работал</v>
      </c>
      <c r="K56" s="54" t="str">
        <f t="shared" si="28"/>
        <v>Работал</v>
      </c>
      <c r="L56" s="54" t="str">
        <f t="shared" si="28"/>
        <v>Работал</v>
      </c>
      <c r="M56" s="54" t="str">
        <f t="shared" si="28"/>
        <v>Работал</v>
      </c>
      <c r="N56" s="54" t="str">
        <f t="shared" si="28"/>
        <v>Работал</v>
      </c>
      <c r="O56" s="55" t="str">
        <f t="shared" si="28"/>
        <v/>
      </c>
      <c r="P56" s="55" t="str">
        <f t="shared" si="28"/>
        <v/>
      </c>
      <c r="Q56" s="54" t="str">
        <f t="shared" si="28"/>
        <v>Работал</v>
      </c>
      <c r="R56" s="54" t="str">
        <f t="shared" si="28"/>
        <v>Работал</v>
      </c>
      <c r="S56" s="54" t="str">
        <f t="shared" si="28"/>
        <v>Работал</v>
      </c>
      <c r="T56" s="54" t="str">
        <f t="shared" si="28"/>
        <v>Работал</v>
      </c>
      <c r="U56" s="54" t="str">
        <f t="shared" si="28"/>
        <v>Работал</v>
      </c>
      <c r="V56" s="55" t="str">
        <f t="shared" si="28"/>
        <v/>
      </c>
      <c r="W56" s="55" t="str">
        <f t="shared" si="28"/>
        <v/>
      </c>
      <c r="X56" s="54" t="str">
        <f t="shared" si="29"/>
        <v>Работал</v>
      </c>
      <c r="Y56" s="54" t="str">
        <f t="shared" si="29"/>
        <v>Работал</v>
      </c>
      <c r="Z56" s="54" t="str">
        <f t="shared" si="28"/>
        <v>Работал</v>
      </c>
      <c r="AA56" s="54" t="str">
        <f t="shared" si="28"/>
        <v>Работал</v>
      </c>
      <c r="AB56" s="54" t="str">
        <f t="shared" si="28"/>
        <v>Работал</v>
      </c>
      <c r="AC56" s="55" t="str">
        <f t="shared" si="28"/>
        <v/>
      </c>
      <c r="AD56" s="55" t="str">
        <f t="shared" si="28"/>
        <v/>
      </c>
      <c r="AE56" s="54" t="str">
        <f t="shared" si="28"/>
        <v>Работал</v>
      </c>
      <c r="AF56" s="54" t="str">
        <f t="shared" si="28"/>
        <v>Работал</v>
      </c>
      <c r="AG56" s="54" t="str">
        <f t="shared" si="28"/>
        <v>Работал</v>
      </c>
      <c r="AH56" s="54" t="str">
        <f t="shared" si="30"/>
        <v>Работал</v>
      </c>
      <c r="AI56" s="54"/>
      <c r="AJ56" s="54"/>
    </row>
    <row r="57" spans="1:36" x14ac:dyDescent="0.3">
      <c r="A57" s="32">
        <v>69</v>
      </c>
      <c r="B57" s="33" t="str">
        <f>VLOOKUP($A57,Сотрудники!$A$3:$L$1201,2,0)</f>
        <v>Егоров Валерий</v>
      </c>
      <c r="C57" s="33" t="str">
        <f>VLOOKUP($A57,Сотрудники!$A$3:$L$1201,8,0)</f>
        <v>Рязань</v>
      </c>
      <c r="D57" s="54" t="str">
        <f t="shared" si="28"/>
        <v>Работал</v>
      </c>
      <c r="E57" s="54" t="str">
        <f t="shared" si="28"/>
        <v>Работал</v>
      </c>
      <c r="F57" s="54" t="str">
        <f t="shared" si="28"/>
        <v>Работал</v>
      </c>
      <c r="G57" s="54" t="str">
        <f t="shared" si="28"/>
        <v>Работал</v>
      </c>
      <c r="H57" s="55" t="str">
        <f t="shared" si="28"/>
        <v/>
      </c>
      <c r="I57" s="55" t="str">
        <f t="shared" si="28"/>
        <v/>
      </c>
      <c r="J57" s="54" t="str">
        <f t="shared" si="28"/>
        <v>Работал</v>
      </c>
      <c r="K57" s="54" t="str">
        <f t="shared" si="28"/>
        <v>Работал</v>
      </c>
      <c r="L57" s="54" t="str">
        <f t="shared" si="28"/>
        <v>Работал</v>
      </c>
      <c r="M57" s="54" t="str">
        <f t="shared" si="28"/>
        <v>Работал</v>
      </c>
      <c r="N57" s="54" t="str">
        <f t="shared" si="28"/>
        <v>Работал</v>
      </c>
      <c r="O57" s="55" t="str">
        <f t="shared" ref="O57:W57" si="31">IF(ISBLANK(O144),"",IF(O144=0,"Выходной",IF(O144&lt;&gt;0,"Работал","")))</f>
        <v/>
      </c>
      <c r="P57" s="55" t="str">
        <f t="shared" si="31"/>
        <v/>
      </c>
      <c r="Q57" s="54" t="str">
        <f t="shared" si="31"/>
        <v>Работал</v>
      </c>
      <c r="R57" s="54" t="str">
        <f t="shared" si="31"/>
        <v>Работал</v>
      </c>
      <c r="S57" s="54" t="str">
        <f t="shared" si="31"/>
        <v>Работал</v>
      </c>
      <c r="T57" s="54" t="str">
        <f t="shared" si="31"/>
        <v>Работал</v>
      </c>
      <c r="U57" s="54" t="str">
        <f t="shared" si="31"/>
        <v>Работал</v>
      </c>
      <c r="V57" s="55" t="str">
        <f t="shared" si="31"/>
        <v/>
      </c>
      <c r="W57" s="55" t="str">
        <f t="shared" si="31"/>
        <v/>
      </c>
      <c r="X57" s="54" t="str">
        <f t="shared" si="29"/>
        <v>Работал</v>
      </c>
      <c r="Y57" s="54" t="str">
        <f t="shared" si="29"/>
        <v>Работал</v>
      </c>
      <c r="Z57" s="54" t="str">
        <f t="shared" ref="Z57:AG59" si="32">IF(ISBLANK(Z144),"",IF(Z144=0,"Выходной",IF(Z144&lt;&gt;0,"Работал","")))</f>
        <v>Работал</v>
      </c>
      <c r="AA57" s="54" t="str">
        <f t="shared" si="32"/>
        <v>Работал</v>
      </c>
      <c r="AB57" s="54" t="str">
        <f t="shared" si="32"/>
        <v>Работал</v>
      </c>
      <c r="AC57" s="55" t="str">
        <f t="shared" si="32"/>
        <v/>
      </c>
      <c r="AD57" s="55" t="str">
        <f t="shared" si="32"/>
        <v/>
      </c>
      <c r="AE57" s="54" t="str">
        <f t="shared" si="32"/>
        <v>Работал</v>
      </c>
      <c r="AF57" s="54" t="str">
        <f t="shared" si="32"/>
        <v>Работал</v>
      </c>
      <c r="AG57" s="54" t="str">
        <f t="shared" si="32"/>
        <v>Работал</v>
      </c>
      <c r="AH57" s="54" t="str">
        <f t="shared" si="30"/>
        <v>Работал</v>
      </c>
      <c r="AI57" s="54"/>
      <c r="AJ57" s="54"/>
    </row>
    <row r="58" spans="1:36" x14ac:dyDescent="0.3">
      <c r="A58" s="32">
        <v>70</v>
      </c>
      <c r="B58" s="33" t="str">
        <f>VLOOKUP($A58,Сотрудники!$A$3:$L$1201,2,0)</f>
        <v>Балагушкин Артем</v>
      </c>
      <c r="C58" s="33" t="str">
        <f>VLOOKUP($A58,Сотрудники!$A$3:$L$1201,8,0)</f>
        <v>Москва</v>
      </c>
      <c r="D58" s="54" t="str">
        <f t="shared" ref="D58:W59" si="33">IF(ISBLANK(D145),"",IF(D145=0,"Выходной",IF(D145&lt;&gt;0,"Работал","")))</f>
        <v>Работал</v>
      </c>
      <c r="E58" s="54" t="str">
        <f t="shared" si="33"/>
        <v>Работал</v>
      </c>
      <c r="F58" s="54" t="str">
        <f t="shared" si="33"/>
        <v>Работал</v>
      </c>
      <c r="G58" s="54" t="str">
        <f t="shared" si="33"/>
        <v>Работал</v>
      </c>
      <c r="H58" s="55" t="str">
        <f t="shared" si="33"/>
        <v/>
      </c>
      <c r="I58" s="55" t="str">
        <f t="shared" si="33"/>
        <v/>
      </c>
      <c r="J58" s="54" t="str">
        <f t="shared" si="33"/>
        <v>Работал</v>
      </c>
      <c r="K58" s="54" t="str">
        <f t="shared" si="33"/>
        <v>Работал</v>
      </c>
      <c r="L58" s="54" t="str">
        <f t="shared" si="33"/>
        <v>Работал</v>
      </c>
      <c r="M58" s="54" t="str">
        <f t="shared" si="33"/>
        <v>Работал</v>
      </c>
      <c r="N58" s="54" t="str">
        <f t="shared" si="33"/>
        <v>Работал</v>
      </c>
      <c r="O58" s="55" t="str">
        <f t="shared" si="33"/>
        <v/>
      </c>
      <c r="P58" s="55" t="str">
        <f t="shared" si="33"/>
        <v/>
      </c>
      <c r="Q58" s="54" t="str">
        <f t="shared" si="33"/>
        <v>Работал</v>
      </c>
      <c r="R58" s="54" t="str">
        <f t="shared" si="33"/>
        <v>Работал</v>
      </c>
      <c r="S58" s="54" t="str">
        <f t="shared" si="33"/>
        <v>Работал</v>
      </c>
      <c r="T58" s="54" t="str">
        <f t="shared" si="33"/>
        <v>Работал</v>
      </c>
      <c r="U58" s="54" t="str">
        <f t="shared" si="33"/>
        <v>Работал</v>
      </c>
      <c r="V58" s="55" t="str">
        <f t="shared" si="33"/>
        <v/>
      </c>
      <c r="W58" s="55" t="str">
        <f t="shared" si="33"/>
        <v/>
      </c>
      <c r="X58" s="54" t="str">
        <f t="shared" si="29"/>
        <v>Работал</v>
      </c>
      <c r="Y58" s="54" t="str">
        <f t="shared" si="29"/>
        <v>Работал</v>
      </c>
      <c r="Z58" s="54" t="str">
        <f t="shared" si="32"/>
        <v>Работал</v>
      </c>
      <c r="AA58" s="54" t="str">
        <f t="shared" si="32"/>
        <v>Работал</v>
      </c>
      <c r="AB58" s="54" t="str">
        <f t="shared" si="32"/>
        <v>Работал</v>
      </c>
      <c r="AC58" s="55" t="str">
        <f t="shared" si="32"/>
        <v/>
      </c>
      <c r="AD58" s="55" t="str">
        <f t="shared" si="32"/>
        <v/>
      </c>
      <c r="AE58" s="54" t="str">
        <f t="shared" si="32"/>
        <v>Работал</v>
      </c>
      <c r="AF58" s="54" t="str">
        <f t="shared" si="32"/>
        <v>Работал</v>
      </c>
      <c r="AG58" s="54" t="str">
        <f t="shared" si="32"/>
        <v>Работал</v>
      </c>
      <c r="AH58" s="54" t="str">
        <f t="shared" si="30"/>
        <v>Работал</v>
      </c>
      <c r="AI58" s="54"/>
      <c r="AJ58" s="54"/>
    </row>
    <row r="59" spans="1:36" x14ac:dyDescent="0.3">
      <c r="A59" s="32">
        <v>71</v>
      </c>
      <c r="B59" s="33" t="str">
        <f>VLOOKUP($A59,Сотрудники!$A$3:$L$1201,2,0)</f>
        <v>Чермашенцев Илья</v>
      </c>
      <c r="C59" s="33" t="str">
        <f>VLOOKUP($A59,Сотрудники!$A$3:$L$1201,8,0)</f>
        <v>Москва</v>
      </c>
      <c r="D59" s="54" t="str">
        <f t="shared" si="33"/>
        <v>Работал</v>
      </c>
      <c r="E59" s="54" t="str">
        <f t="shared" si="33"/>
        <v>Работал</v>
      </c>
      <c r="F59" s="54" t="str">
        <f t="shared" si="33"/>
        <v>Работал</v>
      </c>
      <c r="G59" s="54" t="str">
        <f t="shared" si="33"/>
        <v>Работал</v>
      </c>
      <c r="H59" s="55" t="str">
        <f t="shared" si="33"/>
        <v/>
      </c>
      <c r="I59" s="55" t="str">
        <f t="shared" si="33"/>
        <v/>
      </c>
      <c r="J59" s="54" t="str">
        <f t="shared" si="33"/>
        <v>Работал</v>
      </c>
      <c r="K59" s="54" t="str">
        <f t="shared" si="33"/>
        <v>Работал</v>
      </c>
      <c r="L59" s="54" t="str">
        <f t="shared" si="33"/>
        <v>Работал</v>
      </c>
      <c r="M59" s="54" t="str">
        <f t="shared" si="33"/>
        <v>Работал</v>
      </c>
      <c r="N59" s="54" t="str">
        <f t="shared" si="33"/>
        <v>Работал</v>
      </c>
      <c r="O59" s="55" t="str">
        <f t="shared" si="33"/>
        <v/>
      </c>
      <c r="P59" s="55" t="str">
        <f t="shared" si="33"/>
        <v/>
      </c>
      <c r="Q59" s="54" t="str">
        <f t="shared" si="33"/>
        <v>Работал</v>
      </c>
      <c r="R59" s="54" t="str">
        <f t="shared" si="33"/>
        <v>Работал</v>
      </c>
      <c r="S59" s="54" t="str">
        <f t="shared" si="33"/>
        <v>Работал</v>
      </c>
      <c r="T59" s="54" t="str">
        <f t="shared" si="33"/>
        <v>Работал</v>
      </c>
      <c r="U59" s="54" t="str">
        <f t="shared" si="33"/>
        <v>Работал</v>
      </c>
      <c r="V59" s="55" t="str">
        <f t="shared" si="33"/>
        <v/>
      </c>
      <c r="W59" s="55" t="str">
        <f t="shared" si="33"/>
        <v/>
      </c>
      <c r="X59" s="54" t="str">
        <f t="shared" si="29"/>
        <v>Работал</v>
      </c>
      <c r="Y59" s="54" t="str">
        <f t="shared" si="29"/>
        <v>Работал</v>
      </c>
      <c r="Z59" s="54" t="str">
        <f t="shared" si="32"/>
        <v>Работал</v>
      </c>
      <c r="AA59" s="54" t="str">
        <f t="shared" si="32"/>
        <v>Работал</v>
      </c>
      <c r="AB59" s="54" t="str">
        <f t="shared" si="32"/>
        <v>Работал</v>
      </c>
      <c r="AC59" s="55" t="str">
        <f t="shared" si="32"/>
        <v/>
      </c>
      <c r="AD59" s="55" t="str">
        <f t="shared" si="32"/>
        <v/>
      </c>
      <c r="AE59" s="54" t="str">
        <f t="shared" si="32"/>
        <v>Работал</v>
      </c>
      <c r="AF59" s="54" t="str">
        <f t="shared" si="32"/>
        <v>Работал</v>
      </c>
      <c r="AG59" s="54" t="str">
        <f t="shared" si="32"/>
        <v>Работал</v>
      </c>
      <c r="AH59" s="54" t="str">
        <f t="shared" si="30"/>
        <v>Работал</v>
      </c>
      <c r="AI59" s="54"/>
      <c r="AJ59" s="54"/>
    </row>
    <row r="60" spans="1:36" x14ac:dyDescent="0.3">
      <c r="A60" s="32">
        <v>73</v>
      </c>
      <c r="B60" s="33" t="str">
        <f>VLOOKUP($A60,Сотрудники!$A$3:$L$1201,2,0)</f>
        <v>Шарапов Артем</v>
      </c>
      <c r="C60" s="33" t="str">
        <f>VLOOKUP($A60,Сотрудники!$A$3:$L$1201,8,0)</f>
        <v>Барнаул</v>
      </c>
      <c r="D60" s="54" t="str">
        <f t="shared" ref="D60:W60" si="34">IF(ISBLANK(D147),"",IF(D147=0,"Выходной",IF(D147&lt;&gt;0,"Работал","")))</f>
        <v>Работал</v>
      </c>
      <c r="E60" s="54" t="str">
        <f t="shared" si="34"/>
        <v>Работал</v>
      </c>
      <c r="F60" s="54" t="str">
        <f t="shared" si="34"/>
        <v>Работал</v>
      </c>
      <c r="G60" s="54" t="str">
        <f t="shared" si="34"/>
        <v>Работал</v>
      </c>
      <c r="H60" s="55" t="str">
        <f t="shared" si="34"/>
        <v/>
      </c>
      <c r="I60" s="55" t="str">
        <f t="shared" si="34"/>
        <v/>
      </c>
      <c r="J60" s="54" t="str">
        <f t="shared" si="34"/>
        <v>Работал</v>
      </c>
      <c r="K60" s="54" t="str">
        <f t="shared" si="34"/>
        <v>Работал</v>
      </c>
      <c r="L60" s="54" t="str">
        <f t="shared" si="34"/>
        <v>Работал</v>
      </c>
      <c r="M60" s="54" t="str">
        <f t="shared" si="34"/>
        <v>Работал</v>
      </c>
      <c r="N60" s="54" t="str">
        <f t="shared" si="34"/>
        <v>Работал</v>
      </c>
      <c r="O60" s="55" t="str">
        <f t="shared" si="34"/>
        <v/>
      </c>
      <c r="P60" s="55" t="str">
        <f t="shared" si="34"/>
        <v/>
      </c>
      <c r="Q60" s="54" t="str">
        <f t="shared" si="34"/>
        <v>Работал</v>
      </c>
      <c r="R60" s="54" t="str">
        <f t="shared" si="34"/>
        <v>Работал</v>
      </c>
      <c r="S60" s="54" t="str">
        <f t="shared" si="34"/>
        <v>Работал</v>
      </c>
      <c r="T60" s="54" t="str">
        <f t="shared" si="34"/>
        <v>Работал</v>
      </c>
      <c r="U60" s="54" t="str">
        <f t="shared" si="34"/>
        <v>Работал</v>
      </c>
      <c r="V60" s="55" t="str">
        <f t="shared" si="34"/>
        <v/>
      </c>
      <c r="W60" s="55" t="str">
        <f t="shared" si="34"/>
        <v/>
      </c>
      <c r="X60" s="54" t="str">
        <f t="shared" si="29"/>
        <v>Работал</v>
      </c>
      <c r="Y60" s="54" t="str">
        <f t="shared" si="29"/>
        <v>Работал</v>
      </c>
      <c r="Z60" s="54" t="str">
        <f t="shared" ref="Z60:AG71" si="35">IF(ISBLANK(Z147),"",IF(Z147=0,"Выходной",IF(Z147&lt;&gt;0,"Работал","")))</f>
        <v>Работал</v>
      </c>
      <c r="AA60" s="54" t="str">
        <f t="shared" si="35"/>
        <v>Работал</v>
      </c>
      <c r="AB60" s="54" t="str">
        <f t="shared" si="35"/>
        <v>Работал</v>
      </c>
      <c r="AC60" s="55" t="str">
        <f t="shared" si="35"/>
        <v/>
      </c>
      <c r="AD60" s="55" t="str">
        <f t="shared" si="35"/>
        <v/>
      </c>
      <c r="AE60" s="54" t="str">
        <f t="shared" si="35"/>
        <v>Работал</v>
      </c>
      <c r="AF60" s="54" t="str">
        <f t="shared" si="35"/>
        <v>Работал</v>
      </c>
      <c r="AG60" s="54" t="str">
        <f t="shared" si="35"/>
        <v>Работал</v>
      </c>
      <c r="AH60" s="54" t="str">
        <f t="shared" si="30"/>
        <v>Работал</v>
      </c>
      <c r="AI60" s="54"/>
      <c r="AJ60" s="54"/>
    </row>
    <row r="61" spans="1:36" x14ac:dyDescent="0.3">
      <c r="A61" s="32">
        <v>74</v>
      </c>
      <c r="B61" s="33" t="str">
        <f>VLOOKUP($A61,Сотрудники!$A$3:$L$1201,2,0)</f>
        <v>Родионов Всеволод</v>
      </c>
      <c r="C61" s="33" t="str">
        <f>VLOOKUP($A61,Сотрудники!$A$3:$L$1201,8,0)</f>
        <v>Москва</v>
      </c>
      <c r="D61" s="54" t="str">
        <f t="shared" ref="D61:W61" si="36">IF(ISBLANK(D148),"",IF(D148=0,"Выходной",IF(D148&lt;&gt;0,"Работал","")))</f>
        <v>Работал</v>
      </c>
      <c r="E61" s="54" t="str">
        <f t="shared" si="36"/>
        <v>Работал</v>
      </c>
      <c r="F61" s="54" t="str">
        <f t="shared" si="36"/>
        <v>Работал</v>
      </c>
      <c r="G61" s="54" t="str">
        <f t="shared" si="36"/>
        <v>Работал</v>
      </c>
      <c r="H61" s="55" t="str">
        <f t="shared" si="36"/>
        <v/>
      </c>
      <c r="I61" s="55" t="str">
        <f t="shared" si="36"/>
        <v/>
      </c>
      <c r="J61" s="54" t="str">
        <f t="shared" si="36"/>
        <v>Работал</v>
      </c>
      <c r="K61" s="54" t="str">
        <f t="shared" si="36"/>
        <v>Работал</v>
      </c>
      <c r="L61" s="54" t="str">
        <f t="shared" si="36"/>
        <v>Работал</v>
      </c>
      <c r="M61" s="54" t="str">
        <f t="shared" si="36"/>
        <v>Работал</v>
      </c>
      <c r="N61" s="54" t="str">
        <f t="shared" si="36"/>
        <v>Работал</v>
      </c>
      <c r="O61" s="55" t="str">
        <f t="shared" si="36"/>
        <v/>
      </c>
      <c r="P61" s="55" t="str">
        <f t="shared" si="36"/>
        <v/>
      </c>
      <c r="Q61" s="54" t="str">
        <f t="shared" si="36"/>
        <v>Работал</v>
      </c>
      <c r="R61" s="54" t="str">
        <f t="shared" si="36"/>
        <v>Работал</v>
      </c>
      <c r="S61" s="54" t="str">
        <f t="shared" si="36"/>
        <v>Работал</v>
      </c>
      <c r="T61" s="54" t="str">
        <f t="shared" si="36"/>
        <v>Работал</v>
      </c>
      <c r="U61" s="54" t="str">
        <f t="shared" si="36"/>
        <v>Работал</v>
      </c>
      <c r="V61" s="55" t="str">
        <f t="shared" si="36"/>
        <v/>
      </c>
      <c r="W61" s="55" t="str">
        <f t="shared" si="36"/>
        <v/>
      </c>
      <c r="X61" s="54" t="str">
        <f t="shared" si="29"/>
        <v>Работал</v>
      </c>
      <c r="Y61" s="54" t="str">
        <f t="shared" si="29"/>
        <v>Работал</v>
      </c>
      <c r="Z61" s="54" t="str">
        <f t="shared" si="35"/>
        <v>Работал</v>
      </c>
      <c r="AA61" s="54" t="str">
        <f t="shared" si="35"/>
        <v>Работал</v>
      </c>
      <c r="AB61" s="54" t="str">
        <f t="shared" si="35"/>
        <v>Работал</v>
      </c>
      <c r="AC61" s="55" t="str">
        <f t="shared" si="35"/>
        <v/>
      </c>
      <c r="AD61" s="55" t="str">
        <f t="shared" si="35"/>
        <v/>
      </c>
      <c r="AE61" s="54" t="str">
        <f t="shared" si="35"/>
        <v>Работал</v>
      </c>
      <c r="AF61" s="54" t="str">
        <f t="shared" si="35"/>
        <v>Работал</v>
      </c>
      <c r="AG61" s="54" t="str">
        <f t="shared" si="35"/>
        <v>Работал</v>
      </c>
      <c r="AH61" s="54" t="str">
        <f t="shared" si="30"/>
        <v>Работал</v>
      </c>
      <c r="AI61" s="54"/>
      <c r="AJ61" s="54"/>
    </row>
    <row r="62" spans="1:36" x14ac:dyDescent="0.3">
      <c r="A62" s="32">
        <v>75</v>
      </c>
      <c r="B62" s="33" t="str">
        <f>VLOOKUP($A62,Сотрудники!$A$3:$L$1201,2,0)</f>
        <v>Лашкуль Александра</v>
      </c>
      <c r="C62" s="33" t="str">
        <f>VLOOKUP($A62,Сотрудники!$A$3:$L$1201,8,0)</f>
        <v>СПБ</v>
      </c>
      <c r="D62" s="54" t="str">
        <f t="shared" ref="D62:W62" si="37">IF(ISBLANK(D149),"",IF(D149=0,"Выходной",IF(D149&lt;&gt;0,"Работал","")))</f>
        <v>Работал</v>
      </c>
      <c r="E62" s="54" t="str">
        <f t="shared" si="37"/>
        <v>Работал</v>
      </c>
      <c r="F62" s="54" t="str">
        <f t="shared" si="37"/>
        <v>Работал</v>
      </c>
      <c r="G62" s="54" t="str">
        <f t="shared" si="37"/>
        <v>Работал</v>
      </c>
      <c r="H62" s="55" t="str">
        <f t="shared" si="37"/>
        <v/>
      </c>
      <c r="I62" s="55" t="str">
        <f t="shared" si="37"/>
        <v/>
      </c>
      <c r="J62" s="54" t="str">
        <f t="shared" si="37"/>
        <v>Работал</v>
      </c>
      <c r="K62" s="54" t="str">
        <f t="shared" si="37"/>
        <v>Работал</v>
      </c>
      <c r="L62" s="54" t="str">
        <f t="shared" si="37"/>
        <v>Работал</v>
      </c>
      <c r="M62" s="54" t="str">
        <f t="shared" si="37"/>
        <v>Работал</v>
      </c>
      <c r="N62" s="54" t="str">
        <f t="shared" si="37"/>
        <v>Работал</v>
      </c>
      <c r="O62" s="55" t="str">
        <f t="shared" si="37"/>
        <v/>
      </c>
      <c r="P62" s="55" t="str">
        <f t="shared" si="37"/>
        <v/>
      </c>
      <c r="Q62" s="54" t="str">
        <f t="shared" si="37"/>
        <v>Работал</v>
      </c>
      <c r="R62" s="54" t="str">
        <f t="shared" si="37"/>
        <v>Работал</v>
      </c>
      <c r="S62" s="54" t="str">
        <f t="shared" si="37"/>
        <v>Работал</v>
      </c>
      <c r="T62" s="54" t="str">
        <f t="shared" si="37"/>
        <v>Работал</v>
      </c>
      <c r="U62" s="54" t="str">
        <f t="shared" si="37"/>
        <v>Работал</v>
      </c>
      <c r="V62" s="55" t="str">
        <f t="shared" si="37"/>
        <v/>
      </c>
      <c r="W62" s="55" t="str">
        <f t="shared" si="37"/>
        <v/>
      </c>
      <c r="X62" s="54" t="str">
        <f t="shared" si="29"/>
        <v>Работал</v>
      </c>
      <c r="Y62" s="54" t="str">
        <f t="shared" si="29"/>
        <v>Работал</v>
      </c>
      <c r="Z62" s="54" t="str">
        <f t="shared" si="35"/>
        <v>Работал</v>
      </c>
      <c r="AA62" s="54" t="str">
        <f t="shared" si="35"/>
        <v>Работал</v>
      </c>
      <c r="AB62" s="54" t="str">
        <f t="shared" si="35"/>
        <v>Работал</v>
      </c>
      <c r="AC62" s="55" t="str">
        <f t="shared" si="35"/>
        <v/>
      </c>
      <c r="AD62" s="55" t="str">
        <f t="shared" si="35"/>
        <v/>
      </c>
      <c r="AE62" s="54" t="str">
        <f t="shared" si="35"/>
        <v>Работал</v>
      </c>
      <c r="AF62" s="54" t="str">
        <f t="shared" si="35"/>
        <v>Работал</v>
      </c>
      <c r="AG62" s="54" t="str">
        <f t="shared" si="35"/>
        <v>Работал</v>
      </c>
      <c r="AH62" s="54" t="str">
        <f t="shared" si="30"/>
        <v>Работал</v>
      </c>
      <c r="AI62" s="54"/>
      <c r="AJ62" s="54"/>
    </row>
    <row r="63" spans="1:36" x14ac:dyDescent="0.3">
      <c r="A63" s="32">
        <v>76</v>
      </c>
      <c r="B63" s="33" t="str">
        <f>VLOOKUP($A63,Сотрудники!$A$3:$L$1201,2,0)</f>
        <v>Мокрова Анастасия</v>
      </c>
      <c r="C63" s="33" t="str">
        <f>VLOOKUP($A63,Сотрудники!$A$3:$L$1201,8,0)</f>
        <v>СПБ</v>
      </c>
      <c r="D63" s="54" t="str">
        <f t="shared" ref="D63:W63" si="38">IF(ISBLANK(D150),"",IF(D150=0,"Выходной",IF(D150&lt;&gt;0,"Работал","")))</f>
        <v>Работал</v>
      </c>
      <c r="E63" s="54" t="str">
        <f t="shared" si="38"/>
        <v>Работал</v>
      </c>
      <c r="F63" s="54" t="str">
        <f t="shared" si="38"/>
        <v>Работал</v>
      </c>
      <c r="G63" s="54" t="str">
        <f t="shared" si="38"/>
        <v>Работал</v>
      </c>
      <c r="H63" s="55" t="str">
        <f t="shared" si="38"/>
        <v/>
      </c>
      <c r="I63" s="55" t="str">
        <f t="shared" si="38"/>
        <v/>
      </c>
      <c r="J63" s="54" t="str">
        <f t="shared" si="38"/>
        <v>Работал</v>
      </c>
      <c r="K63" s="54" t="str">
        <f t="shared" si="38"/>
        <v>Работал</v>
      </c>
      <c r="L63" s="54" t="str">
        <f t="shared" si="38"/>
        <v>Работал</v>
      </c>
      <c r="M63" s="54" t="str">
        <f t="shared" si="38"/>
        <v>Работал</v>
      </c>
      <c r="N63" s="54" t="str">
        <f t="shared" si="38"/>
        <v>Работал</v>
      </c>
      <c r="O63" s="55" t="str">
        <f t="shared" si="38"/>
        <v/>
      </c>
      <c r="P63" s="55" t="str">
        <f t="shared" si="38"/>
        <v/>
      </c>
      <c r="Q63" s="54" t="str">
        <f t="shared" si="38"/>
        <v>Работал</v>
      </c>
      <c r="R63" s="54" t="str">
        <f t="shared" si="38"/>
        <v>Работал</v>
      </c>
      <c r="S63" s="54" t="str">
        <f t="shared" si="38"/>
        <v>Работал</v>
      </c>
      <c r="T63" s="54" t="str">
        <f t="shared" si="38"/>
        <v>Работал</v>
      </c>
      <c r="U63" s="54" t="str">
        <f t="shared" si="38"/>
        <v>Работал</v>
      </c>
      <c r="V63" s="55" t="str">
        <f t="shared" si="38"/>
        <v/>
      </c>
      <c r="W63" s="55" t="str">
        <f t="shared" si="38"/>
        <v/>
      </c>
      <c r="X63" s="54" t="str">
        <f t="shared" si="29"/>
        <v>Работал</v>
      </c>
      <c r="Y63" s="54" t="str">
        <f t="shared" si="29"/>
        <v>Работал</v>
      </c>
      <c r="Z63" s="54" t="str">
        <f t="shared" si="35"/>
        <v>Работал</v>
      </c>
      <c r="AA63" s="54" t="str">
        <f t="shared" si="35"/>
        <v>Работал</v>
      </c>
      <c r="AB63" s="54" t="str">
        <f t="shared" si="35"/>
        <v>Работал</v>
      </c>
      <c r="AC63" s="55" t="str">
        <f t="shared" si="35"/>
        <v/>
      </c>
      <c r="AD63" s="55" t="str">
        <f t="shared" si="35"/>
        <v/>
      </c>
      <c r="AE63" s="54" t="str">
        <f t="shared" si="35"/>
        <v>Работал</v>
      </c>
      <c r="AF63" s="54" t="str">
        <f t="shared" si="35"/>
        <v>Работал</v>
      </c>
      <c r="AG63" s="54" t="str">
        <f t="shared" si="35"/>
        <v>Работал</v>
      </c>
      <c r="AH63" s="54" t="str">
        <f t="shared" si="30"/>
        <v>Работал</v>
      </c>
      <c r="AI63" s="54"/>
      <c r="AJ63" s="54"/>
    </row>
    <row r="64" spans="1:36" x14ac:dyDescent="0.3">
      <c r="A64" s="32">
        <v>77</v>
      </c>
      <c r="B64" s="33" t="str">
        <f>VLOOKUP($A64,Сотрудники!$A$3:$L$1201,2,0)</f>
        <v>Волотов Илья</v>
      </c>
      <c r="C64" s="33" t="str">
        <f>VLOOKUP($A64,Сотрудники!$A$3:$L$1201,8,0)</f>
        <v>Москва</v>
      </c>
      <c r="D64" s="54" t="str">
        <f t="shared" ref="D64:W64" si="39">IF(ISBLANK(D151),"",IF(D151=0,"Выходной",IF(D151&lt;&gt;0,"Работал","")))</f>
        <v>Работал</v>
      </c>
      <c r="E64" s="54" t="str">
        <f t="shared" si="39"/>
        <v>Работал</v>
      </c>
      <c r="F64" s="54" t="str">
        <f t="shared" si="39"/>
        <v>Работал</v>
      </c>
      <c r="G64" s="54" t="str">
        <f t="shared" si="39"/>
        <v>Работал</v>
      </c>
      <c r="H64" s="55" t="str">
        <f t="shared" si="39"/>
        <v/>
      </c>
      <c r="I64" s="55" t="str">
        <f t="shared" si="39"/>
        <v/>
      </c>
      <c r="J64" s="54" t="str">
        <f t="shared" si="39"/>
        <v>Работал</v>
      </c>
      <c r="K64" s="54" t="str">
        <f t="shared" si="39"/>
        <v>Работал</v>
      </c>
      <c r="L64" s="54" t="str">
        <f t="shared" si="39"/>
        <v>Работал</v>
      </c>
      <c r="M64" s="54" t="str">
        <f t="shared" si="39"/>
        <v>Работал</v>
      </c>
      <c r="N64" s="54" t="str">
        <f t="shared" si="39"/>
        <v>Работал</v>
      </c>
      <c r="O64" s="55" t="str">
        <f t="shared" si="39"/>
        <v/>
      </c>
      <c r="P64" s="55" t="str">
        <f t="shared" si="39"/>
        <v/>
      </c>
      <c r="Q64" s="54" t="str">
        <f t="shared" si="39"/>
        <v>Работал</v>
      </c>
      <c r="R64" s="54" t="str">
        <f t="shared" si="39"/>
        <v>Работал</v>
      </c>
      <c r="S64" s="54" t="str">
        <f t="shared" si="39"/>
        <v>Работал</v>
      </c>
      <c r="T64" s="54" t="str">
        <f t="shared" si="39"/>
        <v>Работал</v>
      </c>
      <c r="U64" s="54" t="str">
        <f t="shared" si="39"/>
        <v>Работал</v>
      </c>
      <c r="V64" s="55" t="str">
        <f t="shared" si="39"/>
        <v/>
      </c>
      <c r="W64" s="55" t="str">
        <f t="shared" si="39"/>
        <v/>
      </c>
      <c r="X64" s="54" t="str">
        <f t="shared" si="29"/>
        <v>Работал</v>
      </c>
      <c r="Y64" s="54" t="str">
        <f t="shared" si="29"/>
        <v>Работал</v>
      </c>
      <c r="Z64" s="54" t="str">
        <f t="shared" si="35"/>
        <v>Работал</v>
      </c>
      <c r="AA64" s="54" t="str">
        <f t="shared" si="35"/>
        <v>Работал</v>
      </c>
      <c r="AB64" s="54" t="str">
        <f t="shared" si="35"/>
        <v>Работал</v>
      </c>
      <c r="AC64" s="55" t="str">
        <f t="shared" si="35"/>
        <v/>
      </c>
      <c r="AD64" s="55" t="str">
        <f t="shared" si="35"/>
        <v/>
      </c>
      <c r="AE64" s="54" t="str">
        <f t="shared" si="35"/>
        <v>Работал</v>
      </c>
      <c r="AF64" s="54" t="str">
        <f t="shared" si="35"/>
        <v>Работал</v>
      </c>
      <c r="AG64" s="54" t="str">
        <f t="shared" si="35"/>
        <v>Работал</v>
      </c>
      <c r="AH64" s="54" t="str">
        <f t="shared" si="30"/>
        <v>Работал</v>
      </c>
      <c r="AI64" s="54"/>
      <c r="AJ64" s="54"/>
    </row>
    <row r="65" spans="1:36" x14ac:dyDescent="0.3">
      <c r="A65" s="32">
        <v>78</v>
      </c>
      <c r="B65" s="33" t="str">
        <f>VLOOKUP($A65,Сотрудники!$A$3:$L$1201,2,0)</f>
        <v>Гаврилова Екатерина</v>
      </c>
      <c r="C65" s="33" t="str">
        <f>VLOOKUP($A65,Сотрудники!$A$3:$L$1201,8,0)</f>
        <v>Чебоксары</v>
      </c>
      <c r="D65" s="54" t="str">
        <f t="shared" ref="D65:W65" si="40">IF(ISBLANK(D152),"",IF(D152=0,"Выходной",IF(D152&lt;&gt;0,"Работал","")))</f>
        <v>Работал</v>
      </c>
      <c r="E65" s="54" t="str">
        <f t="shared" si="40"/>
        <v>Работал</v>
      </c>
      <c r="F65" s="54" t="str">
        <f t="shared" si="40"/>
        <v>Работал</v>
      </c>
      <c r="G65" s="54" t="str">
        <f t="shared" si="40"/>
        <v>Работал</v>
      </c>
      <c r="H65" s="55" t="str">
        <f t="shared" si="40"/>
        <v/>
      </c>
      <c r="I65" s="55" t="str">
        <f t="shared" si="40"/>
        <v/>
      </c>
      <c r="J65" s="54" t="str">
        <f t="shared" si="40"/>
        <v>Работал</v>
      </c>
      <c r="K65" s="54" t="str">
        <f t="shared" si="40"/>
        <v>Работал</v>
      </c>
      <c r="L65" s="54" t="str">
        <f t="shared" si="40"/>
        <v>Работал</v>
      </c>
      <c r="M65" s="54" t="str">
        <f t="shared" si="40"/>
        <v>Работал</v>
      </c>
      <c r="N65" s="54" t="str">
        <f t="shared" si="40"/>
        <v>Работал</v>
      </c>
      <c r="O65" s="55" t="str">
        <f t="shared" si="40"/>
        <v/>
      </c>
      <c r="P65" s="55" t="str">
        <f t="shared" si="40"/>
        <v/>
      </c>
      <c r="Q65" s="54" t="str">
        <f t="shared" si="40"/>
        <v>Работал</v>
      </c>
      <c r="R65" s="54" t="str">
        <f t="shared" si="40"/>
        <v>Работал</v>
      </c>
      <c r="S65" s="54" t="str">
        <f t="shared" si="40"/>
        <v>Работал</v>
      </c>
      <c r="T65" s="54" t="str">
        <f t="shared" si="40"/>
        <v>Работал</v>
      </c>
      <c r="U65" s="54" t="str">
        <f t="shared" si="40"/>
        <v>Работал</v>
      </c>
      <c r="V65" s="55" t="str">
        <f t="shared" si="40"/>
        <v/>
      </c>
      <c r="W65" s="55" t="str">
        <f t="shared" si="40"/>
        <v/>
      </c>
      <c r="X65" s="54" t="str">
        <f t="shared" si="29"/>
        <v>Работал</v>
      </c>
      <c r="Y65" s="54" t="str">
        <f t="shared" si="29"/>
        <v>Работал</v>
      </c>
      <c r="Z65" s="54" t="str">
        <f t="shared" si="35"/>
        <v>Работал</v>
      </c>
      <c r="AA65" s="54" t="str">
        <f t="shared" si="35"/>
        <v>Работал</v>
      </c>
      <c r="AB65" s="54" t="str">
        <f t="shared" si="35"/>
        <v>Работал</v>
      </c>
      <c r="AC65" s="55" t="str">
        <f t="shared" si="35"/>
        <v/>
      </c>
      <c r="AD65" s="55" t="str">
        <f t="shared" si="35"/>
        <v/>
      </c>
      <c r="AE65" s="54" t="str">
        <f t="shared" si="35"/>
        <v>Работал</v>
      </c>
      <c r="AF65" s="54" t="str">
        <f t="shared" si="35"/>
        <v>Работал</v>
      </c>
      <c r="AG65" s="54" t="str">
        <f t="shared" si="35"/>
        <v>Работал</v>
      </c>
      <c r="AH65" s="54" t="str">
        <f t="shared" si="30"/>
        <v>Работал</v>
      </c>
      <c r="AI65" s="54"/>
      <c r="AJ65" s="54"/>
    </row>
    <row r="66" spans="1:36" x14ac:dyDescent="0.3">
      <c r="A66" s="32">
        <v>79</v>
      </c>
      <c r="B66" s="33" t="str">
        <f>VLOOKUP($A66,Сотрудники!$A$3:$L$1201,2,0)</f>
        <v>Шакиров Вадим</v>
      </c>
      <c r="C66" s="33" t="str">
        <f>VLOOKUP($A66,Сотрудники!$A$3:$L$1201,8,0)</f>
        <v>Иннополис</v>
      </c>
      <c r="D66" s="54" t="str">
        <f t="shared" ref="D66:W66" si="41">IF(ISBLANK(D153),"",IF(D153=0,"Выходной",IF(D153&lt;&gt;0,"Работал","")))</f>
        <v>Работал</v>
      </c>
      <c r="E66" s="54" t="str">
        <f t="shared" si="41"/>
        <v>Работал</v>
      </c>
      <c r="F66" s="54" t="str">
        <f t="shared" si="41"/>
        <v>Работал</v>
      </c>
      <c r="G66" s="54" t="str">
        <f t="shared" si="41"/>
        <v>Работал</v>
      </c>
      <c r="H66" s="55" t="str">
        <f t="shared" si="41"/>
        <v/>
      </c>
      <c r="I66" s="55" t="str">
        <f t="shared" si="41"/>
        <v/>
      </c>
      <c r="J66" s="54" t="str">
        <f t="shared" si="41"/>
        <v>Работал</v>
      </c>
      <c r="K66" s="54" t="str">
        <f t="shared" si="41"/>
        <v>Работал</v>
      </c>
      <c r="L66" s="54" t="str">
        <f t="shared" si="41"/>
        <v>Работал</v>
      </c>
      <c r="M66" s="54" t="str">
        <f t="shared" si="41"/>
        <v>Работал</v>
      </c>
      <c r="N66" s="54" t="str">
        <f t="shared" si="41"/>
        <v>Работал</v>
      </c>
      <c r="O66" s="55" t="str">
        <f t="shared" si="41"/>
        <v/>
      </c>
      <c r="P66" s="55" t="str">
        <f t="shared" si="41"/>
        <v/>
      </c>
      <c r="Q66" s="54" t="str">
        <f t="shared" si="41"/>
        <v>Работал</v>
      </c>
      <c r="R66" s="54" t="str">
        <f t="shared" si="41"/>
        <v>Работал</v>
      </c>
      <c r="S66" s="54" t="str">
        <f t="shared" si="41"/>
        <v>Работал</v>
      </c>
      <c r="T66" s="54" t="str">
        <f t="shared" si="41"/>
        <v>Работал</v>
      </c>
      <c r="U66" s="54" t="str">
        <f t="shared" si="41"/>
        <v>Работал</v>
      </c>
      <c r="V66" s="55" t="str">
        <f t="shared" si="41"/>
        <v/>
      </c>
      <c r="W66" s="55" t="str">
        <f t="shared" si="41"/>
        <v/>
      </c>
      <c r="X66" s="54" t="str">
        <f t="shared" si="29"/>
        <v>Работал</v>
      </c>
      <c r="Y66" s="54" t="str">
        <f t="shared" si="29"/>
        <v>Работал</v>
      </c>
      <c r="Z66" s="54" t="str">
        <f t="shared" si="35"/>
        <v>Работал</v>
      </c>
      <c r="AA66" s="54" t="str">
        <f t="shared" si="35"/>
        <v>Работал</v>
      </c>
      <c r="AB66" s="54" t="str">
        <f t="shared" si="35"/>
        <v>Работал</v>
      </c>
      <c r="AC66" s="55" t="str">
        <f t="shared" si="35"/>
        <v/>
      </c>
      <c r="AD66" s="55" t="str">
        <f t="shared" si="35"/>
        <v/>
      </c>
      <c r="AE66" s="54" t="str">
        <f t="shared" si="35"/>
        <v>Работал</v>
      </c>
      <c r="AF66" s="54" t="str">
        <f t="shared" si="35"/>
        <v>Работал</v>
      </c>
      <c r="AG66" s="54" t="str">
        <f t="shared" si="35"/>
        <v>Работал</v>
      </c>
      <c r="AH66" s="54" t="str">
        <f t="shared" si="30"/>
        <v>Работал</v>
      </c>
      <c r="AI66" s="54"/>
      <c r="AJ66" s="54"/>
    </row>
    <row r="67" spans="1:36" x14ac:dyDescent="0.3">
      <c r="A67" s="32">
        <v>80</v>
      </c>
      <c r="B67" s="33" t="str">
        <f>VLOOKUP($A67,Сотрудники!$A$3:$L$1201,2,0)</f>
        <v>Павлов Никита</v>
      </c>
      <c r="C67" s="33" t="str">
        <f>VLOOKUP($A67,Сотрудники!$A$3:$L$1201,8,0)</f>
        <v>Москва</v>
      </c>
      <c r="D67" s="54" t="str">
        <f t="shared" ref="D67:W67" si="42">IF(ISBLANK(D154),"",IF(D154=0,"Выходной",IF(D154&lt;&gt;0,"Работал","")))</f>
        <v>Работал</v>
      </c>
      <c r="E67" s="54" t="str">
        <f t="shared" si="42"/>
        <v>Работал</v>
      </c>
      <c r="F67" s="54" t="str">
        <f t="shared" si="42"/>
        <v>Работал</v>
      </c>
      <c r="G67" s="54" t="str">
        <f t="shared" si="42"/>
        <v>Работал</v>
      </c>
      <c r="H67" s="55" t="str">
        <f t="shared" si="42"/>
        <v/>
      </c>
      <c r="I67" s="55" t="str">
        <f t="shared" si="42"/>
        <v/>
      </c>
      <c r="J67" s="54" t="str">
        <f t="shared" si="42"/>
        <v>Работал</v>
      </c>
      <c r="K67" s="54" t="str">
        <f t="shared" si="42"/>
        <v>Работал</v>
      </c>
      <c r="L67" s="54" t="str">
        <f t="shared" si="42"/>
        <v>Работал</v>
      </c>
      <c r="M67" s="54" t="str">
        <f t="shared" si="42"/>
        <v>Работал</v>
      </c>
      <c r="N67" s="54" t="str">
        <f t="shared" si="42"/>
        <v>Работал</v>
      </c>
      <c r="O67" s="55" t="str">
        <f t="shared" si="42"/>
        <v/>
      </c>
      <c r="P67" s="55" t="str">
        <f t="shared" si="42"/>
        <v/>
      </c>
      <c r="Q67" s="54" t="str">
        <f t="shared" si="42"/>
        <v>Работал</v>
      </c>
      <c r="R67" s="54" t="str">
        <f t="shared" si="42"/>
        <v>Работал</v>
      </c>
      <c r="S67" s="54" t="str">
        <f t="shared" si="42"/>
        <v>Работал</v>
      </c>
      <c r="T67" s="54" t="str">
        <f t="shared" si="42"/>
        <v>Работал</v>
      </c>
      <c r="U67" s="54" t="str">
        <f t="shared" si="42"/>
        <v>Работал</v>
      </c>
      <c r="V67" s="55" t="str">
        <f t="shared" si="42"/>
        <v/>
      </c>
      <c r="W67" s="55" t="str">
        <f t="shared" si="42"/>
        <v/>
      </c>
      <c r="X67" s="54" t="str">
        <f t="shared" si="29"/>
        <v>Работал</v>
      </c>
      <c r="Y67" s="54" t="str">
        <f t="shared" si="29"/>
        <v>Работал</v>
      </c>
      <c r="Z67" s="54" t="str">
        <f t="shared" si="35"/>
        <v>Работал</v>
      </c>
      <c r="AA67" s="54" t="str">
        <f t="shared" si="35"/>
        <v>Работал</v>
      </c>
      <c r="AB67" s="54" t="str">
        <f t="shared" si="35"/>
        <v>Работал</v>
      </c>
      <c r="AC67" s="55" t="str">
        <f t="shared" si="35"/>
        <v/>
      </c>
      <c r="AD67" s="55" t="str">
        <f t="shared" si="35"/>
        <v/>
      </c>
      <c r="AE67" s="54" t="str">
        <f t="shared" si="35"/>
        <v>Работал</v>
      </c>
      <c r="AF67" s="54" t="str">
        <f t="shared" si="35"/>
        <v>Работал</v>
      </c>
      <c r="AG67" s="54" t="str">
        <f t="shared" si="35"/>
        <v>Работал</v>
      </c>
      <c r="AH67" s="54" t="str">
        <f t="shared" si="30"/>
        <v>Работал</v>
      </c>
      <c r="AI67" s="54"/>
      <c r="AJ67" s="54"/>
    </row>
    <row r="68" spans="1:36" x14ac:dyDescent="0.3">
      <c r="A68" s="32">
        <v>81</v>
      </c>
      <c r="B68" s="33" t="str">
        <f>VLOOKUP($A68,Сотрудники!$A$3:$L$1201,2,0)</f>
        <v>Александрова Кристина</v>
      </c>
      <c r="C68" s="33" t="str">
        <f>VLOOKUP($A68,Сотрудники!$A$3:$L$1201,8,0)</f>
        <v>Москва</v>
      </c>
      <c r="D68" s="54" t="str">
        <f t="shared" ref="D68:W68" si="43">IF(ISBLANK(D155),"",IF(D155=0,"Выходной",IF(D155&lt;&gt;0,"Работал","")))</f>
        <v>Работал</v>
      </c>
      <c r="E68" s="54" t="str">
        <f t="shared" si="43"/>
        <v>Работал</v>
      </c>
      <c r="F68" s="54" t="str">
        <f t="shared" si="43"/>
        <v>Работал</v>
      </c>
      <c r="G68" s="54" t="str">
        <f t="shared" si="43"/>
        <v>Работал</v>
      </c>
      <c r="H68" s="55" t="str">
        <f t="shared" si="43"/>
        <v/>
      </c>
      <c r="I68" s="55" t="str">
        <f t="shared" si="43"/>
        <v/>
      </c>
      <c r="J68" s="54" t="str">
        <f t="shared" si="43"/>
        <v>Работал</v>
      </c>
      <c r="K68" s="54" t="str">
        <f t="shared" si="43"/>
        <v>Работал</v>
      </c>
      <c r="L68" s="54" t="str">
        <f t="shared" si="43"/>
        <v>Работал</v>
      </c>
      <c r="M68" s="54" t="str">
        <f t="shared" si="43"/>
        <v>Работал</v>
      </c>
      <c r="N68" s="54" t="str">
        <f t="shared" si="43"/>
        <v>Работал</v>
      </c>
      <c r="O68" s="55" t="str">
        <f t="shared" si="43"/>
        <v/>
      </c>
      <c r="P68" s="55" t="str">
        <f t="shared" si="43"/>
        <v/>
      </c>
      <c r="Q68" s="54" t="str">
        <f t="shared" si="43"/>
        <v>Работал</v>
      </c>
      <c r="R68" s="54" t="str">
        <f t="shared" si="43"/>
        <v>Работал</v>
      </c>
      <c r="S68" s="54" t="str">
        <f t="shared" si="43"/>
        <v>Работал</v>
      </c>
      <c r="T68" s="54" t="str">
        <f t="shared" si="43"/>
        <v>Работал</v>
      </c>
      <c r="U68" s="54" t="str">
        <f t="shared" si="43"/>
        <v>Работал</v>
      </c>
      <c r="V68" s="55" t="str">
        <f t="shared" si="43"/>
        <v/>
      </c>
      <c r="W68" s="55" t="str">
        <f t="shared" si="43"/>
        <v/>
      </c>
      <c r="X68" s="54" t="str">
        <f t="shared" si="29"/>
        <v>Работал</v>
      </c>
      <c r="Y68" s="54" t="str">
        <f t="shared" si="29"/>
        <v>Работал</v>
      </c>
      <c r="Z68" s="54" t="str">
        <f t="shared" si="35"/>
        <v>Работал</v>
      </c>
      <c r="AA68" s="54" t="str">
        <f t="shared" si="35"/>
        <v>Работал</v>
      </c>
      <c r="AB68" s="54" t="str">
        <f t="shared" si="35"/>
        <v>Работал</v>
      </c>
      <c r="AC68" s="55" t="str">
        <f t="shared" si="35"/>
        <v/>
      </c>
      <c r="AD68" s="55" t="str">
        <f t="shared" si="35"/>
        <v/>
      </c>
      <c r="AE68" s="54" t="str">
        <f t="shared" si="35"/>
        <v>Работал</v>
      </c>
      <c r="AF68" s="54" t="str">
        <f t="shared" si="35"/>
        <v>Работал</v>
      </c>
      <c r="AG68" s="54" t="str">
        <f t="shared" si="35"/>
        <v>Работал</v>
      </c>
      <c r="AH68" s="54" t="str">
        <f t="shared" si="30"/>
        <v>Работал</v>
      </c>
      <c r="AI68" s="54"/>
      <c r="AJ68" s="54"/>
    </row>
    <row r="69" spans="1:36" x14ac:dyDescent="0.3">
      <c r="A69" s="32">
        <v>82</v>
      </c>
      <c r="B69" s="33" t="str">
        <f>VLOOKUP($A69,Сотрудники!$A$3:$L$1201,2,0)</f>
        <v>Крапивин Сергей</v>
      </c>
      <c r="C69" s="33" t="str">
        <f>VLOOKUP($A69,Сотрудники!$A$3:$L$1201,8,0)</f>
        <v>Краснодар</v>
      </c>
      <c r="D69" s="54" t="str">
        <f t="shared" ref="D69:R69" si="44">IF(ISBLANK(D156),"",IF(D156=0,"Выходной",IF(D156&lt;&gt;0,"Работал","")))</f>
        <v>Работал</v>
      </c>
      <c r="E69" s="54" t="str">
        <f t="shared" si="44"/>
        <v>Работал</v>
      </c>
      <c r="F69" s="54" t="str">
        <f t="shared" si="44"/>
        <v>Работал</v>
      </c>
      <c r="G69" s="54" t="str">
        <f t="shared" si="44"/>
        <v>Работал</v>
      </c>
      <c r="H69" s="55" t="str">
        <f t="shared" si="44"/>
        <v/>
      </c>
      <c r="I69" s="55" t="str">
        <f t="shared" si="44"/>
        <v/>
      </c>
      <c r="J69" s="54" t="str">
        <f t="shared" si="44"/>
        <v>Работал</v>
      </c>
      <c r="K69" s="54" t="str">
        <f t="shared" si="44"/>
        <v>Работал</v>
      </c>
      <c r="L69" s="54" t="str">
        <f t="shared" si="44"/>
        <v>Работал</v>
      </c>
      <c r="M69" s="54" t="str">
        <f t="shared" si="44"/>
        <v>Работал</v>
      </c>
      <c r="N69" s="54" t="str">
        <f t="shared" si="44"/>
        <v>Работал</v>
      </c>
      <c r="O69" s="55" t="str">
        <f t="shared" si="44"/>
        <v/>
      </c>
      <c r="P69" s="55" t="str">
        <f t="shared" si="44"/>
        <v/>
      </c>
      <c r="Q69" s="54" t="str">
        <f t="shared" si="44"/>
        <v>Работал</v>
      </c>
      <c r="R69" s="54" t="str">
        <f t="shared" si="44"/>
        <v>Работал</v>
      </c>
      <c r="S69" s="54" t="str">
        <f t="shared" ref="S69:Y84" si="45">IF(ISBLANK(S156),"",IF(S156=0,"Выходной",IF(S156&lt;&gt;0,"Работал","")))</f>
        <v>Работал</v>
      </c>
      <c r="T69" s="54" t="str">
        <f t="shared" si="45"/>
        <v>Работал</v>
      </c>
      <c r="U69" s="54" t="str">
        <f t="shared" si="45"/>
        <v>Работал</v>
      </c>
      <c r="V69" s="55" t="str">
        <f t="shared" si="45"/>
        <v/>
      </c>
      <c r="W69" s="55" t="str">
        <f t="shared" si="45"/>
        <v/>
      </c>
      <c r="X69" s="54" t="str">
        <f t="shared" si="45"/>
        <v>Работал</v>
      </c>
      <c r="Y69" s="54" t="str">
        <f t="shared" si="45"/>
        <v>Работал</v>
      </c>
      <c r="Z69" s="54" t="str">
        <f t="shared" si="35"/>
        <v>Работал</v>
      </c>
      <c r="AA69" s="54" t="str">
        <f t="shared" si="35"/>
        <v>Работал</v>
      </c>
      <c r="AB69" s="54" t="str">
        <f t="shared" si="35"/>
        <v>Работал</v>
      </c>
      <c r="AC69" s="55" t="str">
        <f t="shared" si="35"/>
        <v/>
      </c>
      <c r="AD69" s="55" t="str">
        <f t="shared" si="35"/>
        <v/>
      </c>
      <c r="AE69" s="54" t="str">
        <f t="shared" si="35"/>
        <v>Работал</v>
      </c>
      <c r="AF69" s="54" t="str">
        <f t="shared" si="35"/>
        <v>Работал</v>
      </c>
      <c r="AG69" s="54" t="str">
        <f t="shared" si="35"/>
        <v>Работал</v>
      </c>
      <c r="AH69" s="54" t="str">
        <f t="shared" si="30"/>
        <v>Работал</v>
      </c>
      <c r="AI69" s="54"/>
      <c r="AJ69" s="54"/>
    </row>
    <row r="70" spans="1:36" x14ac:dyDescent="0.3">
      <c r="A70" s="32">
        <v>84</v>
      </c>
      <c r="B70" s="33" t="str">
        <f>VLOOKUP($A70,Сотрудники!$A$3:$L$1201,2,0)</f>
        <v>Сабиров Артур</v>
      </c>
      <c r="C70" s="33" t="str">
        <f>VLOOKUP($A70,Сотрудники!$A$3:$L$1201,8,0)</f>
        <v>Казань</v>
      </c>
      <c r="D70" s="54" t="str">
        <f t="shared" ref="D70:S74" si="46">IF(ISBLANK(D157),"",IF(D157=0,"Выходной",IF(D157&lt;&gt;0,"Работал","")))</f>
        <v>Работал</v>
      </c>
      <c r="E70" s="54" t="str">
        <f t="shared" si="46"/>
        <v>Работал</v>
      </c>
      <c r="F70" s="54" t="str">
        <f t="shared" si="46"/>
        <v>Работал</v>
      </c>
      <c r="G70" s="54" t="str">
        <f t="shared" si="46"/>
        <v>Работал</v>
      </c>
      <c r="H70" s="55" t="str">
        <f t="shared" si="46"/>
        <v/>
      </c>
      <c r="I70" s="55" t="str">
        <f t="shared" si="46"/>
        <v/>
      </c>
      <c r="J70" s="54" t="str">
        <f t="shared" si="46"/>
        <v>Работал</v>
      </c>
      <c r="K70" s="54" t="str">
        <f t="shared" si="46"/>
        <v>Работал</v>
      </c>
      <c r="L70" s="54" t="str">
        <f t="shared" si="46"/>
        <v>Работал</v>
      </c>
      <c r="M70" s="54" t="str">
        <f t="shared" si="46"/>
        <v>Работал</v>
      </c>
      <c r="N70" s="54" t="str">
        <f t="shared" si="46"/>
        <v>Работал</v>
      </c>
      <c r="O70" s="55" t="str">
        <f t="shared" si="46"/>
        <v/>
      </c>
      <c r="P70" s="55" t="str">
        <f t="shared" si="46"/>
        <v/>
      </c>
      <c r="Q70" s="54" t="str">
        <f t="shared" si="46"/>
        <v>Работал</v>
      </c>
      <c r="R70" s="54" t="str">
        <f t="shared" si="46"/>
        <v>Работал</v>
      </c>
      <c r="S70" s="54" t="str">
        <f t="shared" si="46"/>
        <v>Работал</v>
      </c>
      <c r="T70" s="54" t="str">
        <f t="shared" si="45"/>
        <v>Работал</v>
      </c>
      <c r="U70" s="54" t="str">
        <f t="shared" si="45"/>
        <v>Работал</v>
      </c>
      <c r="V70" s="55" t="str">
        <f t="shared" si="45"/>
        <v/>
      </c>
      <c r="W70" s="55" t="str">
        <f t="shared" si="45"/>
        <v/>
      </c>
      <c r="X70" s="54" t="str">
        <f t="shared" si="45"/>
        <v>Работал</v>
      </c>
      <c r="Y70" s="54" t="str">
        <f t="shared" si="45"/>
        <v>Работал</v>
      </c>
      <c r="Z70" s="54" t="str">
        <f t="shared" si="35"/>
        <v>Работал</v>
      </c>
      <c r="AA70" s="54" t="str">
        <f t="shared" si="35"/>
        <v>Работал</v>
      </c>
      <c r="AB70" s="54" t="str">
        <f t="shared" si="35"/>
        <v>Работал</v>
      </c>
      <c r="AC70" s="55" t="str">
        <f t="shared" si="35"/>
        <v/>
      </c>
      <c r="AD70" s="55" t="str">
        <f t="shared" si="35"/>
        <v/>
      </c>
      <c r="AE70" s="54" t="str">
        <f t="shared" si="35"/>
        <v>Работал</v>
      </c>
      <c r="AF70" s="54" t="str">
        <f t="shared" si="35"/>
        <v>Работал</v>
      </c>
      <c r="AG70" s="54" t="str">
        <f t="shared" si="35"/>
        <v>Работал</v>
      </c>
      <c r="AH70" s="54" t="str">
        <f t="shared" si="30"/>
        <v>Работал</v>
      </c>
      <c r="AI70" s="54"/>
      <c r="AJ70" s="54"/>
    </row>
    <row r="71" spans="1:36" x14ac:dyDescent="0.3">
      <c r="A71" s="32">
        <v>85</v>
      </c>
      <c r="B71" s="33" t="str">
        <f>VLOOKUP($A71,Сотрудники!$A$3:$L$1201,2,0)</f>
        <v>Рудаков Сергей</v>
      </c>
      <c r="C71" s="33" t="str">
        <f>VLOOKUP($A71,Сотрудники!$A$3:$L$1201,8,0)</f>
        <v>Москва</v>
      </c>
      <c r="D71" s="54" t="str">
        <f t="shared" si="46"/>
        <v>Работал</v>
      </c>
      <c r="E71" s="54" t="str">
        <f t="shared" si="46"/>
        <v>Работал</v>
      </c>
      <c r="F71" s="54" t="str">
        <f t="shared" si="46"/>
        <v>Работал</v>
      </c>
      <c r="G71" s="54" t="str">
        <f t="shared" si="46"/>
        <v>Работал</v>
      </c>
      <c r="H71" s="55" t="str">
        <f t="shared" si="46"/>
        <v/>
      </c>
      <c r="I71" s="55" t="str">
        <f t="shared" si="46"/>
        <v/>
      </c>
      <c r="J71" s="54" t="str">
        <f t="shared" si="46"/>
        <v>Работал</v>
      </c>
      <c r="K71" s="54" t="str">
        <f t="shared" si="46"/>
        <v>Работал</v>
      </c>
      <c r="L71" s="54" t="str">
        <f t="shared" si="46"/>
        <v>Работал</v>
      </c>
      <c r="M71" s="54" t="str">
        <f t="shared" si="46"/>
        <v>Работал</v>
      </c>
      <c r="N71" s="54" t="str">
        <f t="shared" si="46"/>
        <v>Работал</v>
      </c>
      <c r="O71" s="55" t="str">
        <f t="shared" si="46"/>
        <v/>
      </c>
      <c r="P71" s="55" t="str">
        <f t="shared" si="46"/>
        <v/>
      </c>
      <c r="Q71" s="54" t="str">
        <f t="shared" si="46"/>
        <v>Работал</v>
      </c>
      <c r="R71" s="54" t="str">
        <f t="shared" si="46"/>
        <v>Работал</v>
      </c>
      <c r="S71" s="54" t="str">
        <f t="shared" si="46"/>
        <v>Работал</v>
      </c>
      <c r="T71" s="54" t="str">
        <f t="shared" si="45"/>
        <v>Работал</v>
      </c>
      <c r="U71" s="54" t="str">
        <f t="shared" si="45"/>
        <v>Работал</v>
      </c>
      <c r="V71" s="55" t="str">
        <f t="shared" si="45"/>
        <v/>
      </c>
      <c r="W71" s="55" t="str">
        <f t="shared" si="45"/>
        <v/>
      </c>
      <c r="X71" s="54" t="str">
        <f t="shared" si="45"/>
        <v>Работал</v>
      </c>
      <c r="Y71" s="54" t="str">
        <f t="shared" si="45"/>
        <v>Работал</v>
      </c>
      <c r="Z71" s="54" t="str">
        <f t="shared" si="35"/>
        <v>Работал</v>
      </c>
      <c r="AA71" s="54" t="str">
        <f t="shared" si="35"/>
        <v>Работал</v>
      </c>
      <c r="AB71" s="54" t="str">
        <f t="shared" si="35"/>
        <v>Работал</v>
      </c>
      <c r="AC71" s="55" t="str">
        <f t="shared" si="35"/>
        <v/>
      </c>
      <c r="AD71" s="55" t="str">
        <f t="shared" si="35"/>
        <v/>
      </c>
      <c r="AE71" s="54" t="str">
        <f t="shared" si="35"/>
        <v>Работал</v>
      </c>
      <c r="AF71" s="54" t="str">
        <f t="shared" si="35"/>
        <v>Работал</v>
      </c>
      <c r="AG71" s="54" t="str">
        <f t="shared" si="35"/>
        <v>Работал</v>
      </c>
      <c r="AH71" s="54" t="str">
        <f t="shared" si="30"/>
        <v>Работал</v>
      </c>
      <c r="AI71" s="54"/>
      <c r="AJ71" s="54"/>
    </row>
    <row r="72" spans="1:36" x14ac:dyDescent="0.3">
      <c r="A72" s="32">
        <v>86</v>
      </c>
      <c r="B72" s="33" t="str">
        <f>VLOOKUP($A72,Сотрудники!$A$3:$L$1201,2,0)</f>
        <v>Михеев Дмитрий</v>
      </c>
      <c r="C72" s="33" t="str">
        <f>VLOOKUP($A72,Сотрудники!$A$3:$L$1201,8,0)</f>
        <v>СПБ</v>
      </c>
      <c r="D72" s="54" t="str">
        <f t="shared" si="46"/>
        <v>Работал</v>
      </c>
      <c r="E72" s="54" t="str">
        <f t="shared" si="46"/>
        <v>Работал</v>
      </c>
      <c r="F72" s="54" t="str">
        <f t="shared" si="46"/>
        <v>Работал</v>
      </c>
      <c r="G72" s="54" t="str">
        <f t="shared" si="46"/>
        <v>Работал</v>
      </c>
      <c r="H72" s="55" t="str">
        <f t="shared" si="46"/>
        <v/>
      </c>
      <c r="I72" s="55" t="str">
        <f t="shared" si="46"/>
        <v/>
      </c>
      <c r="J72" s="54" t="str">
        <f t="shared" si="46"/>
        <v>Работал</v>
      </c>
      <c r="K72" s="54" t="str">
        <f t="shared" si="46"/>
        <v>Работал</v>
      </c>
      <c r="L72" s="54" t="str">
        <f t="shared" si="46"/>
        <v>Работал</v>
      </c>
      <c r="M72" s="54" t="str">
        <f t="shared" si="46"/>
        <v>Работал</v>
      </c>
      <c r="N72" s="54" t="str">
        <f t="shared" si="46"/>
        <v>Работал</v>
      </c>
      <c r="O72" s="55" t="str">
        <f t="shared" si="46"/>
        <v/>
      </c>
      <c r="P72" s="55" t="str">
        <f t="shared" si="46"/>
        <v/>
      </c>
      <c r="Q72" s="54" t="str">
        <f t="shared" si="46"/>
        <v>Работал</v>
      </c>
      <c r="R72" s="54" t="str">
        <f t="shared" si="46"/>
        <v>Работал</v>
      </c>
      <c r="S72" s="54" t="str">
        <f t="shared" si="46"/>
        <v>Работал</v>
      </c>
      <c r="T72" s="54" t="str">
        <f t="shared" si="45"/>
        <v>Работал</v>
      </c>
      <c r="U72" s="54" t="str">
        <f t="shared" si="45"/>
        <v>Работал</v>
      </c>
      <c r="V72" s="55" t="str">
        <f t="shared" si="45"/>
        <v/>
      </c>
      <c r="W72" s="55" t="str">
        <f t="shared" si="45"/>
        <v/>
      </c>
      <c r="X72" s="54" t="str">
        <f t="shared" si="45"/>
        <v>Работал</v>
      </c>
      <c r="Y72" s="54" t="str">
        <f t="shared" si="45"/>
        <v>Работал</v>
      </c>
      <c r="Z72" s="54" t="str">
        <f t="shared" ref="Z72:AG74" si="47">IF(ISBLANK(Z159),"",IF(Z159=0,"Выходной",IF(Z159&lt;&gt;0,"Работал","")))</f>
        <v>Работал</v>
      </c>
      <c r="AA72" s="54" t="str">
        <f t="shared" si="47"/>
        <v>Работал</v>
      </c>
      <c r="AB72" s="54" t="str">
        <f t="shared" si="47"/>
        <v>Работал</v>
      </c>
      <c r="AC72" s="55" t="str">
        <f t="shared" si="47"/>
        <v/>
      </c>
      <c r="AD72" s="55" t="str">
        <f t="shared" si="47"/>
        <v/>
      </c>
      <c r="AE72" s="54" t="str">
        <f t="shared" si="47"/>
        <v>Работал</v>
      </c>
      <c r="AF72" s="54" t="str">
        <f t="shared" si="47"/>
        <v>Работал</v>
      </c>
      <c r="AG72" s="54" t="str">
        <f t="shared" si="47"/>
        <v>Работал</v>
      </c>
      <c r="AH72" s="54" t="str">
        <f t="shared" si="30"/>
        <v>Работал</v>
      </c>
      <c r="AI72" s="54"/>
      <c r="AJ72" s="54"/>
    </row>
    <row r="73" spans="1:36" x14ac:dyDescent="0.3">
      <c r="A73" s="32">
        <v>87</v>
      </c>
      <c r="B73" s="33" t="str">
        <f>VLOOKUP($A73,Сотрудники!$A$3:$L$1201,2,0)</f>
        <v>Борисова Алёна</v>
      </c>
      <c r="C73" s="33" t="str">
        <f>VLOOKUP($A73,Сотрудники!$A$3:$L$1201,8,0)</f>
        <v>Екатеринбург</v>
      </c>
      <c r="D73" s="54" t="str">
        <f t="shared" si="46"/>
        <v>Работал</v>
      </c>
      <c r="E73" s="54" t="str">
        <f t="shared" si="46"/>
        <v>Работал</v>
      </c>
      <c r="F73" s="54" t="str">
        <f t="shared" si="46"/>
        <v>Работал</v>
      </c>
      <c r="G73" s="54" t="str">
        <f t="shared" si="46"/>
        <v>Работал</v>
      </c>
      <c r="H73" s="55" t="str">
        <f t="shared" si="46"/>
        <v/>
      </c>
      <c r="I73" s="55" t="str">
        <f t="shared" si="46"/>
        <v/>
      </c>
      <c r="J73" s="54" t="str">
        <f t="shared" si="46"/>
        <v>Работал</v>
      </c>
      <c r="K73" s="54" t="str">
        <f t="shared" si="46"/>
        <v>Работал</v>
      </c>
      <c r="L73" s="54" t="str">
        <f t="shared" si="46"/>
        <v>Работал</v>
      </c>
      <c r="M73" s="54" t="str">
        <f t="shared" si="46"/>
        <v>Работал</v>
      </c>
      <c r="N73" s="54" t="str">
        <f t="shared" si="46"/>
        <v>Работал</v>
      </c>
      <c r="O73" s="55" t="str">
        <f t="shared" si="46"/>
        <v/>
      </c>
      <c r="P73" s="55" t="str">
        <f t="shared" si="46"/>
        <v/>
      </c>
      <c r="Q73" s="54" t="str">
        <f t="shared" si="46"/>
        <v>Работал</v>
      </c>
      <c r="R73" s="54" t="str">
        <f t="shared" si="46"/>
        <v>Работал</v>
      </c>
      <c r="S73" s="54" t="str">
        <f t="shared" si="46"/>
        <v>Работал</v>
      </c>
      <c r="T73" s="54" t="str">
        <f t="shared" si="45"/>
        <v>Работал</v>
      </c>
      <c r="U73" s="54" t="str">
        <f t="shared" si="45"/>
        <v>Работал</v>
      </c>
      <c r="V73" s="55" t="str">
        <f t="shared" si="45"/>
        <v/>
      </c>
      <c r="W73" s="55" t="str">
        <f t="shared" si="45"/>
        <v/>
      </c>
      <c r="X73" s="54" t="str">
        <f t="shared" si="45"/>
        <v>Работал</v>
      </c>
      <c r="Y73" s="54" t="str">
        <f t="shared" si="45"/>
        <v>Работал</v>
      </c>
      <c r="Z73" s="54" t="str">
        <f t="shared" si="47"/>
        <v>Работал</v>
      </c>
      <c r="AA73" s="54" t="str">
        <f t="shared" si="47"/>
        <v>Работал</v>
      </c>
      <c r="AB73" s="54" t="str">
        <f t="shared" si="47"/>
        <v>Работал</v>
      </c>
      <c r="AC73" s="55" t="str">
        <f t="shared" si="47"/>
        <v/>
      </c>
      <c r="AD73" s="55" t="str">
        <f t="shared" si="47"/>
        <v/>
      </c>
      <c r="AE73" s="54" t="str">
        <f t="shared" si="47"/>
        <v>Работал</v>
      </c>
      <c r="AF73" s="54" t="str">
        <f t="shared" si="47"/>
        <v>Работал</v>
      </c>
      <c r="AG73" s="54" t="str">
        <f t="shared" si="47"/>
        <v>Работал</v>
      </c>
      <c r="AH73" s="54" t="str">
        <f t="shared" si="30"/>
        <v>Работал</v>
      </c>
      <c r="AI73" s="54"/>
      <c r="AJ73" s="54"/>
    </row>
    <row r="74" spans="1:36" x14ac:dyDescent="0.3">
      <c r="A74" s="32">
        <v>88</v>
      </c>
      <c r="B74" s="33" t="str">
        <f>VLOOKUP($A74,Сотрудники!$A$3:$L$1201,2,0)</f>
        <v>Коурова Мария</v>
      </c>
      <c r="C74" s="33" t="str">
        <f>VLOOKUP($A74,Сотрудники!$A$3:$L$1201,8,0)</f>
        <v>Екатеринбург</v>
      </c>
      <c r="D74" s="54" t="str">
        <f t="shared" si="46"/>
        <v>Работал</v>
      </c>
      <c r="E74" s="54" t="str">
        <f t="shared" si="46"/>
        <v>Работал</v>
      </c>
      <c r="F74" s="54" t="str">
        <f t="shared" si="46"/>
        <v>Работал</v>
      </c>
      <c r="G74" s="54" t="str">
        <f t="shared" si="46"/>
        <v>Работал</v>
      </c>
      <c r="H74" s="55" t="str">
        <f t="shared" si="46"/>
        <v/>
      </c>
      <c r="I74" s="55" t="str">
        <f t="shared" si="46"/>
        <v/>
      </c>
      <c r="J74" s="54" t="str">
        <f t="shared" si="46"/>
        <v>Работал</v>
      </c>
      <c r="K74" s="54" t="str">
        <f t="shared" si="46"/>
        <v>Работал</v>
      </c>
      <c r="L74" s="54" t="str">
        <f t="shared" si="46"/>
        <v>Работал</v>
      </c>
      <c r="M74" s="54" t="str">
        <f t="shared" si="46"/>
        <v>Работал</v>
      </c>
      <c r="N74" s="54" t="str">
        <f t="shared" si="46"/>
        <v>Работал</v>
      </c>
      <c r="O74" s="55" t="str">
        <f t="shared" si="46"/>
        <v/>
      </c>
      <c r="P74" s="55" t="str">
        <f t="shared" si="46"/>
        <v/>
      </c>
      <c r="Q74" s="54" t="str">
        <f t="shared" si="46"/>
        <v>Работал</v>
      </c>
      <c r="R74" s="54" t="str">
        <f t="shared" si="46"/>
        <v>Работал</v>
      </c>
      <c r="S74" s="54" t="str">
        <f t="shared" si="46"/>
        <v>Работал</v>
      </c>
      <c r="T74" s="54" t="str">
        <f t="shared" si="45"/>
        <v>Работал</v>
      </c>
      <c r="U74" s="54" t="str">
        <f t="shared" si="45"/>
        <v>Работал</v>
      </c>
      <c r="V74" s="55" t="str">
        <f t="shared" si="45"/>
        <v/>
      </c>
      <c r="W74" s="55" t="str">
        <f t="shared" si="45"/>
        <v/>
      </c>
      <c r="X74" s="54" t="str">
        <f t="shared" si="45"/>
        <v>Работал</v>
      </c>
      <c r="Y74" s="54" t="str">
        <f t="shared" si="45"/>
        <v>Работал</v>
      </c>
      <c r="Z74" s="54" t="str">
        <f t="shared" si="47"/>
        <v>Работал</v>
      </c>
      <c r="AA74" s="54" t="str">
        <f t="shared" si="47"/>
        <v>Работал</v>
      </c>
      <c r="AB74" s="54" t="str">
        <f t="shared" si="47"/>
        <v>Работал</v>
      </c>
      <c r="AC74" s="55" t="str">
        <f t="shared" si="47"/>
        <v/>
      </c>
      <c r="AD74" s="55" t="str">
        <f t="shared" si="47"/>
        <v/>
      </c>
      <c r="AE74" s="54" t="str">
        <f t="shared" si="47"/>
        <v>Работал</v>
      </c>
      <c r="AF74" s="54" t="str">
        <f t="shared" si="47"/>
        <v>Работал</v>
      </c>
      <c r="AG74" s="54" t="str">
        <f t="shared" si="47"/>
        <v>Работал</v>
      </c>
      <c r="AH74" s="54" t="str">
        <f t="shared" si="30"/>
        <v>Работал</v>
      </c>
      <c r="AI74" s="54"/>
      <c r="AJ74" s="54"/>
    </row>
    <row r="75" spans="1:36" x14ac:dyDescent="0.3">
      <c r="A75" s="32">
        <v>89</v>
      </c>
      <c r="B75" s="33" t="str">
        <f>VLOOKUP($A75,Сотрудники!$A$3:$L$1201,2,0)</f>
        <v>Рамазанов Виталий</v>
      </c>
      <c r="C75" s="33" t="str">
        <f>VLOOKUP($A75,Сотрудники!$A$3:$L$1201,8,0)</f>
        <v>Москва</v>
      </c>
      <c r="D75" s="54" t="str">
        <f t="shared" ref="D75:W75" si="48">IF(ISBLANK(D162),"",IF(D162=0,"Выходной",IF(D162&lt;&gt;0,"Работал","")))</f>
        <v>Работал</v>
      </c>
      <c r="E75" s="54" t="str">
        <f t="shared" si="48"/>
        <v>Работал</v>
      </c>
      <c r="F75" s="54" t="str">
        <f t="shared" si="48"/>
        <v>Работал</v>
      </c>
      <c r="G75" s="54" t="str">
        <f t="shared" si="48"/>
        <v>Работал</v>
      </c>
      <c r="H75" s="55" t="str">
        <f t="shared" si="48"/>
        <v/>
      </c>
      <c r="I75" s="55" t="str">
        <f t="shared" si="48"/>
        <v/>
      </c>
      <c r="J75" s="54" t="str">
        <f t="shared" si="48"/>
        <v>Работал</v>
      </c>
      <c r="K75" s="54" t="str">
        <f t="shared" si="48"/>
        <v>Работал</v>
      </c>
      <c r="L75" s="54" t="str">
        <f t="shared" si="48"/>
        <v>Работал</v>
      </c>
      <c r="M75" s="54" t="str">
        <f t="shared" si="48"/>
        <v>Работал</v>
      </c>
      <c r="N75" s="54" t="str">
        <f t="shared" si="48"/>
        <v>Работал</v>
      </c>
      <c r="O75" s="55" t="str">
        <f t="shared" si="48"/>
        <v/>
      </c>
      <c r="P75" s="55" t="str">
        <f t="shared" si="48"/>
        <v/>
      </c>
      <c r="Q75" s="54" t="str">
        <f t="shared" si="48"/>
        <v>Работал</v>
      </c>
      <c r="R75" s="54" t="str">
        <f t="shared" si="48"/>
        <v>Работал</v>
      </c>
      <c r="S75" s="54" t="str">
        <f t="shared" si="48"/>
        <v>Работал</v>
      </c>
      <c r="T75" s="54" t="str">
        <f t="shared" si="48"/>
        <v>Работал</v>
      </c>
      <c r="U75" s="54" t="str">
        <f t="shared" si="48"/>
        <v>Работал</v>
      </c>
      <c r="V75" s="55" t="str">
        <f t="shared" si="48"/>
        <v/>
      </c>
      <c r="W75" s="55" t="str">
        <f t="shared" si="48"/>
        <v/>
      </c>
      <c r="X75" s="54" t="str">
        <f t="shared" si="45"/>
        <v>Работал</v>
      </c>
      <c r="Y75" s="54" t="str">
        <f t="shared" si="45"/>
        <v>Работал</v>
      </c>
      <c r="Z75" s="54" t="str">
        <f t="shared" ref="Z75:AG75" si="49">IF(ISBLANK(Z162),"",IF(Z162=0,"Выходной",IF(Z162&lt;&gt;0,"Работал","")))</f>
        <v>Работал</v>
      </c>
      <c r="AA75" s="54" t="str">
        <f t="shared" si="49"/>
        <v>Работал</v>
      </c>
      <c r="AB75" s="54" t="str">
        <f t="shared" si="49"/>
        <v>Работал</v>
      </c>
      <c r="AC75" s="55" t="str">
        <f t="shared" si="49"/>
        <v/>
      </c>
      <c r="AD75" s="55" t="str">
        <f t="shared" si="49"/>
        <v/>
      </c>
      <c r="AE75" s="54" t="str">
        <f t="shared" si="49"/>
        <v>Работал</v>
      </c>
      <c r="AF75" s="54" t="str">
        <f t="shared" si="49"/>
        <v>Работал</v>
      </c>
      <c r="AG75" s="54" t="str">
        <f t="shared" si="49"/>
        <v>Работал</v>
      </c>
      <c r="AH75" s="54" t="str">
        <f t="shared" si="30"/>
        <v>Работал</v>
      </c>
      <c r="AI75" s="54"/>
      <c r="AJ75" s="54"/>
    </row>
    <row r="76" spans="1:36" x14ac:dyDescent="0.3">
      <c r="A76" s="32">
        <v>90</v>
      </c>
      <c r="B76" s="33" t="str">
        <f>VLOOKUP($A76,Сотрудники!$A$3:$L$1201,2,0)</f>
        <v>Майорова Дарья</v>
      </c>
      <c r="C76" s="33" t="str">
        <f>VLOOKUP($A76,Сотрудники!$A$3:$L$1201,8,0)</f>
        <v>Ульяновск</v>
      </c>
      <c r="D76" s="54" t="str">
        <f t="shared" ref="D76:W76" si="50">IF(ISBLANK(D163),"",IF(D163=0,"Выходной",IF(D163&lt;&gt;0,"Работал","")))</f>
        <v>Работал</v>
      </c>
      <c r="E76" s="54" t="str">
        <f t="shared" si="50"/>
        <v>Работал</v>
      </c>
      <c r="F76" s="54" t="str">
        <f t="shared" si="50"/>
        <v>Работал</v>
      </c>
      <c r="G76" s="54" t="str">
        <f t="shared" si="50"/>
        <v>Работал</v>
      </c>
      <c r="H76" s="55" t="str">
        <f t="shared" si="50"/>
        <v/>
      </c>
      <c r="I76" s="55" t="str">
        <f t="shared" si="50"/>
        <v/>
      </c>
      <c r="J76" s="54" t="str">
        <f t="shared" si="50"/>
        <v>Работал</v>
      </c>
      <c r="K76" s="54" t="str">
        <f t="shared" si="50"/>
        <v>Работал</v>
      </c>
      <c r="L76" s="54" t="str">
        <f t="shared" si="50"/>
        <v>Работал</v>
      </c>
      <c r="M76" s="54" t="str">
        <f t="shared" si="50"/>
        <v>Работал</v>
      </c>
      <c r="N76" s="54" t="str">
        <f t="shared" si="50"/>
        <v>Работал</v>
      </c>
      <c r="O76" s="55" t="str">
        <f t="shared" si="50"/>
        <v/>
      </c>
      <c r="P76" s="55" t="str">
        <f t="shared" si="50"/>
        <v/>
      </c>
      <c r="Q76" s="54" t="str">
        <f t="shared" si="50"/>
        <v>Работал</v>
      </c>
      <c r="R76" s="54" t="str">
        <f t="shared" si="50"/>
        <v>Работал</v>
      </c>
      <c r="S76" s="54" t="str">
        <f t="shared" si="50"/>
        <v>Работал</v>
      </c>
      <c r="T76" s="54" t="str">
        <f t="shared" si="50"/>
        <v>Работал</v>
      </c>
      <c r="U76" s="54" t="str">
        <f t="shared" si="50"/>
        <v>Работал</v>
      </c>
      <c r="V76" s="55" t="str">
        <f t="shared" si="50"/>
        <v/>
      </c>
      <c r="W76" s="55" t="str">
        <f t="shared" si="50"/>
        <v/>
      </c>
      <c r="X76" s="54" t="str">
        <f t="shared" si="45"/>
        <v>Работал</v>
      </c>
      <c r="Y76" s="54" t="str">
        <f t="shared" si="45"/>
        <v>Работал</v>
      </c>
      <c r="Z76" s="54" t="str">
        <f t="shared" ref="Z76:AG76" si="51">IF(ISBLANK(Z163),"",IF(Z163=0,"Выходной",IF(Z163&lt;&gt;0,"Работал","")))</f>
        <v>Работал</v>
      </c>
      <c r="AA76" s="54" t="str">
        <f t="shared" si="51"/>
        <v>Работал</v>
      </c>
      <c r="AB76" s="54" t="str">
        <f t="shared" si="51"/>
        <v>Работал</v>
      </c>
      <c r="AC76" s="55" t="str">
        <f t="shared" si="51"/>
        <v/>
      </c>
      <c r="AD76" s="55" t="str">
        <f t="shared" si="51"/>
        <v/>
      </c>
      <c r="AE76" s="54" t="str">
        <f t="shared" si="51"/>
        <v>Работал</v>
      </c>
      <c r="AF76" s="54" t="str">
        <f t="shared" si="51"/>
        <v>Работал</v>
      </c>
      <c r="AG76" s="54" t="str">
        <f t="shared" si="51"/>
        <v>Работал</v>
      </c>
      <c r="AH76" s="54" t="str">
        <f t="shared" si="30"/>
        <v>Работал</v>
      </c>
      <c r="AI76" s="54"/>
      <c r="AJ76" s="54"/>
    </row>
    <row r="77" spans="1:36" x14ac:dyDescent="0.3">
      <c r="A77" s="32">
        <v>91</v>
      </c>
      <c r="B77" s="33" t="str">
        <f>VLOOKUP($A77,Сотрудники!$A$3:$L$1201,2,0)</f>
        <v>Макаров Владимир</v>
      </c>
      <c r="C77" s="33" t="str">
        <f>VLOOKUP($A77,Сотрудники!$A$3:$L$1201,8,0)</f>
        <v>Екатеринбург</v>
      </c>
      <c r="D77" s="54" t="str">
        <f t="shared" ref="D77:W77" si="52">IF(ISBLANK(D164),"",IF(D164=0,"Выходной",IF(D164&lt;&gt;0,"Работал","")))</f>
        <v/>
      </c>
      <c r="E77" s="54" t="str">
        <f t="shared" si="52"/>
        <v/>
      </c>
      <c r="F77" s="54" t="str">
        <f t="shared" si="52"/>
        <v/>
      </c>
      <c r="G77" s="54" t="str">
        <f t="shared" si="52"/>
        <v>Работал</v>
      </c>
      <c r="H77" s="55" t="str">
        <f t="shared" si="52"/>
        <v/>
      </c>
      <c r="I77" s="55" t="str">
        <f t="shared" si="52"/>
        <v/>
      </c>
      <c r="J77" s="54" t="str">
        <f t="shared" si="52"/>
        <v>Работал</v>
      </c>
      <c r="K77" s="54" t="str">
        <f t="shared" si="52"/>
        <v>Работал</v>
      </c>
      <c r="L77" s="54" t="str">
        <f t="shared" si="52"/>
        <v>Работал</v>
      </c>
      <c r="M77" s="54" t="str">
        <f t="shared" si="52"/>
        <v>Работал</v>
      </c>
      <c r="N77" s="54" t="str">
        <f t="shared" si="52"/>
        <v>Работал</v>
      </c>
      <c r="O77" s="55" t="str">
        <f t="shared" si="52"/>
        <v/>
      </c>
      <c r="P77" s="55" t="str">
        <f t="shared" si="52"/>
        <v/>
      </c>
      <c r="Q77" s="54" t="str">
        <f t="shared" si="52"/>
        <v>Работал</v>
      </c>
      <c r="R77" s="54" t="str">
        <f t="shared" si="52"/>
        <v>Работал</v>
      </c>
      <c r="S77" s="54" t="str">
        <f t="shared" si="52"/>
        <v>Работал</v>
      </c>
      <c r="T77" s="54" t="str">
        <f t="shared" si="52"/>
        <v>Работал</v>
      </c>
      <c r="U77" s="54" t="str">
        <f t="shared" si="52"/>
        <v>Работал</v>
      </c>
      <c r="V77" s="55" t="str">
        <f t="shared" si="52"/>
        <v/>
      </c>
      <c r="W77" s="55" t="str">
        <f t="shared" si="52"/>
        <v/>
      </c>
      <c r="X77" s="54" t="str">
        <f t="shared" si="45"/>
        <v>Работал</v>
      </c>
      <c r="Y77" s="54" t="str">
        <f t="shared" si="45"/>
        <v>Работал</v>
      </c>
      <c r="Z77" s="54" t="str">
        <f t="shared" ref="Z77:AG77" si="53">IF(ISBLANK(Z164),"",IF(Z164=0,"Выходной",IF(Z164&lt;&gt;0,"Работал","")))</f>
        <v>Работал</v>
      </c>
      <c r="AA77" s="54" t="str">
        <f t="shared" si="53"/>
        <v>Работал</v>
      </c>
      <c r="AB77" s="54" t="str">
        <f t="shared" si="53"/>
        <v>Работал</v>
      </c>
      <c r="AC77" s="55" t="str">
        <f t="shared" si="53"/>
        <v/>
      </c>
      <c r="AD77" s="55" t="str">
        <f t="shared" si="53"/>
        <v/>
      </c>
      <c r="AE77" s="54" t="str">
        <f t="shared" si="53"/>
        <v>Работал</v>
      </c>
      <c r="AF77" s="54" t="str">
        <f t="shared" si="53"/>
        <v>Работал</v>
      </c>
      <c r="AG77" s="54" t="str">
        <f t="shared" si="53"/>
        <v>Работал</v>
      </c>
      <c r="AH77" s="54" t="str">
        <f t="shared" si="30"/>
        <v>Работал</v>
      </c>
      <c r="AI77" s="54"/>
      <c r="AJ77" s="54"/>
    </row>
    <row r="78" spans="1:36" x14ac:dyDescent="0.3">
      <c r="A78" s="32">
        <v>92</v>
      </c>
      <c r="B78" s="33" t="str">
        <f>VLOOKUP($A78,Сотрудники!$A$3:$L$1201,2,0)</f>
        <v>Митрофанов Кирилл</v>
      </c>
      <c r="C78" s="33" t="str">
        <f>VLOOKUP($A78,Сотрудники!$A$3:$L$1201,8,0)</f>
        <v>Рязань</v>
      </c>
      <c r="D78" s="54" t="str">
        <f t="shared" ref="D78:W78" si="54">IF(ISBLANK(D165),"",IF(D165=0,"Выходной",IF(D165&lt;&gt;0,"Работал","")))</f>
        <v/>
      </c>
      <c r="E78" s="54" t="str">
        <f t="shared" si="54"/>
        <v/>
      </c>
      <c r="F78" s="54" t="str">
        <f t="shared" si="54"/>
        <v/>
      </c>
      <c r="G78" s="54" t="str">
        <f t="shared" si="54"/>
        <v/>
      </c>
      <c r="H78" s="55" t="str">
        <f t="shared" si="54"/>
        <v/>
      </c>
      <c r="I78" s="55" t="str">
        <f t="shared" si="54"/>
        <v/>
      </c>
      <c r="J78" s="54" t="str">
        <f t="shared" si="54"/>
        <v>Работал</v>
      </c>
      <c r="K78" s="54" t="str">
        <f t="shared" si="54"/>
        <v>Работал</v>
      </c>
      <c r="L78" s="54" t="str">
        <f t="shared" si="54"/>
        <v>Работал</v>
      </c>
      <c r="M78" s="54" t="str">
        <f t="shared" si="54"/>
        <v>Работал</v>
      </c>
      <c r="N78" s="54" t="str">
        <f t="shared" si="54"/>
        <v>Работал</v>
      </c>
      <c r="O78" s="55" t="str">
        <f t="shared" si="54"/>
        <v/>
      </c>
      <c r="P78" s="55" t="str">
        <f t="shared" si="54"/>
        <v/>
      </c>
      <c r="Q78" s="54" t="str">
        <f t="shared" si="54"/>
        <v>Работал</v>
      </c>
      <c r="R78" s="54" t="str">
        <f t="shared" si="54"/>
        <v>Работал</v>
      </c>
      <c r="S78" s="54" t="str">
        <f t="shared" si="54"/>
        <v>Работал</v>
      </c>
      <c r="T78" s="54" t="str">
        <f t="shared" si="54"/>
        <v>Работал</v>
      </c>
      <c r="U78" s="54" t="str">
        <f t="shared" si="54"/>
        <v>Работал</v>
      </c>
      <c r="V78" s="55" t="str">
        <f t="shared" si="54"/>
        <v/>
      </c>
      <c r="W78" s="55" t="str">
        <f t="shared" si="54"/>
        <v/>
      </c>
      <c r="X78" s="54" t="str">
        <f t="shared" si="45"/>
        <v>Работал</v>
      </c>
      <c r="Y78" s="54" t="str">
        <f t="shared" si="45"/>
        <v>Работал</v>
      </c>
      <c r="Z78" s="54" t="str">
        <f t="shared" ref="Z78:AG78" si="55">IF(ISBLANK(Z165),"",IF(Z165=0,"Выходной",IF(Z165&lt;&gt;0,"Работал","")))</f>
        <v>Работал</v>
      </c>
      <c r="AA78" s="54" t="str">
        <f t="shared" si="55"/>
        <v>Работал</v>
      </c>
      <c r="AB78" s="54" t="str">
        <f t="shared" si="55"/>
        <v>Работал</v>
      </c>
      <c r="AC78" s="55" t="str">
        <f t="shared" si="55"/>
        <v/>
      </c>
      <c r="AD78" s="55" t="str">
        <f t="shared" si="55"/>
        <v/>
      </c>
      <c r="AE78" s="54" t="str">
        <f t="shared" si="55"/>
        <v>Работал</v>
      </c>
      <c r="AF78" s="54" t="str">
        <f t="shared" si="55"/>
        <v>Работал</v>
      </c>
      <c r="AG78" s="54" t="str">
        <f t="shared" si="55"/>
        <v>Работал</v>
      </c>
      <c r="AH78" s="54" t="str">
        <f t="shared" si="30"/>
        <v>Работал</v>
      </c>
      <c r="AI78" s="54"/>
      <c r="AJ78" s="54"/>
    </row>
    <row r="79" spans="1:36" x14ac:dyDescent="0.3">
      <c r="A79" s="32">
        <v>93</v>
      </c>
      <c r="B79" s="33" t="str">
        <f>VLOOKUP($A79,Сотрудники!$A$3:$L$1201,2,0)</f>
        <v>Шурков Дмитрий</v>
      </c>
      <c r="C79" s="33" t="str">
        <f>VLOOKUP($A79,Сотрудники!$A$3:$L$1201,8,0)</f>
        <v>Калининград</v>
      </c>
      <c r="D79" s="54" t="str">
        <f t="shared" ref="D79:W79" si="56">IF(ISBLANK(D166),"",IF(D166=0,"Выходной",IF(D166&lt;&gt;0,"Работал","")))</f>
        <v/>
      </c>
      <c r="E79" s="54" t="str">
        <f t="shared" si="56"/>
        <v/>
      </c>
      <c r="F79" s="54" t="str">
        <f t="shared" si="56"/>
        <v/>
      </c>
      <c r="G79" s="54" t="str">
        <f t="shared" si="56"/>
        <v/>
      </c>
      <c r="H79" s="55" t="str">
        <f t="shared" si="56"/>
        <v/>
      </c>
      <c r="I79" s="55" t="str">
        <f t="shared" si="56"/>
        <v/>
      </c>
      <c r="J79" s="54" t="str">
        <f t="shared" si="56"/>
        <v>Работал</v>
      </c>
      <c r="K79" s="54" t="str">
        <f t="shared" si="56"/>
        <v>Работал</v>
      </c>
      <c r="L79" s="54" t="str">
        <f t="shared" si="56"/>
        <v>Работал</v>
      </c>
      <c r="M79" s="54" t="str">
        <f t="shared" si="56"/>
        <v>Работал</v>
      </c>
      <c r="N79" s="54" t="str">
        <f t="shared" si="56"/>
        <v>Работал</v>
      </c>
      <c r="O79" s="55" t="str">
        <f t="shared" si="56"/>
        <v/>
      </c>
      <c r="P79" s="55" t="str">
        <f t="shared" si="56"/>
        <v/>
      </c>
      <c r="Q79" s="54" t="str">
        <f t="shared" si="56"/>
        <v>Работал</v>
      </c>
      <c r="R79" s="54" t="str">
        <f t="shared" si="56"/>
        <v>Работал</v>
      </c>
      <c r="S79" s="54" t="str">
        <f t="shared" si="56"/>
        <v>Работал</v>
      </c>
      <c r="T79" s="54" t="str">
        <f t="shared" si="56"/>
        <v>Работал</v>
      </c>
      <c r="U79" s="54" t="str">
        <f t="shared" si="56"/>
        <v>Работал</v>
      </c>
      <c r="V79" s="55" t="str">
        <f t="shared" si="56"/>
        <v/>
      </c>
      <c r="W79" s="55" t="str">
        <f t="shared" si="56"/>
        <v/>
      </c>
      <c r="X79" s="54" t="str">
        <f t="shared" si="45"/>
        <v>Работал</v>
      </c>
      <c r="Y79" s="54" t="str">
        <f t="shared" si="45"/>
        <v>Работал</v>
      </c>
      <c r="Z79" s="54" t="str">
        <f t="shared" ref="Z79:AG79" si="57">IF(ISBLANK(Z166),"",IF(Z166=0,"Выходной",IF(Z166&lt;&gt;0,"Работал","")))</f>
        <v>Работал</v>
      </c>
      <c r="AA79" s="54" t="str">
        <f t="shared" si="57"/>
        <v>Работал</v>
      </c>
      <c r="AB79" s="54" t="str">
        <f t="shared" si="57"/>
        <v>Работал</v>
      </c>
      <c r="AC79" s="55" t="str">
        <f t="shared" si="57"/>
        <v/>
      </c>
      <c r="AD79" s="55" t="str">
        <f t="shared" si="57"/>
        <v/>
      </c>
      <c r="AE79" s="54" t="str">
        <f t="shared" si="57"/>
        <v>Работал</v>
      </c>
      <c r="AF79" s="54" t="str">
        <f t="shared" si="57"/>
        <v>Работал</v>
      </c>
      <c r="AG79" s="54" t="str">
        <f t="shared" si="57"/>
        <v>Работал</v>
      </c>
      <c r="AH79" s="54" t="str">
        <f t="shared" si="30"/>
        <v>Работал</v>
      </c>
      <c r="AI79" s="54"/>
      <c r="AJ79" s="54"/>
    </row>
    <row r="80" spans="1:36" x14ac:dyDescent="0.3">
      <c r="A80" s="32">
        <v>94</v>
      </c>
      <c r="B80" s="33" t="str">
        <f>VLOOKUP($A80,Сотрудники!$A$3:$L$1201,2,0)</f>
        <v>Русев Дмитрий</v>
      </c>
      <c r="C80" s="33" t="str">
        <f>VLOOKUP($A80,Сотрудники!$A$3:$L$1201,8,0)</f>
        <v>Москва</v>
      </c>
      <c r="D80" s="54" t="str">
        <f t="shared" ref="D80:W80" si="58">IF(ISBLANK(D167),"",IF(D167=0,"Выходной",IF(D167&lt;&gt;0,"Работал","")))</f>
        <v/>
      </c>
      <c r="E80" s="54" t="str">
        <f t="shared" si="58"/>
        <v/>
      </c>
      <c r="F80" s="54" t="str">
        <f t="shared" si="58"/>
        <v/>
      </c>
      <c r="G80" s="54" t="str">
        <f t="shared" si="58"/>
        <v/>
      </c>
      <c r="H80" s="55" t="str">
        <f t="shared" si="58"/>
        <v/>
      </c>
      <c r="I80" s="55" t="str">
        <f t="shared" si="58"/>
        <v/>
      </c>
      <c r="J80" s="54" t="str">
        <f t="shared" si="58"/>
        <v>Работал</v>
      </c>
      <c r="K80" s="54" t="str">
        <f t="shared" si="58"/>
        <v>Работал</v>
      </c>
      <c r="L80" s="54" t="str">
        <f t="shared" si="58"/>
        <v>Работал</v>
      </c>
      <c r="M80" s="54" t="str">
        <f t="shared" si="58"/>
        <v>Работал</v>
      </c>
      <c r="N80" s="54" t="str">
        <f t="shared" si="58"/>
        <v>Работал</v>
      </c>
      <c r="O80" s="55" t="str">
        <f t="shared" si="58"/>
        <v/>
      </c>
      <c r="P80" s="55" t="str">
        <f t="shared" si="58"/>
        <v/>
      </c>
      <c r="Q80" s="54" t="str">
        <f t="shared" si="58"/>
        <v>Работал</v>
      </c>
      <c r="R80" s="54" t="str">
        <f t="shared" si="58"/>
        <v>Работал</v>
      </c>
      <c r="S80" s="54" t="str">
        <f t="shared" si="58"/>
        <v>Работал</v>
      </c>
      <c r="T80" s="54" t="str">
        <f t="shared" si="58"/>
        <v>Работал</v>
      </c>
      <c r="U80" s="54" t="str">
        <f t="shared" si="58"/>
        <v>Работал</v>
      </c>
      <c r="V80" s="55" t="str">
        <f t="shared" si="58"/>
        <v/>
      </c>
      <c r="W80" s="55" t="str">
        <f t="shared" si="58"/>
        <v/>
      </c>
      <c r="X80" s="54" t="str">
        <f t="shared" si="45"/>
        <v>Работал</v>
      </c>
      <c r="Y80" s="54" t="str">
        <f t="shared" si="45"/>
        <v>Работал</v>
      </c>
      <c r="Z80" s="54" t="str">
        <f t="shared" ref="Z80:AG80" si="59">IF(ISBLANK(Z167),"",IF(Z167=0,"Выходной",IF(Z167&lt;&gt;0,"Работал","")))</f>
        <v>Работал</v>
      </c>
      <c r="AA80" s="54" t="str">
        <f t="shared" si="59"/>
        <v>Работал</v>
      </c>
      <c r="AB80" s="54" t="str">
        <f t="shared" si="59"/>
        <v>Работал</v>
      </c>
      <c r="AC80" s="55" t="str">
        <f t="shared" si="59"/>
        <v/>
      </c>
      <c r="AD80" s="55" t="str">
        <f t="shared" si="59"/>
        <v/>
      </c>
      <c r="AE80" s="54" t="str">
        <f t="shared" si="59"/>
        <v>Работал</v>
      </c>
      <c r="AF80" s="54" t="str">
        <f t="shared" si="59"/>
        <v>Работал</v>
      </c>
      <c r="AG80" s="54" t="str">
        <f t="shared" si="59"/>
        <v>Работал</v>
      </c>
      <c r="AH80" s="54" t="str">
        <f t="shared" si="30"/>
        <v>Работал</v>
      </c>
      <c r="AI80" s="54"/>
      <c r="AJ80" s="54"/>
    </row>
    <row r="81" spans="1:37" x14ac:dyDescent="0.3">
      <c r="A81" s="32">
        <v>95</v>
      </c>
      <c r="B81" s="33" t="str">
        <f>VLOOKUP($A81,Сотрудники!$A$3:$L$1201,2,0)</f>
        <v>Шутов Максим</v>
      </c>
      <c r="C81" s="33" t="str">
        <f>VLOOKUP($A81,Сотрудники!$A$3:$L$1201,8,0)</f>
        <v>Москва</v>
      </c>
      <c r="D81" s="54" t="str">
        <f t="shared" ref="D81:W81" si="60">IF(ISBLANK(D168),"",IF(D168=0,"Выходной",IF(D168&lt;&gt;0,"Работал","")))</f>
        <v/>
      </c>
      <c r="E81" s="54" t="str">
        <f t="shared" si="60"/>
        <v/>
      </c>
      <c r="F81" s="54" t="str">
        <f t="shared" si="60"/>
        <v/>
      </c>
      <c r="G81" s="54" t="str">
        <f t="shared" si="60"/>
        <v/>
      </c>
      <c r="H81" s="55" t="str">
        <f t="shared" si="60"/>
        <v/>
      </c>
      <c r="I81" s="55" t="str">
        <f t="shared" si="60"/>
        <v/>
      </c>
      <c r="J81" s="54" t="str">
        <f t="shared" si="60"/>
        <v/>
      </c>
      <c r="K81" s="54" t="str">
        <f t="shared" si="60"/>
        <v/>
      </c>
      <c r="L81" s="54" t="str">
        <f t="shared" si="60"/>
        <v/>
      </c>
      <c r="M81" s="54" t="str">
        <f t="shared" si="60"/>
        <v/>
      </c>
      <c r="N81" s="54" t="str">
        <f t="shared" si="60"/>
        <v/>
      </c>
      <c r="O81" s="55" t="str">
        <f t="shared" si="60"/>
        <v/>
      </c>
      <c r="P81" s="55" t="str">
        <f t="shared" si="60"/>
        <v/>
      </c>
      <c r="Q81" s="54" t="str">
        <f t="shared" si="60"/>
        <v>Работал</v>
      </c>
      <c r="R81" s="54" t="str">
        <f t="shared" si="60"/>
        <v>Работал</v>
      </c>
      <c r="S81" s="54" t="str">
        <f t="shared" si="60"/>
        <v>Работал</v>
      </c>
      <c r="T81" s="54" t="str">
        <f t="shared" si="60"/>
        <v>Работал</v>
      </c>
      <c r="U81" s="54" t="str">
        <f t="shared" si="60"/>
        <v>Работал</v>
      </c>
      <c r="V81" s="55" t="str">
        <f t="shared" si="60"/>
        <v/>
      </c>
      <c r="W81" s="55" t="str">
        <f t="shared" si="60"/>
        <v/>
      </c>
      <c r="X81" s="54" t="str">
        <f t="shared" si="45"/>
        <v>Работал</v>
      </c>
      <c r="Y81" s="54" t="str">
        <f t="shared" si="45"/>
        <v>Работал</v>
      </c>
      <c r="Z81" s="54" t="str">
        <f t="shared" ref="Z81:AG81" si="61">IF(ISBLANK(Z168),"",IF(Z168=0,"Выходной",IF(Z168&lt;&gt;0,"Работал","")))</f>
        <v>Работал</v>
      </c>
      <c r="AA81" s="54" t="str">
        <f t="shared" si="61"/>
        <v>Работал</v>
      </c>
      <c r="AB81" s="54" t="str">
        <f t="shared" si="61"/>
        <v>Работал</v>
      </c>
      <c r="AC81" s="55" t="str">
        <f t="shared" si="61"/>
        <v/>
      </c>
      <c r="AD81" s="55" t="str">
        <f t="shared" si="61"/>
        <v/>
      </c>
      <c r="AE81" s="54" t="str">
        <f t="shared" si="61"/>
        <v>Работал</v>
      </c>
      <c r="AF81" s="54" t="str">
        <f t="shared" si="61"/>
        <v>Работал</v>
      </c>
      <c r="AG81" s="54" t="str">
        <f t="shared" si="61"/>
        <v>Работал</v>
      </c>
      <c r="AH81" s="54" t="str">
        <f t="shared" si="30"/>
        <v>Работал</v>
      </c>
      <c r="AI81" s="54"/>
      <c r="AJ81" s="54"/>
    </row>
    <row r="82" spans="1:37" x14ac:dyDescent="0.3">
      <c r="A82" s="32">
        <v>96</v>
      </c>
      <c r="B82" s="33" t="str">
        <f>VLOOKUP($A82,Сотрудники!$A$3:$L$1201,2,0)</f>
        <v>Мелёхин Александр</v>
      </c>
      <c r="C82" s="33" t="str">
        <f>VLOOKUP($A82,Сотрудники!$A$3:$L$1201,8,0)</f>
        <v>Москва</v>
      </c>
      <c r="D82" s="54" t="str">
        <f t="shared" ref="D82:W82" si="62">IF(ISBLANK(D169),"",IF(D169=0,"Выходной",IF(D169&lt;&gt;0,"Работал","")))</f>
        <v/>
      </c>
      <c r="E82" s="54" t="str">
        <f t="shared" si="62"/>
        <v/>
      </c>
      <c r="F82" s="54" t="str">
        <f t="shared" si="62"/>
        <v/>
      </c>
      <c r="G82" s="54" t="str">
        <f t="shared" si="62"/>
        <v/>
      </c>
      <c r="H82" s="55" t="str">
        <f t="shared" si="62"/>
        <v/>
      </c>
      <c r="I82" s="55" t="str">
        <f t="shared" si="62"/>
        <v/>
      </c>
      <c r="J82" s="54" t="str">
        <f t="shared" si="62"/>
        <v/>
      </c>
      <c r="K82" s="54" t="str">
        <f t="shared" si="62"/>
        <v/>
      </c>
      <c r="L82" s="54" t="str">
        <f t="shared" si="62"/>
        <v/>
      </c>
      <c r="M82" s="54" t="str">
        <f t="shared" si="62"/>
        <v/>
      </c>
      <c r="N82" s="54" t="str">
        <f t="shared" si="62"/>
        <v/>
      </c>
      <c r="O82" s="55" t="str">
        <f t="shared" si="62"/>
        <v/>
      </c>
      <c r="P82" s="55" t="str">
        <f t="shared" si="62"/>
        <v/>
      </c>
      <c r="Q82" s="54" t="str">
        <f t="shared" si="62"/>
        <v/>
      </c>
      <c r="R82" s="54" t="str">
        <f t="shared" si="62"/>
        <v/>
      </c>
      <c r="S82" s="54" t="str">
        <f t="shared" si="62"/>
        <v/>
      </c>
      <c r="T82" s="54" t="str">
        <f t="shared" si="62"/>
        <v/>
      </c>
      <c r="U82" s="54" t="str">
        <f t="shared" si="62"/>
        <v/>
      </c>
      <c r="V82" s="55" t="str">
        <f t="shared" si="62"/>
        <v/>
      </c>
      <c r="W82" s="55" t="str">
        <f t="shared" si="62"/>
        <v/>
      </c>
      <c r="X82" s="54" t="str">
        <f t="shared" si="45"/>
        <v/>
      </c>
      <c r="Y82" s="54" t="str">
        <f t="shared" si="45"/>
        <v/>
      </c>
      <c r="Z82" s="54" t="str">
        <f t="shared" ref="Z82:AG82" si="63">IF(ISBLANK(Z169),"",IF(Z169=0,"Выходной",IF(Z169&lt;&gt;0,"Работал","")))</f>
        <v>Работал</v>
      </c>
      <c r="AA82" s="54" t="str">
        <f t="shared" si="63"/>
        <v>Работал</v>
      </c>
      <c r="AB82" s="54" t="str">
        <f t="shared" si="63"/>
        <v>Работал</v>
      </c>
      <c r="AC82" s="55" t="str">
        <f t="shared" si="63"/>
        <v/>
      </c>
      <c r="AD82" s="55" t="str">
        <f t="shared" si="63"/>
        <v/>
      </c>
      <c r="AE82" s="54" t="str">
        <f t="shared" si="63"/>
        <v>Работал</v>
      </c>
      <c r="AF82" s="54" t="str">
        <f t="shared" si="63"/>
        <v>Работал</v>
      </c>
      <c r="AG82" s="54" t="str">
        <f t="shared" si="63"/>
        <v>Работал</v>
      </c>
      <c r="AH82" s="54" t="str">
        <f t="shared" si="30"/>
        <v>Работал</v>
      </c>
      <c r="AI82" s="54"/>
      <c r="AJ82" s="54"/>
    </row>
    <row r="83" spans="1:37" x14ac:dyDescent="0.3">
      <c r="A83" s="32">
        <v>97</v>
      </c>
      <c r="B83" s="33" t="str">
        <f>VLOOKUP($A83,Сотрудники!$A$3:$L$1201,2,0)</f>
        <v>Карев Андрей</v>
      </c>
      <c r="C83" s="33" t="str">
        <f>VLOOKUP($A83,Сотрудники!$A$3:$L$1201,8,0)</f>
        <v>СПБ</v>
      </c>
      <c r="D83" s="54" t="str">
        <f t="shared" ref="D83:W83" si="64">IF(ISBLANK(D170),"",IF(D170=0,"Выходной",IF(D170&lt;&gt;0,"Работал","")))</f>
        <v/>
      </c>
      <c r="E83" s="54" t="str">
        <f t="shared" si="64"/>
        <v/>
      </c>
      <c r="F83" s="54" t="str">
        <f t="shared" si="64"/>
        <v/>
      </c>
      <c r="G83" s="54" t="str">
        <f t="shared" si="64"/>
        <v/>
      </c>
      <c r="H83" s="55" t="str">
        <f t="shared" si="64"/>
        <v/>
      </c>
      <c r="I83" s="55" t="str">
        <f t="shared" si="64"/>
        <v/>
      </c>
      <c r="J83" s="54" t="str">
        <f t="shared" si="64"/>
        <v/>
      </c>
      <c r="K83" s="54" t="str">
        <f t="shared" si="64"/>
        <v/>
      </c>
      <c r="L83" s="54" t="str">
        <f t="shared" si="64"/>
        <v/>
      </c>
      <c r="M83" s="54" t="str">
        <f t="shared" si="64"/>
        <v/>
      </c>
      <c r="N83" s="54" t="str">
        <f t="shared" si="64"/>
        <v/>
      </c>
      <c r="O83" s="55" t="str">
        <f t="shared" si="64"/>
        <v/>
      </c>
      <c r="P83" s="55" t="str">
        <f t="shared" si="64"/>
        <v/>
      </c>
      <c r="Q83" s="54" t="str">
        <f t="shared" si="64"/>
        <v/>
      </c>
      <c r="R83" s="54" t="str">
        <f t="shared" si="64"/>
        <v/>
      </c>
      <c r="S83" s="54" t="str">
        <f t="shared" si="64"/>
        <v/>
      </c>
      <c r="T83" s="54" t="str">
        <f t="shared" si="64"/>
        <v/>
      </c>
      <c r="U83" s="54" t="str">
        <f t="shared" si="64"/>
        <v/>
      </c>
      <c r="V83" s="55" t="str">
        <f t="shared" si="64"/>
        <v/>
      </c>
      <c r="W83" s="55" t="str">
        <f t="shared" si="64"/>
        <v/>
      </c>
      <c r="X83" s="54" t="str">
        <f t="shared" si="45"/>
        <v/>
      </c>
      <c r="Y83" s="54" t="str">
        <f t="shared" si="45"/>
        <v/>
      </c>
      <c r="Z83" s="54" t="str">
        <f t="shared" ref="Z83:AG83" si="65">IF(ISBLANK(Z170),"",IF(Z170=0,"Выходной",IF(Z170&lt;&gt;0,"Работал","")))</f>
        <v/>
      </c>
      <c r="AA83" s="54" t="str">
        <f t="shared" si="65"/>
        <v/>
      </c>
      <c r="AB83" s="54" t="str">
        <f t="shared" si="65"/>
        <v/>
      </c>
      <c r="AC83" s="55" t="str">
        <f t="shared" si="65"/>
        <v/>
      </c>
      <c r="AD83" s="55" t="str">
        <f t="shared" si="65"/>
        <v/>
      </c>
      <c r="AE83" s="54" t="str">
        <f t="shared" si="65"/>
        <v>Работал</v>
      </c>
      <c r="AF83" s="54" t="str">
        <f t="shared" si="65"/>
        <v>Работал</v>
      </c>
      <c r="AG83" s="54" t="str">
        <f t="shared" si="65"/>
        <v>Работал</v>
      </c>
      <c r="AH83" s="54" t="str">
        <f t="shared" si="30"/>
        <v>Работал</v>
      </c>
      <c r="AI83" s="54"/>
      <c r="AJ83" s="54"/>
    </row>
    <row r="84" spans="1:37" x14ac:dyDescent="0.3">
      <c r="A84" s="32">
        <v>98</v>
      </c>
      <c r="B84" s="33" t="str">
        <f>VLOOKUP($A84,Сотрудники!$A$3:$L$1201,2,0)</f>
        <v>Новикова Анастасия</v>
      </c>
      <c r="C84" s="33" t="str">
        <f>VLOOKUP($A84,Сотрудники!$A$3:$L$1201,8,0)</f>
        <v>Москва</v>
      </c>
      <c r="D84" s="54" t="str">
        <f t="shared" ref="D84:W84" si="66">IF(ISBLANK(D171),"",IF(D171=0,"Выходной",IF(D171&lt;&gt;0,"Работал","")))</f>
        <v/>
      </c>
      <c r="E84" s="54" t="str">
        <f t="shared" si="66"/>
        <v/>
      </c>
      <c r="F84" s="54" t="str">
        <f t="shared" si="66"/>
        <v/>
      </c>
      <c r="G84" s="54" t="str">
        <f t="shared" si="66"/>
        <v/>
      </c>
      <c r="H84" s="55" t="str">
        <f t="shared" si="66"/>
        <v/>
      </c>
      <c r="I84" s="55" t="str">
        <f t="shared" si="66"/>
        <v/>
      </c>
      <c r="J84" s="54" t="str">
        <f t="shared" si="66"/>
        <v/>
      </c>
      <c r="K84" s="54" t="str">
        <f t="shared" si="66"/>
        <v/>
      </c>
      <c r="L84" s="54" t="str">
        <f t="shared" si="66"/>
        <v/>
      </c>
      <c r="M84" s="54" t="str">
        <f t="shared" si="66"/>
        <v/>
      </c>
      <c r="N84" s="54" t="str">
        <f t="shared" si="66"/>
        <v/>
      </c>
      <c r="O84" s="55" t="str">
        <f t="shared" si="66"/>
        <v/>
      </c>
      <c r="P84" s="55" t="str">
        <f t="shared" si="66"/>
        <v/>
      </c>
      <c r="Q84" s="54" t="str">
        <f t="shared" si="66"/>
        <v/>
      </c>
      <c r="R84" s="54" t="str">
        <f t="shared" si="66"/>
        <v/>
      </c>
      <c r="S84" s="54" t="str">
        <f t="shared" si="66"/>
        <v/>
      </c>
      <c r="T84" s="54" t="str">
        <f t="shared" si="66"/>
        <v/>
      </c>
      <c r="U84" s="54" t="str">
        <f t="shared" si="66"/>
        <v/>
      </c>
      <c r="V84" s="55" t="str">
        <f t="shared" si="66"/>
        <v/>
      </c>
      <c r="W84" s="55" t="str">
        <f t="shared" si="66"/>
        <v/>
      </c>
      <c r="X84" s="54" t="str">
        <f t="shared" si="45"/>
        <v/>
      </c>
      <c r="Y84" s="54" t="str">
        <f t="shared" si="45"/>
        <v/>
      </c>
      <c r="Z84" s="54" t="str">
        <f t="shared" ref="Z84:AG84" si="67">IF(ISBLANK(Z171),"",IF(Z171=0,"Выходной",IF(Z171&lt;&gt;0,"Работал","")))</f>
        <v/>
      </c>
      <c r="AA84" s="54" t="str">
        <f t="shared" si="67"/>
        <v/>
      </c>
      <c r="AB84" s="54" t="str">
        <f t="shared" si="67"/>
        <v/>
      </c>
      <c r="AC84" s="55" t="str">
        <f t="shared" si="67"/>
        <v/>
      </c>
      <c r="AD84" s="55" t="str">
        <f t="shared" si="67"/>
        <v/>
      </c>
      <c r="AE84" s="54" t="str">
        <f t="shared" si="67"/>
        <v>Работал</v>
      </c>
      <c r="AF84" s="54" t="str">
        <f t="shared" si="67"/>
        <v>Работал</v>
      </c>
      <c r="AG84" s="54" t="str">
        <f t="shared" si="67"/>
        <v>Работал</v>
      </c>
      <c r="AH84" s="54" t="str">
        <f t="shared" si="30"/>
        <v>Работал</v>
      </c>
      <c r="AI84" s="54"/>
      <c r="AJ84" s="54"/>
    </row>
    <row r="85" spans="1:37" x14ac:dyDescent="0.3">
      <c r="A85" s="32">
        <v>99</v>
      </c>
      <c r="B85" s="33" t="str">
        <f>VLOOKUP($A85,Сотрудники!$A$3:$L$1201,2,0)</f>
        <v>Борисова Елизавета</v>
      </c>
      <c r="C85" s="33" t="str">
        <f>VLOOKUP($A85,Сотрудники!$A$3:$L$1201,8,0)</f>
        <v>Екатеринбург</v>
      </c>
      <c r="D85" s="54" t="str">
        <f t="shared" ref="D85:Y86" si="68">IF(ISBLANK(D172),"",IF(D172=0,"Выходной",IF(D172&lt;&gt;0,"Работал","")))</f>
        <v/>
      </c>
      <c r="E85" s="54" t="str">
        <f t="shared" si="68"/>
        <v/>
      </c>
      <c r="F85" s="54" t="str">
        <f t="shared" si="68"/>
        <v/>
      </c>
      <c r="G85" s="54" t="str">
        <f t="shared" si="68"/>
        <v/>
      </c>
      <c r="H85" s="55" t="str">
        <f t="shared" si="68"/>
        <v/>
      </c>
      <c r="I85" s="55" t="str">
        <f t="shared" si="68"/>
        <v/>
      </c>
      <c r="J85" s="54" t="str">
        <f t="shared" si="68"/>
        <v/>
      </c>
      <c r="K85" s="54" t="str">
        <f t="shared" si="68"/>
        <v/>
      </c>
      <c r="L85" s="54" t="str">
        <f t="shared" si="68"/>
        <v/>
      </c>
      <c r="M85" s="54" t="str">
        <f t="shared" si="68"/>
        <v/>
      </c>
      <c r="N85" s="54" t="str">
        <f t="shared" si="68"/>
        <v/>
      </c>
      <c r="O85" s="55" t="str">
        <f t="shared" si="68"/>
        <v/>
      </c>
      <c r="P85" s="55" t="str">
        <f t="shared" si="68"/>
        <v/>
      </c>
      <c r="Q85" s="54" t="str">
        <f t="shared" si="68"/>
        <v/>
      </c>
      <c r="R85" s="54" t="str">
        <f t="shared" si="68"/>
        <v/>
      </c>
      <c r="S85" s="54" t="str">
        <f t="shared" si="68"/>
        <v/>
      </c>
      <c r="T85" s="54" t="str">
        <f t="shared" si="68"/>
        <v/>
      </c>
      <c r="U85" s="54" t="str">
        <f t="shared" si="68"/>
        <v/>
      </c>
      <c r="V85" s="55" t="str">
        <f t="shared" si="68"/>
        <v/>
      </c>
      <c r="W85" s="55" t="str">
        <f t="shared" si="68"/>
        <v/>
      </c>
      <c r="X85" s="54" t="str">
        <f t="shared" si="68"/>
        <v/>
      </c>
      <c r="Y85" s="54" t="str">
        <f t="shared" si="68"/>
        <v/>
      </c>
      <c r="Z85" s="54" t="str">
        <f t="shared" ref="Z85:AG85" si="69">IF(ISBLANK(Z172),"",IF(Z172=0,"Выходной",IF(Z172&lt;&gt;0,"Работал","")))</f>
        <v/>
      </c>
      <c r="AA85" s="54" t="str">
        <f t="shared" si="69"/>
        <v/>
      </c>
      <c r="AB85" s="54" t="str">
        <f t="shared" si="69"/>
        <v/>
      </c>
      <c r="AC85" s="55" t="str">
        <f t="shared" si="69"/>
        <v/>
      </c>
      <c r="AD85" s="55" t="str">
        <f t="shared" si="69"/>
        <v/>
      </c>
      <c r="AE85" s="54" t="str">
        <f t="shared" si="69"/>
        <v>Работал</v>
      </c>
      <c r="AF85" s="54" t="str">
        <f t="shared" si="69"/>
        <v>Работал</v>
      </c>
      <c r="AG85" s="54" t="str">
        <f t="shared" si="69"/>
        <v>Работал</v>
      </c>
      <c r="AH85" s="54" t="str">
        <f t="shared" si="30"/>
        <v>Работал</v>
      </c>
      <c r="AI85" s="54"/>
      <c r="AJ85" s="54"/>
    </row>
    <row r="86" spans="1:37" x14ac:dyDescent="0.3">
      <c r="A86" s="32">
        <v>100</v>
      </c>
      <c r="B86" s="33" t="str">
        <f>VLOOKUP($A86,Сотрудники!$A$3:$L$1201,2,0)</f>
        <v>Любкина Анна</v>
      </c>
      <c r="C86" s="33" t="str">
        <f>VLOOKUP($A86,Сотрудники!$A$3:$L$1201,8,0)</f>
        <v>Москва</v>
      </c>
      <c r="D86" s="54" t="str">
        <f t="shared" ref="D86:W86" si="70">IF(ISBLANK(D173),"",IF(D173=0,"Выходной",IF(D173&lt;&gt;0,"Работал","")))</f>
        <v/>
      </c>
      <c r="E86" s="54" t="str">
        <f t="shared" si="70"/>
        <v/>
      </c>
      <c r="F86" s="54" t="str">
        <f t="shared" si="70"/>
        <v/>
      </c>
      <c r="G86" s="54" t="str">
        <f t="shared" si="70"/>
        <v/>
      </c>
      <c r="H86" s="55" t="str">
        <f t="shared" si="70"/>
        <v/>
      </c>
      <c r="I86" s="55" t="str">
        <f t="shared" si="70"/>
        <v/>
      </c>
      <c r="J86" s="54" t="str">
        <f t="shared" si="70"/>
        <v/>
      </c>
      <c r="K86" s="54" t="str">
        <f t="shared" si="70"/>
        <v/>
      </c>
      <c r="L86" s="54" t="str">
        <f t="shared" si="70"/>
        <v/>
      </c>
      <c r="M86" s="54" t="str">
        <f t="shared" si="70"/>
        <v/>
      </c>
      <c r="N86" s="54" t="str">
        <f t="shared" si="70"/>
        <v/>
      </c>
      <c r="O86" s="55" t="str">
        <f t="shared" si="70"/>
        <v/>
      </c>
      <c r="P86" s="55" t="str">
        <f t="shared" si="70"/>
        <v/>
      </c>
      <c r="Q86" s="54" t="str">
        <f t="shared" si="70"/>
        <v/>
      </c>
      <c r="R86" s="54" t="str">
        <f t="shared" si="70"/>
        <v/>
      </c>
      <c r="S86" s="54" t="str">
        <f t="shared" si="70"/>
        <v/>
      </c>
      <c r="T86" s="54" t="str">
        <f t="shared" si="70"/>
        <v/>
      </c>
      <c r="U86" s="54" t="str">
        <f t="shared" si="70"/>
        <v/>
      </c>
      <c r="V86" s="55" t="str">
        <f t="shared" si="70"/>
        <v/>
      </c>
      <c r="W86" s="55" t="str">
        <f t="shared" si="70"/>
        <v/>
      </c>
      <c r="X86" s="54" t="str">
        <f t="shared" si="68"/>
        <v/>
      </c>
      <c r="Y86" s="54" t="str">
        <f t="shared" si="68"/>
        <v/>
      </c>
      <c r="Z86" s="54" t="str">
        <f t="shared" ref="Z86:AG86" si="71">IF(ISBLANK(Z173),"",IF(Z173=0,"Выходной",IF(Z173&lt;&gt;0,"Работал","")))</f>
        <v/>
      </c>
      <c r="AA86" s="54" t="str">
        <f t="shared" si="71"/>
        <v/>
      </c>
      <c r="AB86" s="54" t="str">
        <f t="shared" si="71"/>
        <v/>
      </c>
      <c r="AC86" s="55" t="str">
        <f t="shared" si="71"/>
        <v/>
      </c>
      <c r="AD86" s="55" t="str">
        <f t="shared" si="71"/>
        <v/>
      </c>
      <c r="AE86" s="54" t="str">
        <f t="shared" si="71"/>
        <v/>
      </c>
      <c r="AF86" s="54" t="str">
        <f t="shared" si="71"/>
        <v>Работал</v>
      </c>
      <c r="AG86" s="54" t="str">
        <f t="shared" si="71"/>
        <v>Работал</v>
      </c>
      <c r="AH86" s="54" t="str">
        <f t="shared" si="30"/>
        <v>Работал</v>
      </c>
      <c r="AI86" s="54"/>
      <c r="AJ86" s="54"/>
    </row>
    <row r="87" spans="1:37" x14ac:dyDescent="0.3">
      <c r="B87" s="36" t="s">
        <v>27</v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</row>
    <row r="88" spans="1:37" x14ac:dyDescent="0.3">
      <c r="B88" s="38" t="s">
        <v>23</v>
      </c>
      <c r="C88" s="38" t="s">
        <v>24</v>
      </c>
      <c r="D88" s="96" t="s">
        <v>25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</row>
    <row r="89" spans="1:37" x14ac:dyDescent="0.3">
      <c r="B89" s="36"/>
      <c r="C89" s="37" t="s">
        <v>21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36" t="s">
        <v>20</v>
      </c>
    </row>
    <row r="90" spans="1:37" x14ac:dyDescent="0.3">
      <c r="A90" s="33">
        <v>1</v>
      </c>
      <c r="B90" s="33" t="str">
        <f>VLOOKUP($A90,Сотрудники!$A$3:$L$1201,2,0)</f>
        <v>Кузьмин Антон</v>
      </c>
      <c r="C90" s="33" t="str">
        <f>VLOOKUP($A90,Сотрудники!$A$3:$L$1201,8,0)</f>
        <v>Москва</v>
      </c>
      <c r="D90" s="54">
        <v>8</v>
      </c>
      <c r="E90" s="54">
        <v>8</v>
      </c>
      <c r="F90" s="54">
        <v>8</v>
      </c>
      <c r="G90" s="54">
        <v>8</v>
      </c>
      <c r="H90" s="55"/>
      <c r="I90" s="55"/>
      <c r="J90" s="54">
        <v>8</v>
      </c>
      <c r="K90" s="54">
        <v>8</v>
      </c>
      <c r="L90" s="54">
        <v>8</v>
      </c>
      <c r="M90" s="54">
        <v>8</v>
      </c>
      <c r="N90" s="54">
        <v>8</v>
      </c>
      <c r="O90" s="55"/>
      <c r="P90" s="55"/>
      <c r="Q90" s="54">
        <v>8</v>
      </c>
      <c r="R90" s="54">
        <v>8</v>
      </c>
      <c r="S90" s="54">
        <v>8</v>
      </c>
      <c r="T90" s="54">
        <v>8</v>
      </c>
      <c r="U90" s="54">
        <v>8</v>
      </c>
      <c r="V90" s="55"/>
      <c r="W90" s="55"/>
      <c r="X90" s="54">
        <v>8</v>
      </c>
      <c r="Y90" s="54">
        <v>8</v>
      </c>
      <c r="Z90" s="54">
        <v>8</v>
      </c>
      <c r="AA90" s="54">
        <v>8</v>
      </c>
      <c r="AB90" s="54">
        <v>8</v>
      </c>
      <c r="AC90" s="55"/>
      <c r="AD90" s="55"/>
      <c r="AE90" s="54">
        <v>8</v>
      </c>
      <c r="AF90" s="54">
        <v>8</v>
      </c>
      <c r="AG90" s="54">
        <v>8</v>
      </c>
      <c r="AH90" s="54">
        <v>7</v>
      </c>
      <c r="AI90" s="54"/>
      <c r="AJ90" s="54"/>
      <c r="AK90" s="36">
        <f>SUM(D90:AJ90)</f>
        <v>183</v>
      </c>
    </row>
    <row r="91" spans="1:37" x14ac:dyDescent="0.3">
      <c r="A91" s="33">
        <v>2</v>
      </c>
      <c r="B91" s="33" t="str">
        <f>VLOOKUP($A91,Сотрудники!$A$3:$L$1201,2,0)</f>
        <v xml:space="preserve">Крейнделин Борис </v>
      </c>
      <c r="C91" s="33" t="str">
        <f>VLOOKUP($A91,Сотрудники!$A$3:$L$1201,8,0)</f>
        <v>Москва</v>
      </c>
      <c r="D91" s="54">
        <v>8</v>
      </c>
      <c r="E91" s="54">
        <v>8</v>
      </c>
      <c r="F91" s="54">
        <v>8</v>
      </c>
      <c r="G91" s="54">
        <v>8</v>
      </c>
      <c r="H91" s="55"/>
      <c r="I91" s="55"/>
      <c r="J91" s="54">
        <v>8</v>
      </c>
      <c r="K91" s="54">
        <v>8</v>
      </c>
      <c r="L91" s="54">
        <v>8</v>
      </c>
      <c r="M91" s="54">
        <v>8</v>
      </c>
      <c r="N91" s="54">
        <v>8</v>
      </c>
      <c r="O91" s="55"/>
      <c r="P91" s="55"/>
      <c r="Q91" s="54">
        <v>8</v>
      </c>
      <c r="R91" s="54">
        <v>8</v>
      </c>
      <c r="S91" s="54">
        <v>8</v>
      </c>
      <c r="T91" s="54">
        <v>8</v>
      </c>
      <c r="U91" s="54">
        <v>8</v>
      </c>
      <c r="V91" s="55"/>
      <c r="W91" s="55"/>
      <c r="X91" s="54">
        <v>8</v>
      </c>
      <c r="Y91" s="54">
        <v>8</v>
      </c>
      <c r="Z91" s="54">
        <v>8</v>
      </c>
      <c r="AA91" s="54">
        <v>8</v>
      </c>
      <c r="AB91" s="54">
        <v>8</v>
      </c>
      <c r="AC91" s="55"/>
      <c r="AD91" s="55"/>
      <c r="AE91" s="54">
        <v>8</v>
      </c>
      <c r="AF91" s="54">
        <v>8</v>
      </c>
      <c r="AG91" s="54">
        <v>8</v>
      </c>
      <c r="AH91" s="54">
        <v>7</v>
      </c>
      <c r="AI91" s="54"/>
      <c r="AJ91" s="54"/>
      <c r="AK91" s="36">
        <f t="shared" ref="AK91:AK151" si="72">SUM(D91:AJ91)</f>
        <v>183</v>
      </c>
    </row>
    <row r="92" spans="1:37" x14ac:dyDescent="0.3">
      <c r="A92" s="33">
        <v>3</v>
      </c>
      <c r="B92" s="33" t="str">
        <f>VLOOKUP($A92,Сотрудники!$A$3:$L$1201,2,0)</f>
        <v>Асеев Феофан</v>
      </c>
      <c r="C92" s="33" t="str">
        <f>VLOOKUP($A92,Сотрудники!$A$3:$L$1201,8,0)</f>
        <v>Москва</v>
      </c>
      <c r="D92" s="54">
        <v>8</v>
      </c>
      <c r="E92" s="54">
        <v>8</v>
      </c>
      <c r="F92" s="54">
        <v>8</v>
      </c>
      <c r="G92" s="54">
        <v>8</v>
      </c>
      <c r="H92" s="55"/>
      <c r="I92" s="55"/>
      <c r="J92" s="54">
        <v>8</v>
      </c>
      <c r="K92" s="54">
        <v>8</v>
      </c>
      <c r="L92" s="54">
        <v>8</v>
      </c>
      <c r="M92" s="54">
        <v>8</v>
      </c>
      <c r="N92" s="54">
        <v>8</v>
      </c>
      <c r="O92" s="55"/>
      <c r="P92" s="55"/>
      <c r="Q92" s="54">
        <v>8</v>
      </c>
      <c r="R92" s="54">
        <v>8</v>
      </c>
      <c r="S92" s="54">
        <v>8</v>
      </c>
      <c r="T92" s="54">
        <v>8</v>
      </c>
      <c r="U92" s="54">
        <v>0</v>
      </c>
      <c r="V92" s="55">
        <v>0</v>
      </c>
      <c r="W92" s="55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5">
        <v>0</v>
      </c>
      <c r="AD92" s="55">
        <v>0</v>
      </c>
      <c r="AE92" s="54">
        <v>0</v>
      </c>
      <c r="AF92" s="54">
        <v>0</v>
      </c>
      <c r="AG92" s="54">
        <v>0</v>
      </c>
      <c r="AH92" s="54">
        <v>0</v>
      </c>
      <c r="AI92" s="54"/>
      <c r="AJ92" s="54"/>
      <c r="AK92" s="36">
        <f t="shared" si="72"/>
        <v>104</v>
      </c>
    </row>
    <row r="93" spans="1:37" x14ac:dyDescent="0.3">
      <c r="A93" s="32">
        <v>5</v>
      </c>
      <c r="B93" s="33" t="str">
        <f>VLOOKUP($A93,Сотрудники!$A$3:$L$1201,2,0)</f>
        <v>Яковлев Дмитрий</v>
      </c>
      <c r="C93" s="33" t="str">
        <f>VLOOKUP($A93,Сотрудники!$A$3:$L$1201,8,0)</f>
        <v>Москва</v>
      </c>
      <c r="D93" s="54">
        <v>8</v>
      </c>
      <c r="E93" s="54">
        <v>8</v>
      </c>
      <c r="F93" s="54">
        <v>8</v>
      </c>
      <c r="G93" s="54">
        <v>8</v>
      </c>
      <c r="H93" s="55"/>
      <c r="I93" s="55"/>
      <c r="J93" s="54">
        <v>8</v>
      </c>
      <c r="K93" s="54">
        <v>8</v>
      </c>
      <c r="L93" s="54">
        <v>8</v>
      </c>
      <c r="M93" s="54">
        <v>8</v>
      </c>
      <c r="N93" s="54">
        <v>8</v>
      </c>
      <c r="O93" s="55"/>
      <c r="P93" s="55"/>
      <c r="Q93" s="54">
        <v>8</v>
      </c>
      <c r="R93" s="54">
        <v>8</v>
      </c>
      <c r="S93" s="54">
        <v>8</v>
      </c>
      <c r="T93" s="54">
        <v>8</v>
      </c>
      <c r="U93" s="54">
        <v>8</v>
      </c>
      <c r="V93" s="55"/>
      <c r="W93" s="55"/>
      <c r="X93" s="54">
        <v>8</v>
      </c>
      <c r="Y93" s="54">
        <v>8</v>
      </c>
      <c r="Z93" s="54">
        <v>8</v>
      </c>
      <c r="AA93" s="54">
        <v>8</v>
      </c>
      <c r="AB93" s="54">
        <v>8</v>
      </c>
      <c r="AC93" s="55"/>
      <c r="AD93" s="55"/>
      <c r="AE93" s="54">
        <v>8</v>
      </c>
      <c r="AF93" s="54">
        <v>8</v>
      </c>
      <c r="AG93" s="54">
        <v>8</v>
      </c>
      <c r="AH93" s="54">
        <v>7</v>
      </c>
      <c r="AI93" s="54"/>
      <c r="AJ93" s="54"/>
      <c r="AK93" s="36">
        <f t="shared" si="72"/>
        <v>183</v>
      </c>
    </row>
    <row r="94" spans="1:37" x14ac:dyDescent="0.3">
      <c r="A94" s="32">
        <v>8</v>
      </c>
      <c r="B94" s="33" t="str">
        <f>VLOOKUP($A94,Сотрудники!$A$3:$L$1201,2,0)</f>
        <v>Хохлова Крестина</v>
      </c>
      <c r="C94" s="33" t="str">
        <f>VLOOKUP($A94,Сотрудники!$A$3:$L$1201,8,0)</f>
        <v>Москва</v>
      </c>
      <c r="D94" s="54">
        <v>8</v>
      </c>
      <c r="E94" s="54">
        <v>8</v>
      </c>
      <c r="F94" s="54">
        <v>8</v>
      </c>
      <c r="G94" s="54">
        <v>8</v>
      </c>
      <c r="H94" s="55"/>
      <c r="I94" s="55"/>
      <c r="J94" s="54">
        <v>8</v>
      </c>
      <c r="K94" s="54">
        <v>8</v>
      </c>
      <c r="L94" s="54">
        <v>8</v>
      </c>
      <c r="M94" s="54">
        <v>8</v>
      </c>
      <c r="N94" s="54">
        <v>8</v>
      </c>
      <c r="O94" s="55"/>
      <c r="P94" s="55"/>
      <c r="Q94" s="54">
        <v>8</v>
      </c>
      <c r="R94" s="54">
        <v>8</v>
      </c>
      <c r="S94" s="54">
        <v>8</v>
      </c>
      <c r="T94" s="54">
        <v>8</v>
      </c>
      <c r="U94" s="54">
        <v>8</v>
      </c>
      <c r="V94" s="55"/>
      <c r="W94" s="55"/>
      <c r="X94" s="54">
        <v>8</v>
      </c>
      <c r="Y94" s="54">
        <v>8</v>
      </c>
      <c r="Z94" s="54">
        <v>8</v>
      </c>
      <c r="AA94" s="54">
        <v>8</v>
      </c>
      <c r="AB94" s="54">
        <v>8</v>
      </c>
      <c r="AC94" s="55"/>
      <c r="AD94" s="55"/>
      <c r="AE94" s="54">
        <v>8</v>
      </c>
      <c r="AF94" s="54">
        <v>8</v>
      </c>
      <c r="AG94" s="54">
        <v>8</v>
      </c>
      <c r="AH94" s="54">
        <v>7</v>
      </c>
      <c r="AI94" s="54"/>
      <c r="AJ94" s="54"/>
      <c r="AK94" s="36">
        <f t="shared" si="72"/>
        <v>183</v>
      </c>
    </row>
    <row r="95" spans="1:37" x14ac:dyDescent="0.3">
      <c r="A95" s="32">
        <v>9</v>
      </c>
      <c r="B95" s="33" t="str">
        <f>VLOOKUP($A95,Сотрудники!$A$3:$L$1201,2,0)</f>
        <v>Пойш Виталий</v>
      </c>
      <c r="C95" s="33" t="str">
        <f>VLOOKUP($A95,Сотрудники!$A$3:$L$1201,8,0)</f>
        <v>Екатеринбург</v>
      </c>
      <c r="D95" s="54">
        <v>8</v>
      </c>
      <c r="E95" s="54">
        <v>8</v>
      </c>
      <c r="F95" s="54">
        <v>8</v>
      </c>
      <c r="G95" s="54">
        <v>8</v>
      </c>
      <c r="H95" s="55">
        <v>8</v>
      </c>
      <c r="I95" s="55"/>
      <c r="J95" s="54">
        <v>8</v>
      </c>
      <c r="K95" s="54">
        <v>8</v>
      </c>
      <c r="L95" s="54">
        <v>8</v>
      </c>
      <c r="M95" s="54">
        <v>8</v>
      </c>
      <c r="N95" s="54">
        <v>8</v>
      </c>
      <c r="O95" s="55"/>
      <c r="P95" s="55"/>
      <c r="Q95" s="54">
        <v>8</v>
      </c>
      <c r="R95" s="54">
        <v>8</v>
      </c>
      <c r="S95" s="54">
        <v>8</v>
      </c>
      <c r="T95" s="54">
        <v>8</v>
      </c>
      <c r="U95" s="54">
        <v>8</v>
      </c>
      <c r="V95" s="55"/>
      <c r="W95" s="55"/>
      <c r="X95" s="54">
        <v>8</v>
      </c>
      <c r="Y95" s="54">
        <v>8</v>
      </c>
      <c r="Z95" s="54">
        <v>8</v>
      </c>
      <c r="AA95" s="54">
        <v>8</v>
      </c>
      <c r="AB95" s="54">
        <v>8</v>
      </c>
      <c r="AC95" s="55"/>
      <c r="AD95" s="55"/>
      <c r="AE95" s="54">
        <v>8</v>
      </c>
      <c r="AF95" s="54">
        <v>8</v>
      </c>
      <c r="AG95" s="54">
        <v>8</v>
      </c>
      <c r="AH95" s="54">
        <v>7</v>
      </c>
      <c r="AI95" s="52"/>
      <c r="AJ95" s="52"/>
      <c r="AK95" s="36">
        <f t="shared" si="72"/>
        <v>191</v>
      </c>
    </row>
    <row r="96" spans="1:37" x14ac:dyDescent="0.3">
      <c r="A96" s="32">
        <v>10</v>
      </c>
      <c r="B96" s="33" t="str">
        <f>VLOOKUP($A96,Сотрудники!$A$3:$L$1201,2,0)</f>
        <v>Офицеров Дмитрий</v>
      </c>
      <c r="C96" s="33" t="str">
        <f>VLOOKUP($A96,Сотрудники!$A$3:$L$1201,8,0)</f>
        <v>СПБ</v>
      </c>
      <c r="D96" s="54">
        <v>8</v>
      </c>
      <c r="E96" s="54">
        <v>8</v>
      </c>
      <c r="F96" s="54">
        <v>8</v>
      </c>
      <c r="G96" s="54">
        <v>8</v>
      </c>
      <c r="H96" s="55"/>
      <c r="I96" s="55"/>
      <c r="J96" s="54">
        <v>8</v>
      </c>
      <c r="K96" s="54">
        <v>8</v>
      </c>
      <c r="L96" s="54">
        <v>8</v>
      </c>
      <c r="M96" s="54">
        <v>8</v>
      </c>
      <c r="N96" s="54">
        <v>8</v>
      </c>
      <c r="O96" s="55"/>
      <c r="P96" s="55"/>
      <c r="Q96" s="54">
        <v>8</v>
      </c>
      <c r="R96" s="54">
        <v>8</v>
      </c>
      <c r="S96" s="54">
        <v>8</v>
      </c>
      <c r="T96" s="54">
        <v>8</v>
      </c>
      <c r="U96" s="54">
        <v>8</v>
      </c>
      <c r="V96" s="55"/>
      <c r="W96" s="55"/>
      <c r="X96" s="54">
        <v>8</v>
      </c>
      <c r="Y96" s="54">
        <v>8</v>
      </c>
      <c r="Z96" s="54">
        <v>8</v>
      </c>
      <c r="AA96" s="54">
        <v>8</v>
      </c>
      <c r="AB96" s="54">
        <v>8</v>
      </c>
      <c r="AC96" s="55"/>
      <c r="AD96" s="55"/>
      <c r="AE96" s="54">
        <v>8</v>
      </c>
      <c r="AF96" s="54">
        <v>8</v>
      </c>
      <c r="AG96" s="54">
        <v>8</v>
      </c>
      <c r="AH96" s="54">
        <v>7</v>
      </c>
      <c r="AI96" s="52"/>
      <c r="AJ96" s="52"/>
      <c r="AK96" s="36">
        <f t="shared" si="72"/>
        <v>183</v>
      </c>
    </row>
    <row r="97" spans="1:37" x14ac:dyDescent="0.3">
      <c r="A97" s="32">
        <v>11</v>
      </c>
      <c r="B97" s="33" t="str">
        <f>VLOOKUP($A97,Сотрудники!$A$3:$L$1201,2,0)</f>
        <v>Муштекенов Тимур</v>
      </c>
      <c r="C97" s="33" t="str">
        <f>VLOOKUP($A97,Сотрудники!$A$3:$L$1201,8,0)</f>
        <v>СПБ</v>
      </c>
      <c r="D97" s="54">
        <v>8</v>
      </c>
      <c r="E97" s="54">
        <v>8</v>
      </c>
      <c r="F97" s="54">
        <v>8</v>
      </c>
      <c r="G97" s="54">
        <v>8</v>
      </c>
      <c r="H97" s="55"/>
      <c r="I97" s="55"/>
      <c r="J97" s="54">
        <v>8</v>
      </c>
      <c r="K97" s="54">
        <v>8</v>
      </c>
      <c r="L97" s="54">
        <v>8</v>
      </c>
      <c r="M97" s="54">
        <v>8</v>
      </c>
      <c r="N97" s="54">
        <v>8</v>
      </c>
      <c r="O97" s="55"/>
      <c r="P97" s="55"/>
      <c r="Q97" s="54">
        <v>8</v>
      </c>
      <c r="R97" s="54">
        <v>8</v>
      </c>
      <c r="S97" s="54">
        <v>8</v>
      </c>
      <c r="T97" s="54">
        <v>8</v>
      </c>
      <c r="U97" s="54">
        <v>8</v>
      </c>
      <c r="V97" s="55"/>
      <c r="W97" s="55"/>
      <c r="X97" s="54">
        <v>8</v>
      </c>
      <c r="Y97" s="54">
        <v>8</v>
      </c>
      <c r="Z97" s="54">
        <v>8</v>
      </c>
      <c r="AA97" s="54">
        <v>8</v>
      </c>
      <c r="AB97" s="54">
        <v>8</v>
      </c>
      <c r="AC97" s="55"/>
      <c r="AD97" s="55"/>
      <c r="AE97" s="54">
        <v>8</v>
      </c>
      <c r="AF97" s="54">
        <v>8</v>
      </c>
      <c r="AG97" s="54">
        <v>8</v>
      </c>
      <c r="AH97" s="54">
        <v>7</v>
      </c>
      <c r="AI97" s="52"/>
      <c r="AJ97" s="52"/>
      <c r="AK97" s="36">
        <f t="shared" si="72"/>
        <v>183</v>
      </c>
    </row>
    <row r="98" spans="1:37" x14ac:dyDescent="0.3">
      <c r="A98" s="49">
        <v>13</v>
      </c>
      <c r="B98" s="33" t="str">
        <f>VLOOKUP($A98,Сотрудники!$A$3:$L$1201,2,0)</f>
        <v>Богданов Михаил</v>
      </c>
      <c r="C98" s="33" t="str">
        <f>VLOOKUP($A98,Сотрудники!$A$3:$L$1201,8,0)</f>
        <v>СПБ</v>
      </c>
      <c r="D98" s="54">
        <v>8</v>
      </c>
      <c r="E98" s="54">
        <v>8</v>
      </c>
      <c r="F98" s="54">
        <v>8</v>
      </c>
      <c r="G98" s="54">
        <v>8</v>
      </c>
      <c r="H98" s="55">
        <v>8</v>
      </c>
      <c r="I98" s="55"/>
      <c r="J98" s="54">
        <v>8</v>
      </c>
      <c r="K98" s="54">
        <v>8</v>
      </c>
      <c r="L98" s="54">
        <v>8</v>
      </c>
      <c r="M98" s="54">
        <v>8</v>
      </c>
      <c r="N98" s="54">
        <v>8</v>
      </c>
      <c r="O98" s="55">
        <v>8</v>
      </c>
      <c r="P98" s="55"/>
      <c r="Q98" s="54">
        <v>8</v>
      </c>
      <c r="R98" s="54">
        <v>8</v>
      </c>
      <c r="S98" s="54">
        <v>8</v>
      </c>
      <c r="T98" s="54">
        <v>8</v>
      </c>
      <c r="U98" s="54">
        <v>8</v>
      </c>
      <c r="V98" s="55">
        <v>8</v>
      </c>
      <c r="W98" s="55"/>
      <c r="X98" s="54">
        <v>8</v>
      </c>
      <c r="Y98" s="54">
        <v>8</v>
      </c>
      <c r="Z98" s="54">
        <v>8</v>
      </c>
      <c r="AA98" s="54">
        <v>8</v>
      </c>
      <c r="AB98" s="54">
        <v>8</v>
      </c>
      <c r="AC98" s="55"/>
      <c r="AD98" s="55"/>
      <c r="AE98" s="54">
        <v>8</v>
      </c>
      <c r="AF98" s="54">
        <v>8</v>
      </c>
      <c r="AG98" s="54">
        <v>8</v>
      </c>
      <c r="AH98" s="54">
        <v>7</v>
      </c>
      <c r="AI98" s="52"/>
      <c r="AJ98" s="52"/>
      <c r="AK98" s="36">
        <f t="shared" si="72"/>
        <v>207</v>
      </c>
    </row>
    <row r="99" spans="1:37" x14ac:dyDescent="0.3">
      <c r="A99" s="49">
        <v>14</v>
      </c>
      <c r="B99" s="33" t="str">
        <f>VLOOKUP($A99,Сотрудники!$A$3:$L$1201,2,0)</f>
        <v>Смирнова Екатерина</v>
      </c>
      <c r="C99" s="33" t="str">
        <f>VLOOKUP($A99,Сотрудники!$A$3:$L$1201,8,0)</f>
        <v>Москва</v>
      </c>
      <c r="D99" s="54">
        <v>8</v>
      </c>
      <c r="E99" s="54">
        <v>8</v>
      </c>
      <c r="F99" s="54">
        <v>8</v>
      </c>
      <c r="G99" s="54">
        <v>8</v>
      </c>
      <c r="H99" s="55"/>
      <c r="I99" s="55"/>
      <c r="J99" s="54">
        <v>8</v>
      </c>
      <c r="K99" s="54">
        <v>8</v>
      </c>
      <c r="L99" s="54">
        <v>8</v>
      </c>
      <c r="M99" s="54">
        <v>8</v>
      </c>
      <c r="N99" s="54">
        <v>8</v>
      </c>
      <c r="O99" s="55"/>
      <c r="P99" s="55"/>
      <c r="Q99" s="54">
        <v>8</v>
      </c>
      <c r="R99" s="54">
        <v>8</v>
      </c>
      <c r="S99" s="54">
        <v>8</v>
      </c>
      <c r="T99" s="54">
        <v>8</v>
      </c>
      <c r="U99" s="54">
        <v>8</v>
      </c>
      <c r="V99" s="55"/>
      <c r="W99" s="55"/>
      <c r="X99" s="54"/>
      <c r="Y99" s="54"/>
      <c r="Z99" s="54"/>
      <c r="AA99" s="54"/>
      <c r="AB99" s="54"/>
      <c r="AC99" s="55"/>
      <c r="AD99" s="55"/>
      <c r="AE99" s="54"/>
      <c r="AF99" s="54"/>
      <c r="AG99" s="54"/>
      <c r="AH99" s="54"/>
      <c r="AI99" s="52"/>
      <c r="AJ99" s="52"/>
      <c r="AK99" s="36">
        <f t="shared" si="72"/>
        <v>112</v>
      </c>
    </row>
    <row r="100" spans="1:37" x14ac:dyDescent="0.3">
      <c r="A100" s="49">
        <v>15</v>
      </c>
      <c r="B100" s="33" t="str">
        <f>VLOOKUP($A100,Сотрудники!$A$3:$L$1201,2,0)</f>
        <v>Герасимова Елизавета</v>
      </c>
      <c r="C100" s="33" t="str">
        <f>VLOOKUP($A100,Сотрудники!$A$3:$L$1201,8,0)</f>
        <v>Москва</v>
      </c>
      <c r="D100" s="54">
        <v>8</v>
      </c>
      <c r="E100" s="54">
        <v>8</v>
      </c>
      <c r="F100" s="54">
        <v>8</v>
      </c>
      <c r="G100" s="54">
        <v>8</v>
      </c>
      <c r="H100" s="55"/>
      <c r="I100" s="55"/>
      <c r="J100" s="54">
        <v>8</v>
      </c>
      <c r="K100" s="54">
        <v>8</v>
      </c>
      <c r="L100" s="54">
        <v>8</v>
      </c>
      <c r="M100" s="54">
        <v>8</v>
      </c>
      <c r="N100" s="54">
        <v>8</v>
      </c>
      <c r="O100" s="55"/>
      <c r="P100" s="55"/>
      <c r="Q100" s="54">
        <v>8</v>
      </c>
      <c r="R100" s="54">
        <v>8</v>
      </c>
      <c r="S100" s="54">
        <v>8</v>
      </c>
      <c r="T100" s="54">
        <v>8</v>
      </c>
      <c r="U100" s="54">
        <v>8</v>
      </c>
      <c r="V100" s="55"/>
      <c r="W100" s="55"/>
      <c r="X100" s="54">
        <v>8</v>
      </c>
      <c r="Y100" s="54">
        <v>8</v>
      </c>
      <c r="Z100" s="54">
        <v>8</v>
      </c>
      <c r="AA100" s="54">
        <v>8</v>
      </c>
      <c r="AB100" s="54">
        <v>8</v>
      </c>
      <c r="AC100" s="55"/>
      <c r="AD100" s="55"/>
      <c r="AE100" s="54">
        <v>8</v>
      </c>
      <c r="AF100" s="54">
        <v>8</v>
      </c>
      <c r="AG100" s="54">
        <v>8</v>
      </c>
      <c r="AH100" s="54">
        <v>7</v>
      </c>
      <c r="AI100" s="52"/>
      <c r="AJ100" s="52"/>
      <c r="AK100" s="36">
        <f t="shared" si="72"/>
        <v>183</v>
      </c>
    </row>
    <row r="101" spans="1:37" x14ac:dyDescent="0.3">
      <c r="A101" s="32">
        <v>16</v>
      </c>
      <c r="B101" s="33" t="str">
        <f>VLOOKUP($A101,Сотрудники!$A$3:$L$1201,2,0)</f>
        <v>Абдуллаева Анжелика</v>
      </c>
      <c r="C101" s="33" t="str">
        <f>VLOOKUP($A101,Сотрудники!$A$3:$L$1201,8,0)</f>
        <v>Москва</v>
      </c>
      <c r="D101" s="54">
        <v>8</v>
      </c>
      <c r="E101" s="54">
        <v>8</v>
      </c>
      <c r="F101" s="54">
        <v>8</v>
      </c>
      <c r="G101" s="54">
        <v>8</v>
      </c>
      <c r="H101" s="55"/>
      <c r="I101" s="55"/>
      <c r="J101" s="54">
        <v>8</v>
      </c>
      <c r="K101" s="54">
        <v>8</v>
      </c>
      <c r="L101" s="54">
        <v>8</v>
      </c>
      <c r="M101" s="54">
        <v>8</v>
      </c>
      <c r="N101" s="54">
        <v>8</v>
      </c>
      <c r="O101" s="55"/>
      <c r="P101" s="55"/>
      <c r="Q101" s="54">
        <v>8</v>
      </c>
      <c r="R101" s="54">
        <v>8</v>
      </c>
      <c r="S101" s="54">
        <v>8</v>
      </c>
      <c r="T101" s="54">
        <v>8</v>
      </c>
      <c r="U101" s="54">
        <v>8</v>
      </c>
      <c r="V101" s="55"/>
      <c r="W101" s="55"/>
      <c r="X101" s="54">
        <v>8</v>
      </c>
      <c r="Y101" s="54">
        <v>8</v>
      </c>
      <c r="Z101" s="54">
        <v>8</v>
      </c>
      <c r="AA101" s="54">
        <v>8</v>
      </c>
      <c r="AB101" s="54">
        <v>8</v>
      </c>
      <c r="AC101" s="55"/>
      <c r="AD101" s="55"/>
      <c r="AE101" s="54">
        <v>8</v>
      </c>
      <c r="AF101" s="54">
        <v>8</v>
      </c>
      <c r="AG101" s="54">
        <v>8</v>
      </c>
      <c r="AH101" s="54">
        <v>7</v>
      </c>
      <c r="AI101" s="52"/>
      <c r="AJ101" s="52"/>
      <c r="AK101" s="36">
        <f t="shared" si="72"/>
        <v>183</v>
      </c>
    </row>
    <row r="102" spans="1:37" x14ac:dyDescent="0.3">
      <c r="A102" s="32">
        <v>17</v>
      </c>
      <c r="B102" s="33" t="str">
        <f>VLOOKUP($A102,Сотрудники!$A$3:$L$1201,2,0)</f>
        <v>Наймушин Евгений</v>
      </c>
      <c r="C102" s="33" t="str">
        <f>VLOOKUP($A102,Сотрудники!$A$3:$L$1201,8,0)</f>
        <v>Екатеринбург</v>
      </c>
      <c r="D102" s="54">
        <v>8</v>
      </c>
      <c r="E102" s="54">
        <v>8</v>
      </c>
      <c r="F102" s="54">
        <v>8</v>
      </c>
      <c r="G102" s="54">
        <v>8</v>
      </c>
      <c r="H102" s="55"/>
      <c r="I102" s="55"/>
      <c r="J102" s="54">
        <v>8</v>
      </c>
      <c r="K102" s="54">
        <v>8</v>
      </c>
      <c r="L102" s="54">
        <v>8</v>
      </c>
      <c r="M102" s="54">
        <v>8</v>
      </c>
      <c r="N102" s="54">
        <v>8</v>
      </c>
      <c r="O102" s="55"/>
      <c r="P102" s="55"/>
      <c r="Q102" s="54">
        <v>8</v>
      </c>
      <c r="R102" s="54">
        <v>8</v>
      </c>
      <c r="S102" s="54">
        <v>8</v>
      </c>
      <c r="T102" s="54">
        <v>8</v>
      </c>
      <c r="U102" s="54">
        <v>8</v>
      </c>
      <c r="V102" s="55"/>
      <c r="W102" s="55"/>
      <c r="X102" s="54">
        <v>8</v>
      </c>
      <c r="Y102" s="54">
        <v>8</v>
      </c>
      <c r="Z102" s="54">
        <v>8</v>
      </c>
      <c r="AA102" s="54">
        <v>8</v>
      </c>
      <c r="AB102" s="54">
        <v>0</v>
      </c>
      <c r="AC102" s="55"/>
      <c r="AD102" s="55"/>
      <c r="AE102" s="54">
        <v>0</v>
      </c>
      <c r="AF102" s="54">
        <v>0</v>
      </c>
      <c r="AG102" s="54">
        <v>0</v>
      </c>
      <c r="AH102" s="54">
        <v>7</v>
      </c>
      <c r="AI102" s="52"/>
      <c r="AJ102" s="52"/>
      <c r="AK102" s="36">
        <f t="shared" si="72"/>
        <v>151</v>
      </c>
    </row>
    <row r="103" spans="1:37" x14ac:dyDescent="0.3">
      <c r="A103" s="32">
        <v>19</v>
      </c>
      <c r="B103" s="33" t="str">
        <f>VLOOKUP($A103,Сотрудники!$A$3:$L$1201,2,0)</f>
        <v>Лопатин Максим</v>
      </c>
      <c r="C103" s="33" t="str">
        <f>VLOOKUP($A103,Сотрудники!$A$3:$L$1201,8,0)</f>
        <v>Москва</v>
      </c>
      <c r="D103" s="54">
        <v>8</v>
      </c>
      <c r="E103" s="54">
        <v>8</v>
      </c>
      <c r="F103" s="54">
        <v>8</v>
      </c>
      <c r="G103" s="54">
        <v>8</v>
      </c>
      <c r="H103" s="55"/>
      <c r="I103" s="55"/>
      <c r="J103" s="54">
        <v>8</v>
      </c>
      <c r="K103" s="54">
        <v>8</v>
      </c>
      <c r="L103" s="54">
        <v>8</v>
      </c>
      <c r="M103" s="54">
        <v>8</v>
      </c>
      <c r="N103" s="54">
        <v>8</v>
      </c>
      <c r="O103" s="55"/>
      <c r="P103" s="55"/>
      <c r="Q103" s="54">
        <v>8</v>
      </c>
      <c r="R103" s="54">
        <v>8</v>
      </c>
      <c r="S103" s="54">
        <v>8</v>
      </c>
      <c r="T103" s="54">
        <v>8</v>
      </c>
      <c r="U103" s="54">
        <v>8</v>
      </c>
      <c r="V103" s="55"/>
      <c r="W103" s="55"/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5">
        <v>0</v>
      </c>
      <c r="AD103" s="55">
        <v>0</v>
      </c>
      <c r="AE103" s="54">
        <v>0</v>
      </c>
      <c r="AF103" s="54">
        <v>0</v>
      </c>
      <c r="AG103" s="54">
        <v>0</v>
      </c>
      <c r="AH103" s="54">
        <v>0</v>
      </c>
      <c r="AI103" s="52"/>
      <c r="AJ103" s="52"/>
      <c r="AK103" s="36">
        <f t="shared" si="72"/>
        <v>112</v>
      </c>
    </row>
    <row r="104" spans="1:37" x14ac:dyDescent="0.3">
      <c r="A104" s="32">
        <v>21</v>
      </c>
      <c r="B104" s="33" t="str">
        <f>VLOOKUP($A104,Сотрудники!$A$3:$L$1201,2,0)</f>
        <v>Шимберев Борис</v>
      </c>
      <c r="C104" s="33" t="str">
        <f>VLOOKUP($A104,Сотрудники!$A$3:$L$1201,8,0)</f>
        <v>СПБ</v>
      </c>
      <c r="D104" s="54">
        <v>8</v>
      </c>
      <c r="E104" s="54">
        <v>8</v>
      </c>
      <c r="F104" s="54">
        <v>8</v>
      </c>
      <c r="G104" s="54">
        <v>8</v>
      </c>
      <c r="H104" s="55"/>
      <c r="I104" s="55"/>
      <c r="J104" s="54">
        <v>8</v>
      </c>
      <c r="K104" s="54">
        <v>8</v>
      </c>
      <c r="L104" s="54">
        <v>8</v>
      </c>
      <c r="M104" s="54">
        <v>8</v>
      </c>
      <c r="N104" s="54">
        <v>8</v>
      </c>
      <c r="O104" s="55"/>
      <c r="P104" s="55"/>
      <c r="Q104" s="54">
        <v>8</v>
      </c>
      <c r="R104" s="54">
        <v>8</v>
      </c>
      <c r="S104" s="54">
        <v>8</v>
      </c>
      <c r="T104" s="54">
        <v>8</v>
      </c>
      <c r="U104" s="54">
        <v>8</v>
      </c>
      <c r="V104" s="55"/>
      <c r="W104" s="55"/>
      <c r="X104" s="54">
        <v>8</v>
      </c>
      <c r="Y104" s="54">
        <v>8</v>
      </c>
      <c r="Z104" s="54">
        <v>8</v>
      </c>
      <c r="AA104" s="54">
        <v>8</v>
      </c>
      <c r="AB104" s="54">
        <v>8</v>
      </c>
      <c r="AC104" s="55"/>
      <c r="AD104" s="55"/>
      <c r="AE104" s="54">
        <v>8</v>
      </c>
      <c r="AF104" s="54">
        <v>8</v>
      </c>
      <c r="AG104" s="54">
        <v>8</v>
      </c>
      <c r="AH104" s="54">
        <v>7</v>
      </c>
      <c r="AI104" s="52"/>
      <c r="AJ104" s="52"/>
      <c r="AK104" s="36">
        <f t="shared" si="72"/>
        <v>183</v>
      </c>
    </row>
    <row r="105" spans="1:37" x14ac:dyDescent="0.3">
      <c r="A105" s="32">
        <v>22</v>
      </c>
      <c r="B105" s="33" t="str">
        <f>VLOOKUP($A105,Сотрудники!$A$3:$L$1201,2,0)</f>
        <v>Виштак Татьяна</v>
      </c>
      <c r="C105" s="33" t="str">
        <f>VLOOKUP($A105,Сотрудники!$A$3:$L$1201,8,0)</f>
        <v>Москва</v>
      </c>
      <c r="D105" s="54">
        <v>8</v>
      </c>
      <c r="E105" s="54">
        <v>8</v>
      </c>
      <c r="F105" s="54">
        <v>8</v>
      </c>
      <c r="G105" s="54">
        <v>8</v>
      </c>
      <c r="H105" s="55"/>
      <c r="I105" s="55"/>
      <c r="J105" s="54">
        <v>8</v>
      </c>
      <c r="K105" s="54">
        <v>8</v>
      </c>
      <c r="L105" s="54">
        <v>8</v>
      </c>
      <c r="M105" s="54">
        <v>8</v>
      </c>
      <c r="N105" s="54">
        <v>8</v>
      </c>
      <c r="O105" s="55"/>
      <c r="P105" s="55"/>
      <c r="Q105" s="54">
        <v>0</v>
      </c>
      <c r="R105" s="54">
        <v>8</v>
      </c>
      <c r="S105" s="54">
        <v>8</v>
      </c>
      <c r="T105" s="54">
        <v>8</v>
      </c>
      <c r="U105" s="54">
        <v>8</v>
      </c>
      <c r="V105" s="55"/>
      <c r="W105" s="55"/>
      <c r="X105" s="54">
        <v>8</v>
      </c>
      <c r="Y105" s="54">
        <v>8</v>
      </c>
      <c r="Z105" s="54">
        <v>8</v>
      </c>
      <c r="AA105" s="54">
        <v>8</v>
      </c>
      <c r="AB105" s="54">
        <v>8</v>
      </c>
      <c r="AC105" s="55"/>
      <c r="AD105" s="55"/>
      <c r="AE105" s="54">
        <v>0</v>
      </c>
      <c r="AF105" s="54">
        <v>0</v>
      </c>
      <c r="AG105" s="54">
        <v>0</v>
      </c>
      <c r="AH105" s="54">
        <v>0</v>
      </c>
      <c r="AI105" s="52"/>
      <c r="AJ105" s="52"/>
      <c r="AK105" s="36">
        <f t="shared" si="72"/>
        <v>144</v>
      </c>
    </row>
    <row r="106" spans="1:37" x14ac:dyDescent="0.3">
      <c r="A106" s="32">
        <v>23</v>
      </c>
      <c r="B106" s="33" t="str">
        <f>VLOOKUP($A106,Сотрудники!$A$3:$L$1201,2,0)</f>
        <v>Путилов Александр</v>
      </c>
      <c r="C106" s="33" t="str">
        <f>VLOOKUP($A106,Сотрудники!$A$3:$L$1201,8,0)</f>
        <v>Екатеринбург</v>
      </c>
      <c r="D106" s="54">
        <v>8</v>
      </c>
      <c r="E106" s="54">
        <v>8</v>
      </c>
      <c r="F106" s="54">
        <v>8</v>
      </c>
      <c r="G106" s="54">
        <v>8</v>
      </c>
      <c r="H106" s="55"/>
      <c r="I106" s="55"/>
      <c r="J106" s="54">
        <v>8</v>
      </c>
      <c r="K106" s="54">
        <v>8</v>
      </c>
      <c r="L106" s="54">
        <v>8</v>
      </c>
      <c r="M106" s="54">
        <v>8</v>
      </c>
      <c r="N106" s="54">
        <v>8</v>
      </c>
      <c r="O106" s="55"/>
      <c r="P106" s="55"/>
      <c r="Q106" s="54">
        <v>8</v>
      </c>
      <c r="R106" s="54">
        <v>8</v>
      </c>
      <c r="S106" s="54">
        <v>8</v>
      </c>
      <c r="T106" s="54">
        <v>8</v>
      </c>
      <c r="U106" s="54">
        <v>8</v>
      </c>
      <c r="V106" s="55"/>
      <c r="W106" s="55"/>
      <c r="X106" s="54">
        <v>8</v>
      </c>
      <c r="Y106" s="54">
        <v>8</v>
      </c>
      <c r="Z106" s="54">
        <v>8</v>
      </c>
      <c r="AA106" s="54">
        <v>8</v>
      </c>
      <c r="AB106" s="54">
        <v>8</v>
      </c>
      <c r="AC106" s="55"/>
      <c r="AD106" s="55"/>
      <c r="AE106" s="54">
        <v>8</v>
      </c>
      <c r="AF106" s="54">
        <v>8</v>
      </c>
      <c r="AG106" s="54">
        <v>0</v>
      </c>
      <c r="AH106" s="54">
        <v>0</v>
      </c>
      <c r="AI106" s="52"/>
      <c r="AJ106" s="52"/>
      <c r="AK106" s="36">
        <f t="shared" si="72"/>
        <v>168</v>
      </c>
    </row>
    <row r="107" spans="1:37" x14ac:dyDescent="0.3">
      <c r="A107" s="32">
        <v>24</v>
      </c>
      <c r="B107" s="33" t="str">
        <f>VLOOKUP($A107,Сотрудники!$A$3:$L$1201,2,0)</f>
        <v>Цыганкова Анастасия</v>
      </c>
      <c r="C107" s="33" t="str">
        <f>VLOOKUP($A107,Сотрудники!$A$3:$L$1201,8,0)</f>
        <v>Москва</v>
      </c>
      <c r="D107" s="54">
        <v>8</v>
      </c>
      <c r="E107" s="54">
        <v>8</v>
      </c>
      <c r="F107" s="54">
        <v>8</v>
      </c>
      <c r="G107" s="54">
        <v>8</v>
      </c>
      <c r="H107" s="55"/>
      <c r="I107" s="55"/>
      <c r="J107" s="54">
        <v>8</v>
      </c>
      <c r="K107" s="54">
        <v>8</v>
      </c>
      <c r="L107" s="54">
        <v>8</v>
      </c>
      <c r="M107" s="54">
        <v>8</v>
      </c>
      <c r="N107" s="54">
        <v>8</v>
      </c>
      <c r="O107" s="55"/>
      <c r="P107" s="55"/>
      <c r="Q107" s="54">
        <v>8</v>
      </c>
      <c r="R107" s="54">
        <v>8</v>
      </c>
      <c r="S107" s="54">
        <v>8</v>
      </c>
      <c r="T107" s="54">
        <v>8</v>
      </c>
      <c r="U107" s="54">
        <v>8</v>
      </c>
      <c r="V107" s="55"/>
      <c r="W107" s="55"/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5">
        <v>0</v>
      </c>
      <c r="AD107" s="55">
        <v>0</v>
      </c>
      <c r="AE107" s="54">
        <v>0</v>
      </c>
      <c r="AF107" s="54">
        <v>0</v>
      </c>
      <c r="AG107" s="54">
        <v>0</v>
      </c>
      <c r="AH107" s="54">
        <v>0</v>
      </c>
      <c r="AI107" s="52"/>
      <c r="AJ107" s="52"/>
      <c r="AK107" s="36">
        <f t="shared" si="72"/>
        <v>112</v>
      </c>
    </row>
    <row r="108" spans="1:37" x14ac:dyDescent="0.3">
      <c r="A108" s="32">
        <v>25</v>
      </c>
      <c r="B108" s="33" t="str">
        <f>VLOOKUP($A108,Сотрудники!$A$3:$L$1201,2,0)</f>
        <v>Беседин Игорь</v>
      </c>
      <c r="C108" s="33" t="str">
        <f>VLOOKUP($A108,Сотрудники!$A$3:$L$1201,8,0)</f>
        <v>Нижний Новгород</v>
      </c>
      <c r="D108" s="54">
        <v>8</v>
      </c>
      <c r="E108" s="54">
        <v>8</v>
      </c>
      <c r="F108" s="54">
        <v>8</v>
      </c>
      <c r="G108" s="54">
        <v>8</v>
      </c>
      <c r="H108" s="55"/>
      <c r="I108" s="55"/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5">
        <v>0</v>
      </c>
      <c r="P108" s="55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5">
        <v>0</v>
      </c>
      <c r="W108" s="55">
        <v>0</v>
      </c>
      <c r="X108" s="54">
        <v>8</v>
      </c>
      <c r="Y108" s="54">
        <v>8</v>
      </c>
      <c r="Z108" s="54">
        <v>8</v>
      </c>
      <c r="AA108" s="54">
        <v>8</v>
      </c>
      <c r="AB108" s="54">
        <v>8</v>
      </c>
      <c r="AC108" s="55"/>
      <c r="AD108" s="55"/>
      <c r="AE108" s="54">
        <v>8</v>
      </c>
      <c r="AF108" s="54">
        <v>8</v>
      </c>
      <c r="AG108" s="54">
        <v>8</v>
      </c>
      <c r="AH108" s="54">
        <v>7</v>
      </c>
      <c r="AI108" s="52"/>
      <c r="AJ108" s="52"/>
      <c r="AK108" s="36">
        <f t="shared" si="72"/>
        <v>103</v>
      </c>
    </row>
    <row r="109" spans="1:37" x14ac:dyDescent="0.3">
      <c r="A109" s="32">
        <v>26</v>
      </c>
      <c r="B109" s="33" t="str">
        <f>VLOOKUP($A109,Сотрудники!$A$3:$L$1201,2,0)</f>
        <v>Молчанов Роман</v>
      </c>
      <c r="C109" s="33" t="str">
        <f>VLOOKUP($A109,Сотрудники!$A$3:$L$1201,8,0)</f>
        <v>Москва</v>
      </c>
      <c r="D109" s="54">
        <v>8</v>
      </c>
      <c r="E109" s="54">
        <v>8</v>
      </c>
      <c r="F109" s="54">
        <v>8</v>
      </c>
      <c r="G109" s="54">
        <v>8</v>
      </c>
      <c r="H109" s="55"/>
      <c r="I109" s="55"/>
      <c r="J109" s="54">
        <v>8</v>
      </c>
      <c r="K109" s="54">
        <v>8</v>
      </c>
      <c r="L109" s="54">
        <v>8</v>
      </c>
      <c r="M109" s="54">
        <v>8</v>
      </c>
      <c r="N109" s="54">
        <v>8</v>
      </c>
      <c r="O109" s="55"/>
      <c r="P109" s="55"/>
      <c r="Q109" s="54">
        <v>8</v>
      </c>
      <c r="R109" s="54">
        <v>8</v>
      </c>
      <c r="S109" s="54">
        <v>8</v>
      </c>
      <c r="T109" s="54">
        <v>8</v>
      </c>
      <c r="U109" s="54">
        <v>8</v>
      </c>
      <c r="V109" s="55"/>
      <c r="W109" s="55"/>
      <c r="X109" s="54">
        <v>8</v>
      </c>
      <c r="Y109" s="54">
        <v>8</v>
      </c>
      <c r="Z109" s="54">
        <v>8</v>
      </c>
      <c r="AA109" s="54">
        <v>8</v>
      </c>
      <c r="AB109" s="54">
        <v>8</v>
      </c>
      <c r="AC109" s="55"/>
      <c r="AD109" s="55"/>
      <c r="AE109" s="54">
        <v>8</v>
      </c>
      <c r="AF109" s="54">
        <v>8</v>
      </c>
      <c r="AG109" s="54">
        <v>8</v>
      </c>
      <c r="AH109" s="54">
        <v>7</v>
      </c>
      <c r="AI109" s="52"/>
      <c r="AJ109" s="52"/>
      <c r="AK109" s="36">
        <f t="shared" si="72"/>
        <v>183</v>
      </c>
    </row>
    <row r="110" spans="1:37" x14ac:dyDescent="0.3">
      <c r="A110" s="32">
        <v>27</v>
      </c>
      <c r="B110" s="33" t="str">
        <f>VLOOKUP($A110,Сотрудники!$A$3:$L$1201,2,0)</f>
        <v>Пузанов Андрей</v>
      </c>
      <c r="C110" s="33" t="str">
        <f>VLOOKUP($A110,Сотрудники!$A$3:$L$1201,8,0)</f>
        <v>Москва</v>
      </c>
      <c r="D110" s="54">
        <v>8</v>
      </c>
      <c r="E110" s="54">
        <v>8</v>
      </c>
      <c r="F110" s="54">
        <v>8</v>
      </c>
      <c r="G110" s="54">
        <v>8</v>
      </c>
      <c r="H110" s="55"/>
      <c r="I110" s="55"/>
      <c r="J110" s="54">
        <v>8</v>
      </c>
      <c r="K110" s="54">
        <v>8</v>
      </c>
      <c r="L110" s="54">
        <v>8</v>
      </c>
      <c r="M110" s="54">
        <v>8</v>
      </c>
      <c r="N110" s="54">
        <v>8</v>
      </c>
      <c r="O110" s="55"/>
      <c r="P110" s="55"/>
      <c r="Q110" s="54">
        <v>8</v>
      </c>
      <c r="R110" s="54">
        <v>8</v>
      </c>
      <c r="S110" s="54">
        <v>8</v>
      </c>
      <c r="T110" s="54">
        <v>8</v>
      </c>
      <c r="U110" s="54">
        <v>0</v>
      </c>
      <c r="V110" s="55">
        <v>0</v>
      </c>
      <c r="W110" s="55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5">
        <v>0</v>
      </c>
      <c r="AD110" s="55">
        <v>0</v>
      </c>
      <c r="AE110" s="54">
        <v>0</v>
      </c>
      <c r="AF110" s="54">
        <v>0</v>
      </c>
      <c r="AG110" s="54">
        <v>0</v>
      </c>
      <c r="AH110" s="54">
        <v>0</v>
      </c>
      <c r="AI110" s="52"/>
      <c r="AJ110" s="52"/>
      <c r="AK110" s="36">
        <f t="shared" si="72"/>
        <v>104</v>
      </c>
    </row>
    <row r="111" spans="1:37" x14ac:dyDescent="0.3">
      <c r="A111" s="32">
        <v>28</v>
      </c>
      <c r="B111" s="33" t="str">
        <f>VLOOKUP($A111,Сотрудники!$A$3:$L$1201,2,0)</f>
        <v>Хотулев Дмитрий</v>
      </c>
      <c r="C111" s="33" t="str">
        <f>VLOOKUP($A111,Сотрудники!$A$3:$L$1201,8,0)</f>
        <v>Саратов</v>
      </c>
      <c r="D111" s="54">
        <v>8</v>
      </c>
      <c r="E111" s="54">
        <v>8</v>
      </c>
      <c r="F111" s="54">
        <v>8</v>
      </c>
      <c r="G111" s="54">
        <v>8</v>
      </c>
      <c r="H111" s="55"/>
      <c r="I111" s="55"/>
      <c r="J111" s="54">
        <v>8</v>
      </c>
      <c r="K111" s="54">
        <v>8</v>
      </c>
      <c r="L111" s="54">
        <v>8</v>
      </c>
      <c r="M111" s="54">
        <v>8</v>
      </c>
      <c r="N111" s="54">
        <v>8</v>
      </c>
      <c r="O111" s="55"/>
      <c r="P111" s="55"/>
      <c r="Q111" s="54">
        <v>8</v>
      </c>
      <c r="R111" s="54">
        <v>8</v>
      </c>
      <c r="S111" s="54">
        <v>8</v>
      </c>
      <c r="T111" s="54">
        <v>8</v>
      </c>
      <c r="U111" s="54">
        <v>8</v>
      </c>
      <c r="V111" s="55"/>
      <c r="W111" s="55"/>
      <c r="X111" s="54">
        <v>8</v>
      </c>
      <c r="Y111" s="54">
        <v>8</v>
      </c>
      <c r="Z111" s="54">
        <v>8</v>
      </c>
      <c r="AA111" s="54">
        <v>8</v>
      </c>
      <c r="AB111" s="54">
        <v>8</v>
      </c>
      <c r="AC111" s="55"/>
      <c r="AD111" s="55"/>
      <c r="AE111" s="54">
        <v>8</v>
      </c>
      <c r="AF111" s="54">
        <v>8</v>
      </c>
      <c r="AG111" s="54">
        <v>8</v>
      </c>
      <c r="AH111" s="54">
        <v>7</v>
      </c>
      <c r="AI111" s="52"/>
      <c r="AJ111" s="52"/>
      <c r="AK111" s="36">
        <f t="shared" si="72"/>
        <v>183</v>
      </c>
    </row>
    <row r="112" spans="1:37" x14ac:dyDescent="0.3">
      <c r="A112" s="32">
        <v>30</v>
      </c>
      <c r="B112" s="33" t="str">
        <f>VLOOKUP($A112,Сотрудники!$A$3:$L$1201,2,0)</f>
        <v>Тарасов Алексей</v>
      </c>
      <c r="C112" s="33" t="str">
        <f>VLOOKUP($A112,Сотрудники!$A$3:$L$1201,8,0)</f>
        <v>СПБ</v>
      </c>
      <c r="D112" s="54">
        <v>8</v>
      </c>
      <c r="E112" s="54">
        <v>8</v>
      </c>
      <c r="F112" s="54">
        <v>8</v>
      </c>
      <c r="G112" s="54">
        <v>8</v>
      </c>
      <c r="H112" s="55"/>
      <c r="I112" s="55"/>
      <c r="J112" s="54">
        <v>8</v>
      </c>
      <c r="K112" s="54">
        <v>8</v>
      </c>
      <c r="L112" s="54">
        <v>8</v>
      </c>
      <c r="M112" s="54">
        <v>8</v>
      </c>
      <c r="N112" s="54">
        <v>8</v>
      </c>
      <c r="O112" s="55"/>
      <c r="P112" s="55"/>
      <c r="Q112" s="54">
        <v>8</v>
      </c>
      <c r="R112" s="54">
        <v>8</v>
      </c>
      <c r="S112" s="54">
        <v>8</v>
      </c>
      <c r="T112" s="54">
        <v>8</v>
      </c>
      <c r="U112" s="54">
        <v>8</v>
      </c>
      <c r="V112" s="55"/>
      <c r="W112" s="55"/>
      <c r="X112" s="54">
        <v>8</v>
      </c>
      <c r="Y112" s="54">
        <v>8</v>
      </c>
      <c r="Z112" s="54">
        <v>8</v>
      </c>
      <c r="AA112" s="54">
        <v>8</v>
      </c>
      <c r="AB112" s="54">
        <v>8</v>
      </c>
      <c r="AC112" s="55"/>
      <c r="AD112" s="55"/>
      <c r="AE112" s="54">
        <v>8</v>
      </c>
      <c r="AF112" s="54">
        <v>8</v>
      </c>
      <c r="AG112" s="54">
        <v>8</v>
      </c>
      <c r="AH112" s="54">
        <v>7</v>
      </c>
      <c r="AI112" s="52"/>
      <c r="AJ112" s="52"/>
      <c r="AK112" s="36">
        <f t="shared" si="72"/>
        <v>183</v>
      </c>
    </row>
    <row r="113" spans="1:37" x14ac:dyDescent="0.3">
      <c r="A113" s="32">
        <v>31</v>
      </c>
      <c r="B113" s="33" t="str">
        <f>VLOOKUP($A113,Сотрудники!$A$3:$L$1201,2,0)</f>
        <v>Саринков Андрей</v>
      </c>
      <c r="C113" s="33" t="str">
        <f>VLOOKUP($A113,Сотрудники!$A$3:$L$1201,8,0)</f>
        <v>Москва</v>
      </c>
      <c r="D113" s="54">
        <v>8</v>
      </c>
      <c r="E113" s="54">
        <v>8</v>
      </c>
      <c r="F113" s="54">
        <v>8</v>
      </c>
      <c r="G113" s="54">
        <v>8</v>
      </c>
      <c r="H113" s="55"/>
      <c r="I113" s="55"/>
      <c r="J113" s="54">
        <v>8</v>
      </c>
      <c r="K113" s="54">
        <v>8</v>
      </c>
      <c r="L113" s="54">
        <v>8</v>
      </c>
      <c r="M113" s="54">
        <v>8</v>
      </c>
      <c r="N113" s="54">
        <v>8</v>
      </c>
      <c r="O113" s="55"/>
      <c r="P113" s="55"/>
      <c r="Q113" s="54">
        <v>8</v>
      </c>
      <c r="R113" s="54">
        <v>8</v>
      </c>
      <c r="S113" s="54">
        <v>8</v>
      </c>
      <c r="T113" s="54">
        <v>8</v>
      </c>
      <c r="U113" s="54">
        <v>8</v>
      </c>
      <c r="V113" s="55"/>
      <c r="W113" s="55"/>
      <c r="X113" s="54">
        <v>8</v>
      </c>
      <c r="Y113" s="54">
        <v>8</v>
      </c>
      <c r="Z113" s="54">
        <v>8</v>
      </c>
      <c r="AA113" s="54">
        <v>8</v>
      </c>
      <c r="AB113" s="54">
        <v>8</v>
      </c>
      <c r="AC113" s="55"/>
      <c r="AD113" s="55"/>
      <c r="AE113" s="54">
        <v>8</v>
      </c>
      <c r="AF113" s="54">
        <v>8</v>
      </c>
      <c r="AG113" s="54">
        <v>8</v>
      </c>
      <c r="AH113" s="54">
        <v>7</v>
      </c>
      <c r="AI113" s="52"/>
      <c r="AJ113" s="52"/>
      <c r="AK113" s="36">
        <f t="shared" si="72"/>
        <v>183</v>
      </c>
    </row>
    <row r="114" spans="1:37" x14ac:dyDescent="0.3">
      <c r="A114" s="32">
        <v>33</v>
      </c>
      <c r="B114" s="33" t="str">
        <f>VLOOKUP($A114,Сотрудники!$A$3:$L$1201,2,0)</f>
        <v>Киевский Сергей</v>
      </c>
      <c r="C114" s="33" t="str">
        <f>VLOOKUP($A114,Сотрудники!$A$3:$L$1201,8,0)</f>
        <v>Москва</v>
      </c>
      <c r="D114" s="54">
        <v>8</v>
      </c>
      <c r="E114" s="54">
        <v>8</v>
      </c>
      <c r="F114" s="54">
        <v>8</v>
      </c>
      <c r="G114" s="54">
        <v>8</v>
      </c>
      <c r="H114" s="55"/>
      <c r="I114" s="55"/>
      <c r="J114" s="54">
        <v>8</v>
      </c>
      <c r="K114" s="54">
        <v>8</v>
      </c>
      <c r="L114" s="54">
        <v>8</v>
      </c>
      <c r="M114" s="54">
        <v>8</v>
      </c>
      <c r="N114" s="54">
        <v>8</v>
      </c>
      <c r="O114" s="55"/>
      <c r="P114" s="55"/>
      <c r="Q114" s="54">
        <v>8</v>
      </c>
      <c r="R114" s="54">
        <v>8</v>
      </c>
      <c r="S114" s="54">
        <v>8</v>
      </c>
      <c r="T114" s="54">
        <v>8</v>
      </c>
      <c r="U114" s="54">
        <v>8</v>
      </c>
      <c r="V114" s="55"/>
      <c r="W114" s="55"/>
      <c r="X114" s="54">
        <v>8</v>
      </c>
      <c r="Y114" s="54">
        <v>8</v>
      </c>
      <c r="Z114" s="54">
        <v>8</v>
      </c>
      <c r="AA114" s="54">
        <v>8</v>
      </c>
      <c r="AB114" s="54">
        <v>8</v>
      </c>
      <c r="AC114" s="55"/>
      <c r="AD114" s="55"/>
      <c r="AE114" s="54">
        <v>8</v>
      </c>
      <c r="AF114" s="54">
        <v>8</v>
      </c>
      <c r="AG114" s="54">
        <v>8</v>
      </c>
      <c r="AH114" s="54">
        <v>7</v>
      </c>
      <c r="AI114" s="52"/>
      <c r="AJ114" s="52"/>
      <c r="AK114" s="36">
        <f t="shared" si="72"/>
        <v>183</v>
      </c>
    </row>
    <row r="115" spans="1:37" x14ac:dyDescent="0.3">
      <c r="A115" s="32">
        <v>35</v>
      </c>
      <c r="B115" s="33" t="str">
        <f>VLOOKUP($A115,Сотрудники!$A$3:$L$1201,2,0)</f>
        <v>Дмитриев Николай</v>
      </c>
      <c r="C115" s="33" t="str">
        <f>VLOOKUP($A115,Сотрудники!$A$3:$L$1201,8,0)</f>
        <v>Москва</v>
      </c>
      <c r="D115" s="54">
        <v>8</v>
      </c>
      <c r="E115" s="54">
        <v>8</v>
      </c>
      <c r="F115" s="54">
        <v>8</v>
      </c>
      <c r="G115" s="54">
        <v>8</v>
      </c>
      <c r="H115" s="55"/>
      <c r="I115" s="55"/>
      <c r="J115" s="54">
        <v>8</v>
      </c>
      <c r="K115" s="54">
        <v>8</v>
      </c>
      <c r="L115" s="54">
        <v>8</v>
      </c>
      <c r="M115" s="54">
        <v>8</v>
      </c>
      <c r="N115" s="54">
        <v>8</v>
      </c>
      <c r="O115" s="55"/>
      <c r="P115" s="55"/>
      <c r="Q115" s="54">
        <v>8</v>
      </c>
      <c r="R115" s="54">
        <v>8</v>
      </c>
      <c r="S115" s="54">
        <v>8</v>
      </c>
      <c r="T115" s="54">
        <v>8</v>
      </c>
      <c r="U115" s="54">
        <v>8</v>
      </c>
      <c r="V115" s="55"/>
      <c r="W115" s="55"/>
      <c r="X115" s="54">
        <v>8</v>
      </c>
      <c r="Y115" s="54">
        <v>8</v>
      </c>
      <c r="Z115" s="54">
        <v>8</v>
      </c>
      <c r="AA115" s="54">
        <v>8</v>
      </c>
      <c r="AB115" s="54">
        <v>8</v>
      </c>
      <c r="AC115" s="55"/>
      <c r="AD115" s="55"/>
      <c r="AE115" s="54">
        <v>8</v>
      </c>
      <c r="AF115" s="54">
        <v>8</v>
      </c>
      <c r="AG115" s="54">
        <v>8</v>
      </c>
      <c r="AH115" s="54">
        <v>7</v>
      </c>
      <c r="AI115" s="52"/>
      <c r="AJ115" s="52"/>
      <c r="AK115" s="36">
        <f t="shared" si="72"/>
        <v>183</v>
      </c>
    </row>
    <row r="116" spans="1:37" x14ac:dyDescent="0.3">
      <c r="A116" s="32">
        <v>36</v>
      </c>
      <c r="B116" s="33" t="str">
        <f>VLOOKUP($A116,Сотрудники!$A$3:$L$1201,2,0)</f>
        <v>Юркин Николай</v>
      </c>
      <c r="C116" s="33" t="str">
        <f>VLOOKUP($A116,Сотрудники!$A$3:$L$1201,8,0)</f>
        <v>Москва</v>
      </c>
      <c r="D116" s="54">
        <v>8</v>
      </c>
      <c r="E116" s="54">
        <v>8</v>
      </c>
      <c r="F116" s="54">
        <v>8</v>
      </c>
      <c r="G116" s="54">
        <v>8</v>
      </c>
      <c r="H116" s="55"/>
      <c r="I116" s="55"/>
      <c r="J116" s="54">
        <v>8</v>
      </c>
      <c r="K116" s="54">
        <v>8</v>
      </c>
      <c r="L116" s="54">
        <v>8</v>
      </c>
      <c r="M116" s="54">
        <v>8</v>
      </c>
      <c r="N116" s="54">
        <v>8</v>
      </c>
      <c r="O116" s="55"/>
      <c r="P116" s="55"/>
      <c r="Q116" s="54">
        <v>8</v>
      </c>
      <c r="R116" s="54">
        <v>8</v>
      </c>
      <c r="S116" s="54">
        <v>8</v>
      </c>
      <c r="T116" s="54">
        <v>8</v>
      </c>
      <c r="U116" s="54">
        <v>8</v>
      </c>
      <c r="V116" s="55"/>
      <c r="W116" s="55"/>
      <c r="X116" s="54">
        <v>8</v>
      </c>
      <c r="Y116" s="54">
        <v>8</v>
      </c>
      <c r="Z116" s="54">
        <v>8</v>
      </c>
      <c r="AA116" s="54">
        <v>8</v>
      </c>
      <c r="AB116" s="54">
        <v>8</v>
      </c>
      <c r="AC116" s="55"/>
      <c r="AD116" s="55"/>
      <c r="AE116" s="54">
        <v>0</v>
      </c>
      <c r="AF116" s="54">
        <v>0</v>
      </c>
      <c r="AG116" s="54">
        <v>0</v>
      </c>
      <c r="AH116" s="54">
        <v>0</v>
      </c>
      <c r="AI116" s="52"/>
      <c r="AJ116" s="52"/>
      <c r="AK116" s="36">
        <f t="shared" si="72"/>
        <v>152</v>
      </c>
    </row>
    <row r="117" spans="1:37" x14ac:dyDescent="0.3">
      <c r="A117" s="32">
        <v>37</v>
      </c>
      <c r="B117" s="33" t="str">
        <f>VLOOKUP($A117,Сотрудники!$A$3:$L$1201,2,0)</f>
        <v>Ионов Евгений</v>
      </c>
      <c r="C117" s="33" t="str">
        <f>VLOOKUP($A117,Сотрудники!$A$3:$L$1201,8,0)</f>
        <v>Москва</v>
      </c>
      <c r="D117" s="54">
        <v>8</v>
      </c>
      <c r="E117" s="54">
        <v>8</v>
      </c>
      <c r="F117" s="54">
        <v>0</v>
      </c>
      <c r="G117" s="54">
        <v>0</v>
      </c>
      <c r="H117" s="55"/>
      <c r="I117" s="55"/>
      <c r="J117" s="54">
        <v>8</v>
      </c>
      <c r="K117" s="54">
        <v>8</v>
      </c>
      <c r="L117" s="54">
        <v>8</v>
      </c>
      <c r="M117" s="54">
        <v>8</v>
      </c>
      <c r="N117" s="54">
        <v>8</v>
      </c>
      <c r="O117" s="55">
        <v>8</v>
      </c>
      <c r="P117" s="55">
        <v>8</v>
      </c>
      <c r="Q117" s="54">
        <v>8</v>
      </c>
      <c r="R117" s="54">
        <v>8</v>
      </c>
      <c r="S117" s="54">
        <v>8</v>
      </c>
      <c r="T117" s="54">
        <v>8</v>
      </c>
      <c r="U117" s="54">
        <v>8</v>
      </c>
      <c r="V117" s="55"/>
      <c r="W117" s="55"/>
      <c r="X117" s="54">
        <v>8</v>
      </c>
      <c r="Y117" s="54">
        <v>8</v>
      </c>
      <c r="Z117" s="54">
        <v>8</v>
      </c>
      <c r="AA117" s="54">
        <v>8</v>
      </c>
      <c r="AB117" s="54">
        <v>8</v>
      </c>
      <c r="AC117" s="55"/>
      <c r="AD117" s="55"/>
      <c r="AE117" s="54">
        <v>8</v>
      </c>
      <c r="AF117" s="54">
        <v>8</v>
      </c>
      <c r="AG117" s="54">
        <v>8</v>
      </c>
      <c r="AH117" s="54">
        <v>7</v>
      </c>
      <c r="AI117" s="54"/>
      <c r="AJ117" s="52"/>
      <c r="AK117" s="36">
        <f t="shared" si="72"/>
        <v>183</v>
      </c>
    </row>
    <row r="118" spans="1:37" x14ac:dyDescent="0.3">
      <c r="A118" s="32">
        <v>38</v>
      </c>
      <c r="B118" s="33" t="str">
        <f>VLOOKUP($A118,Сотрудники!$A$3:$L$1201,2,0)</f>
        <v>Передков Константин</v>
      </c>
      <c r="C118" s="33" t="str">
        <f>VLOOKUP($A118,Сотрудники!$A$3:$L$1201,8,0)</f>
        <v>Москва</v>
      </c>
      <c r="D118" s="54">
        <v>8</v>
      </c>
      <c r="E118" s="54">
        <v>8</v>
      </c>
      <c r="F118" s="54">
        <v>8</v>
      </c>
      <c r="G118" s="54">
        <v>8</v>
      </c>
      <c r="H118" s="55"/>
      <c r="I118" s="55"/>
      <c r="J118" s="54">
        <v>8</v>
      </c>
      <c r="K118" s="54">
        <v>8</v>
      </c>
      <c r="L118" s="54">
        <v>8</v>
      </c>
      <c r="M118" s="54">
        <v>8</v>
      </c>
      <c r="N118" s="54">
        <v>8</v>
      </c>
      <c r="O118" s="55"/>
      <c r="P118" s="55"/>
      <c r="Q118" s="54">
        <v>8</v>
      </c>
      <c r="R118" s="54">
        <v>8</v>
      </c>
      <c r="S118" s="54">
        <v>8</v>
      </c>
      <c r="T118" s="54">
        <v>8</v>
      </c>
      <c r="U118" s="54">
        <v>8</v>
      </c>
      <c r="V118" s="55"/>
      <c r="W118" s="55"/>
      <c r="X118" s="54">
        <v>8</v>
      </c>
      <c r="Y118" s="54">
        <v>8</v>
      </c>
      <c r="Z118" s="54">
        <v>8</v>
      </c>
      <c r="AA118" s="54">
        <v>8</v>
      </c>
      <c r="AB118" s="54">
        <v>8</v>
      </c>
      <c r="AC118" s="55"/>
      <c r="AD118" s="55"/>
      <c r="AE118" s="54">
        <v>8</v>
      </c>
      <c r="AF118" s="54">
        <v>8</v>
      </c>
      <c r="AG118" s="54">
        <v>8</v>
      </c>
      <c r="AH118" s="54">
        <v>7</v>
      </c>
      <c r="AI118" s="52"/>
      <c r="AJ118" s="52"/>
      <c r="AK118" s="36">
        <f t="shared" si="72"/>
        <v>183</v>
      </c>
    </row>
    <row r="119" spans="1:37" x14ac:dyDescent="0.3">
      <c r="A119" s="32">
        <v>40</v>
      </c>
      <c r="B119" s="33" t="str">
        <f>VLOOKUP($A119,Сотрудники!$A$3:$L$1201,2,0)</f>
        <v>Томских Виталий</v>
      </c>
      <c r="C119" s="33" t="str">
        <f>VLOOKUP($A119,Сотрудники!$A$3:$L$1201,8,0)</f>
        <v>Москва</v>
      </c>
      <c r="D119" s="54">
        <v>8</v>
      </c>
      <c r="E119" s="54">
        <v>8</v>
      </c>
      <c r="F119" s="54">
        <v>8</v>
      </c>
      <c r="G119" s="54">
        <v>8</v>
      </c>
      <c r="H119" s="55"/>
      <c r="I119" s="55"/>
      <c r="J119" s="54">
        <v>8</v>
      </c>
      <c r="K119" s="54">
        <v>8</v>
      </c>
      <c r="L119" s="54">
        <v>8</v>
      </c>
      <c r="M119" s="54">
        <v>8</v>
      </c>
      <c r="N119" s="54">
        <v>8</v>
      </c>
      <c r="O119" s="55"/>
      <c r="P119" s="55"/>
      <c r="Q119" s="54">
        <v>8</v>
      </c>
      <c r="R119" s="54">
        <v>8</v>
      </c>
      <c r="S119" s="54">
        <v>8</v>
      </c>
      <c r="T119" s="54">
        <v>8</v>
      </c>
      <c r="U119" s="54">
        <v>8</v>
      </c>
      <c r="V119" s="55"/>
      <c r="W119" s="55"/>
      <c r="X119" s="54">
        <v>8</v>
      </c>
      <c r="Y119" s="54">
        <v>8</v>
      </c>
      <c r="Z119" s="54">
        <v>8</v>
      </c>
      <c r="AA119" s="54">
        <v>8</v>
      </c>
      <c r="AB119" s="54">
        <v>8</v>
      </c>
      <c r="AC119" s="55"/>
      <c r="AD119" s="55"/>
      <c r="AE119" s="54">
        <v>8</v>
      </c>
      <c r="AF119" s="54">
        <v>8</v>
      </c>
      <c r="AG119" s="54">
        <v>8</v>
      </c>
      <c r="AH119" s="54">
        <v>7</v>
      </c>
      <c r="AI119" s="52"/>
      <c r="AJ119" s="52"/>
      <c r="AK119" s="36">
        <f t="shared" si="72"/>
        <v>183</v>
      </c>
    </row>
    <row r="120" spans="1:37" x14ac:dyDescent="0.3">
      <c r="A120" s="32">
        <v>41</v>
      </c>
      <c r="B120" s="33" t="str">
        <f>VLOOKUP($A120,Сотрудники!$A$3:$L$1201,2,0)</f>
        <v>Новиков Роман</v>
      </c>
      <c r="C120" s="33" t="str">
        <f>VLOOKUP($A120,Сотрудники!$A$3:$L$1201,8,0)</f>
        <v>Москва</v>
      </c>
      <c r="D120" s="54">
        <v>8</v>
      </c>
      <c r="E120" s="54">
        <v>8</v>
      </c>
      <c r="F120" s="54">
        <v>8</v>
      </c>
      <c r="G120" s="54">
        <v>8</v>
      </c>
      <c r="H120" s="55"/>
      <c r="I120" s="55"/>
      <c r="J120" s="54">
        <v>8</v>
      </c>
      <c r="K120" s="54">
        <v>8</v>
      </c>
      <c r="L120" s="54">
        <v>8</v>
      </c>
      <c r="M120" s="54">
        <v>8</v>
      </c>
      <c r="N120" s="54">
        <v>8</v>
      </c>
      <c r="O120" s="55"/>
      <c r="P120" s="55"/>
      <c r="Q120" s="54">
        <v>8</v>
      </c>
      <c r="R120" s="54">
        <v>8</v>
      </c>
      <c r="S120" s="54">
        <v>8</v>
      </c>
      <c r="T120" s="54">
        <v>8</v>
      </c>
      <c r="U120" s="54">
        <v>8</v>
      </c>
      <c r="V120" s="55"/>
      <c r="W120" s="55"/>
      <c r="X120" s="54">
        <v>8</v>
      </c>
      <c r="Y120" s="54">
        <v>8</v>
      </c>
      <c r="Z120" s="54">
        <v>8</v>
      </c>
      <c r="AA120" s="54">
        <v>8</v>
      </c>
      <c r="AB120" s="54">
        <v>8</v>
      </c>
      <c r="AC120" s="55"/>
      <c r="AD120" s="55"/>
      <c r="AE120" s="54">
        <v>0</v>
      </c>
      <c r="AF120" s="54">
        <v>0</v>
      </c>
      <c r="AG120" s="54">
        <v>0</v>
      </c>
      <c r="AH120" s="54">
        <v>0</v>
      </c>
      <c r="AI120" s="52"/>
      <c r="AJ120" s="52"/>
      <c r="AK120" s="36">
        <f t="shared" si="72"/>
        <v>152</v>
      </c>
    </row>
    <row r="121" spans="1:37" x14ac:dyDescent="0.3">
      <c r="A121" s="32">
        <v>42</v>
      </c>
      <c r="B121" s="33" t="str">
        <f>VLOOKUP($A121,Сотрудники!$A$3:$L$1201,2,0)</f>
        <v>Газизова Вероника</v>
      </c>
      <c r="C121" s="33" t="str">
        <f>VLOOKUP($A121,Сотрудники!$A$3:$L$1201,8,0)</f>
        <v>Москва</v>
      </c>
      <c r="D121" s="54">
        <v>8</v>
      </c>
      <c r="E121" s="54">
        <v>8</v>
      </c>
      <c r="F121" s="54">
        <v>8</v>
      </c>
      <c r="G121" s="54">
        <v>8</v>
      </c>
      <c r="H121" s="55"/>
      <c r="I121" s="55"/>
      <c r="J121" s="54">
        <v>8</v>
      </c>
      <c r="K121" s="54">
        <v>8</v>
      </c>
      <c r="L121" s="54">
        <v>8</v>
      </c>
      <c r="M121" s="54">
        <v>8</v>
      </c>
      <c r="N121" s="54">
        <v>8</v>
      </c>
      <c r="O121" s="55"/>
      <c r="P121" s="55"/>
      <c r="Q121" s="54">
        <v>8</v>
      </c>
      <c r="R121" s="54">
        <v>8</v>
      </c>
      <c r="S121" s="54">
        <v>8</v>
      </c>
      <c r="T121" s="54">
        <v>8</v>
      </c>
      <c r="U121" s="54">
        <v>8</v>
      </c>
      <c r="V121" s="55"/>
      <c r="W121" s="55"/>
      <c r="X121" s="54">
        <v>8</v>
      </c>
      <c r="Y121" s="54">
        <v>8</v>
      </c>
      <c r="Z121" s="54">
        <v>8</v>
      </c>
      <c r="AA121" s="54">
        <v>8</v>
      </c>
      <c r="AB121" s="54">
        <v>8</v>
      </c>
      <c r="AC121" s="55"/>
      <c r="AD121" s="55"/>
      <c r="AE121" s="54">
        <v>8</v>
      </c>
      <c r="AF121" s="54">
        <v>8</v>
      </c>
      <c r="AG121" s="54">
        <v>8</v>
      </c>
      <c r="AH121" s="54">
        <v>7</v>
      </c>
      <c r="AI121" s="52"/>
      <c r="AJ121" s="52"/>
      <c r="AK121" s="36">
        <f t="shared" si="72"/>
        <v>183</v>
      </c>
    </row>
    <row r="122" spans="1:37" x14ac:dyDescent="0.3">
      <c r="A122" s="32">
        <v>43</v>
      </c>
      <c r="B122" s="33" t="str">
        <f>VLOOKUP($A122,Сотрудники!$A$3:$L$1201,2,0)</f>
        <v>Титова Наталия</v>
      </c>
      <c r="C122" s="33" t="str">
        <f>VLOOKUP($A122,Сотрудники!$A$3:$L$1201,8,0)</f>
        <v>Москва</v>
      </c>
      <c r="D122" s="54">
        <v>8</v>
      </c>
      <c r="E122" s="54">
        <v>8</v>
      </c>
      <c r="F122" s="54">
        <v>8</v>
      </c>
      <c r="G122" s="54">
        <v>8</v>
      </c>
      <c r="H122" s="55"/>
      <c r="I122" s="55"/>
      <c r="J122" s="54">
        <v>8</v>
      </c>
      <c r="K122" s="54">
        <v>8</v>
      </c>
      <c r="L122" s="54">
        <v>8</v>
      </c>
      <c r="M122" s="54">
        <v>8</v>
      </c>
      <c r="N122" s="54">
        <v>8</v>
      </c>
      <c r="O122" s="55"/>
      <c r="P122" s="55"/>
      <c r="Q122" s="54">
        <v>8</v>
      </c>
      <c r="R122" s="54">
        <v>8</v>
      </c>
      <c r="S122" s="54">
        <v>8</v>
      </c>
      <c r="T122" s="54">
        <v>8</v>
      </c>
      <c r="U122" s="54">
        <v>8</v>
      </c>
      <c r="V122" s="55"/>
      <c r="W122" s="55"/>
      <c r="X122" s="54">
        <v>8</v>
      </c>
      <c r="Y122" s="54">
        <v>8</v>
      </c>
      <c r="Z122" s="54">
        <v>8</v>
      </c>
      <c r="AA122" s="54">
        <v>8</v>
      </c>
      <c r="AB122" s="54">
        <v>8</v>
      </c>
      <c r="AC122" s="55"/>
      <c r="AD122" s="55"/>
      <c r="AE122" s="54">
        <v>8</v>
      </c>
      <c r="AF122" s="54">
        <v>8</v>
      </c>
      <c r="AG122" s="54">
        <v>8</v>
      </c>
      <c r="AH122" s="54">
        <v>7</v>
      </c>
      <c r="AI122" s="52"/>
      <c r="AJ122" s="52"/>
      <c r="AK122" s="36">
        <f t="shared" si="72"/>
        <v>183</v>
      </c>
    </row>
    <row r="123" spans="1:37" x14ac:dyDescent="0.3">
      <c r="A123" s="32">
        <v>44</v>
      </c>
      <c r="B123" s="33" t="str">
        <f>VLOOKUP($A123,Сотрудники!$A$3:$L$1201,2,0)</f>
        <v>Роман Иван</v>
      </c>
      <c r="C123" s="33" t="str">
        <f>VLOOKUP($A123,Сотрудники!$A$3:$L$1201,8,0)</f>
        <v>Москва</v>
      </c>
      <c r="D123" s="54">
        <v>8</v>
      </c>
      <c r="E123" s="54">
        <v>8</v>
      </c>
      <c r="F123" s="54">
        <v>8</v>
      </c>
      <c r="G123" s="54">
        <v>8</v>
      </c>
      <c r="H123" s="55"/>
      <c r="I123" s="55"/>
      <c r="J123" s="54">
        <v>8</v>
      </c>
      <c r="K123" s="54">
        <v>8</v>
      </c>
      <c r="L123" s="54">
        <v>8</v>
      </c>
      <c r="M123" s="54">
        <v>8</v>
      </c>
      <c r="N123" s="54">
        <v>8</v>
      </c>
      <c r="O123" s="55"/>
      <c r="P123" s="55"/>
      <c r="Q123" s="54">
        <v>8</v>
      </c>
      <c r="R123" s="54">
        <v>8</v>
      </c>
      <c r="S123" s="54">
        <v>8</v>
      </c>
      <c r="T123" s="54">
        <v>8</v>
      </c>
      <c r="U123" s="54">
        <v>8</v>
      </c>
      <c r="V123" s="55"/>
      <c r="W123" s="55"/>
      <c r="X123" s="54">
        <v>8</v>
      </c>
      <c r="Y123" s="54">
        <v>8</v>
      </c>
      <c r="Z123" s="54">
        <v>8</v>
      </c>
      <c r="AA123" s="54">
        <v>8</v>
      </c>
      <c r="AB123" s="54">
        <v>8</v>
      </c>
      <c r="AC123" s="55"/>
      <c r="AD123" s="55"/>
      <c r="AE123" s="54">
        <v>8</v>
      </c>
      <c r="AF123" s="54">
        <v>8</v>
      </c>
      <c r="AG123" s="54">
        <v>8</v>
      </c>
      <c r="AH123" s="54">
        <v>7</v>
      </c>
      <c r="AI123" s="52"/>
      <c r="AJ123" s="52"/>
      <c r="AK123" s="36">
        <f t="shared" si="72"/>
        <v>183</v>
      </c>
    </row>
    <row r="124" spans="1:37" x14ac:dyDescent="0.3">
      <c r="A124" s="32">
        <v>45</v>
      </c>
      <c r="B124" s="33" t="str">
        <f>VLOOKUP($A124,Сотрудники!$A$3:$L$1201,2,0)</f>
        <v>Волошина Виктория</v>
      </c>
      <c r="C124" s="33" t="str">
        <f>VLOOKUP($A124,Сотрудники!$A$3:$L$1201,8,0)</f>
        <v>Москва</v>
      </c>
      <c r="D124" s="54">
        <v>8</v>
      </c>
      <c r="E124" s="54">
        <v>8</v>
      </c>
      <c r="F124" s="54">
        <v>8</v>
      </c>
      <c r="G124" s="54">
        <v>8</v>
      </c>
      <c r="H124" s="55"/>
      <c r="I124" s="55"/>
      <c r="J124" s="54">
        <v>8</v>
      </c>
      <c r="K124" s="54">
        <v>8</v>
      </c>
      <c r="L124" s="54">
        <v>8</v>
      </c>
      <c r="M124" s="54">
        <v>8</v>
      </c>
      <c r="N124" s="54">
        <v>8</v>
      </c>
      <c r="O124" s="55"/>
      <c r="P124" s="55"/>
      <c r="Q124" s="54">
        <v>8</v>
      </c>
      <c r="R124" s="54">
        <v>8</v>
      </c>
      <c r="S124" s="54">
        <v>8</v>
      </c>
      <c r="T124" s="54">
        <v>8</v>
      </c>
      <c r="U124" s="54">
        <v>8</v>
      </c>
      <c r="V124" s="55"/>
      <c r="W124" s="55"/>
      <c r="X124" s="54">
        <v>8</v>
      </c>
      <c r="Y124" s="54">
        <v>8</v>
      </c>
      <c r="Z124" s="54">
        <v>8</v>
      </c>
      <c r="AA124" s="54">
        <v>8</v>
      </c>
      <c r="AB124" s="54">
        <v>8</v>
      </c>
      <c r="AC124" s="55"/>
      <c r="AD124" s="55"/>
      <c r="AE124" s="54">
        <v>0</v>
      </c>
      <c r="AF124" s="54">
        <v>0</v>
      </c>
      <c r="AG124" s="54">
        <v>0</v>
      </c>
      <c r="AH124" s="54">
        <v>0</v>
      </c>
      <c r="AI124" s="52"/>
      <c r="AJ124" s="52"/>
      <c r="AK124" s="36">
        <f t="shared" si="72"/>
        <v>152</v>
      </c>
    </row>
    <row r="125" spans="1:37" x14ac:dyDescent="0.3">
      <c r="A125" s="32">
        <v>46</v>
      </c>
      <c r="B125" s="33" t="str">
        <f>VLOOKUP($A125,Сотрудники!$A$3:$L$1201,2,0)</f>
        <v>Мельников Александр</v>
      </c>
      <c r="C125" s="33" t="str">
        <f>VLOOKUP($A125,Сотрудники!$A$3:$L$1201,8,0)</f>
        <v>Екатеринбург</v>
      </c>
      <c r="D125" s="54">
        <v>8</v>
      </c>
      <c r="E125" s="54">
        <v>8</v>
      </c>
      <c r="F125" s="54">
        <v>0</v>
      </c>
      <c r="G125" s="54">
        <v>0</v>
      </c>
      <c r="H125" s="55">
        <v>0</v>
      </c>
      <c r="I125" s="55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8</v>
      </c>
      <c r="O125" s="55"/>
      <c r="P125" s="55"/>
      <c r="Q125" s="54">
        <v>8</v>
      </c>
      <c r="R125" s="54">
        <v>8</v>
      </c>
      <c r="S125" s="54">
        <v>8</v>
      </c>
      <c r="T125" s="54">
        <v>8</v>
      </c>
      <c r="U125" s="54">
        <v>8</v>
      </c>
      <c r="V125" s="55"/>
      <c r="W125" s="55"/>
      <c r="X125" s="54">
        <v>8</v>
      </c>
      <c r="Y125" s="54">
        <v>8</v>
      </c>
      <c r="Z125" s="54">
        <v>8</v>
      </c>
      <c r="AA125" s="54">
        <v>8</v>
      </c>
      <c r="AB125" s="54">
        <v>8</v>
      </c>
      <c r="AC125" s="55"/>
      <c r="AD125" s="55"/>
      <c r="AE125" s="54">
        <v>8</v>
      </c>
      <c r="AF125" s="54">
        <v>8</v>
      </c>
      <c r="AG125" s="54">
        <v>8</v>
      </c>
      <c r="AH125" s="54">
        <v>7</v>
      </c>
      <c r="AI125" s="52"/>
      <c r="AJ125" s="52"/>
      <c r="AK125" s="36">
        <f t="shared" si="72"/>
        <v>135</v>
      </c>
    </row>
    <row r="126" spans="1:37" x14ac:dyDescent="0.3">
      <c r="A126" s="32">
        <v>48</v>
      </c>
      <c r="B126" s="33" t="str">
        <f>VLOOKUP($A126,Сотрудники!$A$3:$L$1201,2,0)</f>
        <v>Ромашкин Никита</v>
      </c>
      <c r="C126" s="33" t="str">
        <f>VLOOKUP($A126,Сотрудники!$A$3:$L$1201,8,0)</f>
        <v>Барнаул</v>
      </c>
      <c r="D126" s="54">
        <v>8</v>
      </c>
      <c r="E126" s="54">
        <v>8</v>
      </c>
      <c r="F126" s="54">
        <v>8</v>
      </c>
      <c r="G126" s="54">
        <v>8</v>
      </c>
      <c r="H126" s="55"/>
      <c r="I126" s="55"/>
      <c r="J126" s="54">
        <v>8</v>
      </c>
      <c r="K126" s="54">
        <v>8</v>
      </c>
      <c r="L126" s="54">
        <v>8</v>
      </c>
      <c r="M126" s="54">
        <v>8</v>
      </c>
      <c r="N126" s="54">
        <v>8</v>
      </c>
      <c r="O126" s="55"/>
      <c r="P126" s="55"/>
      <c r="Q126" s="54">
        <v>8</v>
      </c>
      <c r="R126" s="54">
        <v>8</v>
      </c>
      <c r="S126" s="54">
        <v>8</v>
      </c>
      <c r="T126" s="54">
        <v>8</v>
      </c>
      <c r="U126" s="54">
        <v>8</v>
      </c>
      <c r="V126" s="55"/>
      <c r="W126" s="55"/>
      <c r="X126" s="54">
        <v>8</v>
      </c>
      <c r="Y126" s="54">
        <v>8</v>
      </c>
      <c r="Z126" s="54">
        <v>8</v>
      </c>
      <c r="AA126" s="54">
        <v>8</v>
      </c>
      <c r="AB126" s="54">
        <v>8</v>
      </c>
      <c r="AC126" s="55"/>
      <c r="AD126" s="55"/>
      <c r="AE126" s="54">
        <v>8</v>
      </c>
      <c r="AF126" s="54">
        <v>8</v>
      </c>
      <c r="AG126" s="54">
        <v>8</v>
      </c>
      <c r="AH126" s="54">
        <v>7</v>
      </c>
      <c r="AI126" s="52"/>
      <c r="AJ126" s="52"/>
      <c r="AK126" s="36">
        <f t="shared" si="72"/>
        <v>183</v>
      </c>
    </row>
    <row r="127" spans="1:37" x14ac:dyDescent="0.3">
      <c r="A127" s="32">
        <v>50</v>
      </c>
      <c r="B127" s="33" t="str">
        <f>VLOOKUP($A127,Сотрудники!$A$3:$L$1201,2,0)</f>
        <v>Жарницкий Давид</v>
      </c>
      <c r="C127" s="33" t="str">
        <f>VLOOKUP($A127,Сотрудники!$A$3:$L$1201,8,0)</f>
        <v>СПБ</v>
      </c>
      <c r="D127" s="54">
        <v>8</v>
      </c>
      <c r="E127" s="54">
        <v>8</v>
      </c>
      <c r="F127" s="54">
        <v>8</v>
      </c>
      <c r="G127" s="54">
        <v>8</v>
      </c>
      <c r="H127" s="55">
        <v>8</v>
      </c>
      <c r="I127" s="55"/>
      <c r="J127" s="54">
        <v>8</v>
      </c>
      <c r="K127" s="54">
        <v>8</v>
      </c>
      <c r="L127" s="54">
        <v>8</v>
      </c>
      <c r="M127" s="54">
        <v>8</v>
      </c>
      <c r="N127" s="54">
        <v>8</v>
      </c>
      <c r="O127" s="55"/>
      <c r="P127" s="55"/>
      <c r="Q127" s="54">
        <v>8</v>
      </c>
      <c r="R127" s="54">
        <v>8</v>
      </c>
      <c r="S127" s="54">
        <v>8</v>
      </c>
      <c r="T127" s="54">
        <v>8</v>
      </c>
      <c r="U127" s="54">
        <v>8</v>
      </c>
      <c r="V127" s="55"/>
      <c r="W127" s="55"/>
      <c r="X127" s="54">
        <v>8</v>
      </c>
      <c r="Y127" s="54">
        <v>8</v>
      </c>
      <c r="Z127" s="54">
        <v>8</v>
      </c>
      <c r="AA127" s="54">
        <v>8</v>
      </c>
      <c r="AB127" s="54">
        <v>8</v>
      </c>
      <c r="AC127" s="55"/>
      <c r="AD127" s="55"/>
      <c r="AE127" s="54">
        <v>8</v>
      </c>
      <c r="AF127" s="54">
        <v>8</v>
      </c>
      <c r="AG127" s="54">
        <v>8</v>
      </c>
      <c r="AH127" s="54">
        <v>7</v>
      </c>
      <c r="AI127" s="52"/>
      <c r="AJ127" s="52"/>
      <c r="AK127" s="36">
        <f t="shared" si="72"/>
        <v>191</v>
      </c>
    </row>
    <row r="128" spans="1:37" x14ac:dyDescent="0.3">
      <c r="A128" s="32">
        <v>51</v>
      </c>
      <c r="B128" s="33" t="str">
        <f>VLOOKUP($A128,Сотрудники!$A$3:$L$1201,2,0)</f>
        <v>Колмогорова Анна</v>
      </c>
      <c r="C128" s="33" t="str">
        <f>VLOOKUP($A128,Сотрудники!$A$3:$L$1201,8,0)</f>
        <v>Краснодар</v>
      </c>
      <c r="D128" s="54">
        <v>8</v>
      </c>
      <c r="E128" s="54">
        <v>8</v>
      </c>
      <c r="F128" s="54">
        <v>8</v>
      </c>
      <c r="G128" s="54">
        <v>8</v>
      </c>
      <c r="H128" s="55"/>
      <c r="I128" s="55"/>
      <c r="J128" s="54">
        <v>8</v>
      </c>
      <c r="K128" s="54">
        <v>8</v>
      </c>
      <c r="L128" s="54">
        <v>8</v>
      </c>
      <c r="M128" s="54">
        <v>8</v>
      </c>
      <c r="N128" s="54">
        <v>8</v>
      </c>
      <c r="O128" s="55"/>
      <c r="P128" s="55"/>
      <c r="Q128" s="54">
        <v>8</v>
      </c>
      <c r="R128" s="54">
        <v>8</v>
      </c>
      <c r="S128" s="54">
        <v>8</v>
      </c>
      <c r="T128" s="54">
        <v>8</v>
      </c>
      <c r="U128" s="54">
        <v>8</v>
      </c>
      <c r="V128" s="55"/>
      <c r="W128" s="55"/>
      <c r="X128" s="54">
        <v>8</v>
      </c>
      <c r="Y128" s="54">
        <v>8</v>
      </c>
      <c r="Z128" s="54">
        <v>8</v>
      </c>
      <c r="AA128" s="54">
        <v>8</v>
      </c>
      <c r="AB128" s="54">
        <v>8</v>
      </c>
      <c r="AC128" s="55"/>
      <c r="AD128" s="55"/>
      <c r="AE128" s="54">
        <v>8</v>
      </c>
      <c r="AF128" s="54">
        <v>8</v>
      </c>
      <c r="AG128" s="54">
        <v>8</v>
      </c>
      <c r="AH128" s="54">
        <v>7</v>
      </c>
      <c r="AI128" s="52"/>
      <c r="AJ128" s="52"/>
      <c r="AK128" s="36">
        <f t="shared" si="72"/>
        <v>183</v>
      </c>
    </row>
    <row r="129" spans="1:37" x14ac:dyDescent="0.3">
      <c r="A129" s="32">
        <v>53</v>
      </c>
      <c r="B129" s="33" t="str">
        <f>VLOOKUP($A129,Сотрудники!$A$3:$L$1201,2,0)</f>
        <v>Скаржинский Тимур</v>
      </c>
      <c r="C129" s="33" t="str">
        <f>VLOOKUP($A129,Сотрудники!$A$3:$L$1201,8,0)</f>
        <v>Москва</v>
      </c>
      <c r="D129" s="54">
        <v>8</v>
      </c>
      <c r="E129" s="54">
        <v>8</v>
      </c>
      <c r="F129" s="54">
        <v>8</v>
      </c>
      <c r="G129" s="54">
        <v>8</v>
      </c>
      <c r="H129" s="55"/>
      <c r="I129" s="55"/>
      <c r="J129" s="54">
        <v>8</v>
      </c>
      <c r="K129" s="54">
        <v>8</v>
      </c>
      <c r="L129" s="54">
        <v>8</v>
      </c>
      <c r="M129" s="54">
        <v>8</v>
      </c>
      <c r="N129" s="54">
        <v>8</v>
      </c>
      <c r="O129" s="55"/>
      <c r="P129" s="55"/>
      <c r="Q129" s="54">
        <v>8</v>
      </c>
      <c r="R129" s="54">
        <v>8</v>
      </c>
      <c r="S129" s="54">
        <v>8</v>
      </c>
      <c r="T129" s="54">
        <v>8</v>
      </c>
      <c r="U129" s="54">
        <v>8</v>
      </c>
      <c r="V129" s="55"/>
      <c r="W129" s="55"/>
      <c r="X129" s="54">
        <v>8</v>
      </c>
      <c r="Y129" s="54">
        <v>8</v>
      </c>
      <c r="Z129" s="54">
        <v>8</v>
      </c>
      <c r="AA129" s="54">
        <v>8</v>
      </c>
      <c r="AB129" s="54">
        <v>8</v>
      </c>
      <c r="AC129" s="55"/>
      <c r="AD129" s="55"/>
      <c r="AE129" s="54">
        <v>8</v>
      </c>
      <c r="AF129" s="54">
        <v>8</v>
      </c>
      <c r="AG129" s="54">
        <v>8</v>
      </c>
      <c r="AH129" s="54">
        <v>7</v>
      </c>
      <c r="AI129" s="52"/>
      <c r="AJ129" s="52"/>
      <c r="AK129" s="36">
        <f t="shared" si="72"/>
        <v>183</v>
      </c>
    </row>
    <row r="130" spans="1:37" x14ac:dyDescent="0.3">
      <c r="A130" s="32">
        <v>54</v>
      </c>
      <c r="B130" s="33" t="str">
        <f>VLOOKUP($A130,Сотрудники!$A$3:$L$1201,2,0)</f>
        <v>Закрацкий Станислав</v>
      </c>
      <c r="C130" s="33" t="str">
        <f>VLOOKUP($A130,Сотрудники!$A$3:$L$1201,8,0)</f>
        <v>Москва</v>
      </c>
      <c r="D130" s="54">
        <v>8</v>
      </c>
      <c r="E130" s="54">
        <v>8</v>
      </c>
      <c r="F130" s="54">
        <v>8</v>
      </c>
      <c r="G130" s="54">
        <v>8</v>
      </c>
      <c r="H130" s="55"/>
      <c r="I130" s="55"/>
      <c r="J130" s="54">
        <v>8</v>
      </c>
      <c r="K130" s="54">
        <v>8</v>
      </c>
      <c r="L130" s="54">
        <v>8</v>
      </c>
      <c r="M130" s="54">
        <v>8</v>
      </c>
      <c r="N130" s="54">
        <v>8</v>
      </c>
      <c r="O130" s="55"/>
      <c r="P130" s="55"/>
      <c r="Q130" s="54">
        <v>8</v>
      </c>
      <c r="R130" s="54">
        <v>8</v>
      </c>
      <c r="S130" s="54">
        <v>8</v>
      </c>
      <c r="T130" s="54">
        <v>8</v>
      </c>
      <c r="U130" s="54">
        <v>8</v>
      </c>
      <c r="V130" s="55"/>
      <c r="W130" s="55"/>
      <c r="X130" s="54">
        <v>8</v>
      </c>
      <c r="Y130" s="54">
        <v>8</v>
      </c>
      <c r="Z130" s="54">
        <v>8</v>
      </c>
      <c r="AA130" s="54">
        <v>8</v>
      </c>
      <c r="AB130" s="54">
        <v>8</v>
      </c>
      <c r="AC130" s="55"/>
      <c r="AD130" s="55"/>
      <c r="AE130" s="54">
        <v>8</v>
      </c>
      <c r="AF130" s="54">
        <v>8</v>
      </c>
      <c r="AG130" s="54">
        <v>8</v>
      </c>
      <c r="AH130" s="54">
        <v>7</v>
      </c>
      <c r="AI130" s="52"/>
      <c r="AJ130" s="52"/>
      <c r="AK130" s="36">
        <f t="shared" si="72"/>
        <v>183</v>
      </c>
    </row>
    <row r="131" spans="1:37" x14ac:dyDescent="0.3">
      <c r="A131" s="32">
        <v>55</v>
      </c>
      <c r="B131" s="33" t="str">
        <f>VLOOKUP($A131,Сотрудники!$A$3:$L$1201,2,0)</f>
        <v>Секисов Константин</v>
      </c>
      <c r="C131" s="33" t="str">
        <f>VLOOKUP($A131,Сотрудники!$A$3:$L$1201,8,0)</f>
        <v>Курган</v>
      </c>
      <c r="D131" s="54">
        <v>8</v>
      </c>
      <c r="E131" s="54">
        <v>8</v>
      </c>
      <c r="F131" s="54">
        <v>8</v>
      </c>
      <c r="G131" s="54">
        <v>8</v>
      </c>
      <c r="H131" s="55"/>
      <c r="I131" s="55"/>
      <c r="J131" s="54">
        <v>8</v>
      </c>
      <c r="K131" s="54">
        <v>8</v>
      </c>
      <c r="L131" s="54">
        <v>8</v>
      </c>
      <c r="M131" s="54">
        <v>8</v>
      </c>
      <c r="N131" s="54">
        <v>8</v>
      </c>
      <c r="O131" s="55"/>
      <c r="P131" s="55"/>
      <c r="Q131" s="54">
        <v>8</v>
      </c>
      <c r="R131" s="54">
        <v>8</v>
      </c>
      <c r="S131" s="54">
        <v>8</v>
      </c>
      <c r="T131" s="54">
        <v>8</v>
      </c>
      <c r="U131" s="54">
        <v>8</v>
      </c>
      <c r="V131" s="55"/>
      <c r="W131" s="55"/>
      <c r="X131" s="54">
        <v>8</v>
      </c>
      <c r="Y131" s="54">
        <v>8</v>
      </c>
      <c r="Z131" s="54">
        <v>8</v>
      </c>
      <c r="AA131" s="54">
        <v>8</v>
      </c>
      <c r="AB131" s="54">
        <v>8</v>
      </c>
      <c r="AC131" s="55"/>
      <c r="AD131" s="55"/>
      <c r="AE131" s="54">
        <v>8</v>
      </c>
      <c r="AF131" s="54">
        <v>8</v>
      </c>
      <c r="AG131" s="54">
        <v>8</v>
      </c>
      <c r="AH131" s="54">
        <v>7</v>
      </c>
      <c r="AI131" s="52"/>
      <c r="AJ131" s="52"/>
      <c r="AK131" s="36">
        <f t="shared" si="72"/>
        <v>183</v>
      </c>
    </row>
    <row r="132" spans="1:37" x14ac:dyDescent="0.3">
      <c r="A132" s="32">
        <v>56</v>
      </c>
      <c r="B132" s="33" t="str">
        <f>VLOOKUP($A132,Сотрудники!$A$3:$L$1201,2,0)</f>
        <v>Русинов Михаил</v>
      </c>
      <c r="C132" s="33" t="str">
        <f>VLOOKUP($A132,Сотрудники!$A$3:$L$1201,8,0)</f>
        <v>Москва</v>
      </c>
      <c r="D132" s="54">
        <v>8</v>
      </c>
      <c r="E132" s="54">
        <v>8</v>
      </c>
      <c r="F132" s="54">
        <v>8</v>
      </c>
      <c r="G132" s="54">
        <v>8</v>
      </c>
      <c r="H132" s="55"/>
      <c r="I132" s="55"/>
      <c r="J132" s="54">
        <v>8</v>
      </c>
      <c r="K132" s="54">
        <v>8</v>
      </c>
      <c r="L132" s="54">
        <v>8</v>
      </c>
      <c r="M132" s="54">
        <v>8</v>
      </c>
      <c r="N132" s="54">
        <v>8</v>
      </c>
      <c r="O132" s="55"/>
      <c r="P132" s="55"/>
      <c r="Q132" s="54">
        <v>8</v>
      </c>
      <c r="R132" s="54">
        <v>8</v>
      </c>
      <c r="S132" s="54">
        <v>8</v>
      </c>
      <c r="T132" s="54">
        <v>8</v>
      </c>
      <c r="U132" s="54">
        <v>8</v>
      </c>
      <c r="V132" s="55"/>
      <c r="W132" s="55"/>
      <c r="X132" s="54">
        <v>8</v>
      </c>
      <c r="Y132" s="54">
        <v>8</v>
      </c>
      <c r="Z132" s="54">
        <v>8</v>
      </c>
      <c r="AA132" s="54">
        <v>8</v>
      </c>
      <c r="AB132" s="54">
        <v>8</v>
      </c>
      <c r="AC132" s="55"/>
      <c r="AD132" s="55"/>
      <c r="AE132" s="54">
        <v>8</v>
      </c>
      <c r="AF132" s="54">
        <v>8</v>
      </c>
      <c r="AG132" s="54">
        <v>8</v>
      </c>
      <c r="AH132" s="54">
        <v>7</v>
      </c>
      <c r="AI132" s="52"/>
      <c r="AJ132" s="52"/>
      <c r="AK132" s="36">
        <f t="shared" si="72"/>
        <v>183</v>
      </c>
    </row>
    <row r="133" spans="1:37" x14ac:dyDescent="0.3">
      <c r="A133" s="32">
        <v>57</v>
      </c>
      <c r="B133" s="33" t="str">
        <f>VLOOKUP($A133,Сотрудники!$A$3:$L$1201,2,0)</f>
        <v>Кузякина Ирина</v>
      </c>
      <c r="C133" s="33" t="str">
        <f>VLOOKUP($A133,Сотрудники!$A$3:$L$1201,8,0)</f>
        <v>Москва</v>
      </c>
      <c r="D133" s="54">
        <v>8</v>
      </c>
      <c r="E133" s="54">
        <v>8</v>
      </c>
      <c r="F133" s="54">
        <v>8</v>
      </c>
      <c r="G133" s="54">
        <v>8</v>
      </c>
      <c r="H133" s="55"/>
      <c r="I133" s="55"/>
      <c r="J133" s="54">
        <v>8</v>
      </c>
      <c r="K133" s="54">
        <v>8</v>
      </c>
      <c r="L133" s="54">
        <v>8</v>
      </c>
      <c r="M133" s="54">
        <v>8</v>
      </c>
      <c r="N133" s="54">
        <v>8</v>
      </c>
      <c r="O133" s="55"/>
      <c r="P133" s="55"/>
      <c r="Q133" s="54">
        <v>8</v>
      </c>
      <c r="R133" s="54">
        <v>8</v>
      </c>
      <c r="S133" s="54">
        <v>8</v>
      </c>
      <c r="T133" s="54">
        <v>8</v>
      </c>
      <c r="U133" s="54">
        <v>8</v>
      </c>
      <c r="V133" s="55"/>
      <c r="W133" s="55"/>
      <c r="X133" s="54">
        <v>8</v>
      </c>
      <c r="Y133" s="54">
        <v>8</v>
      </c>
      <c r="Z133" s="54">
        <v>8</v>
      </c>
      <c r="AA133" s="54">
        <v>8</v>
      </c>
      <c r="AB133" s="54">
        <v>8</v>
      </c>
      <c r="AC133" s="55"/>
      <c r="AD133" s="55"/>
      <c r="AE133" s="54">
        <v>8</v>
      </c>
      <c r="AF133" s="54">
        <v>8</v>
      </c>
      <c r="AG133" s="54">
        <v>8</v>
      </c>
      <c r="AH133" s="54">
        <v>7</v>
      </c>
      <c r="AI133" s="52"/>
      <c r="AJ133" s="52"/>
      <c r="AK133" s="36">
        <f t="shared" si="72"/>
        <v>183</v>
      </c>
    </row>
    <row r="134" spans="1:37" x14ac:dyDescent="0.3">
      <c r="A134" s="32">
        <v>58</v>
      </c>
      <c r="B134" s="33" t="str">
        <f>VLOOKUP($A134,Сотрудники!$A$3:$L$1201,2,0)</f>
        <v>Нгуен Дмитрий</v>
      </c>
      <c r="C134" s="33" t="str">
        <f>VLOOKUP($A134,Сотрудники!$A$3:$L$1201,8,0)</f>
        <v>СПБ</v>
      </c>
      <c r="D134" s="54">
        <v>8</v>
      </c>
      <c r="E134" s="54">
        <v>8</v>
      </c>
      <c r="F134" s="54">
        <v>8</v>
      </c>
      <c r="G134" s="54">
        <v>8</v>
      </c>
      <c r="H134" s="55"/>
      <c r="I134" s="55"/>
      <c r="J134" s="54">
        <v>8</v>
      </c>
      <c r="K134" s="54">
        <v>8</v>
      </c>
      <c r="L134" s="54">
        <v>8</v>
      </c>
      <c r="M134" s="54">
        <v>8</v>
      </c>
      <c r="N134" s="54">
        <v>8</v>
      </c>
      <c r="O134" s="55"/>
      <c r="P134" s="55"/>
      <c r="Q134" s="54">
        <v>8</v>
      </c>
      <c r="R134" s="54">
        <v>8</v>
      </c>
      <c r="S134" s="54">
        <v>8</v>
      </c>
      <c r="T134" s="54">
        <v>8</v>
      </c>
      <c r="U134" s="54">
        <v>8</v>
      </c>
      <c r="V134" s="55"/>
      <c r="W134" s="55"/>
      <c r="X134" s="54">
        <v>8</v>
      </c>
      <c r="Y134" s="54">
        <v>8</v>
      </c>
      <c r="Z134" s="54">
        <v>8</v>
      </c>
      <c r="AA134" s="54">
        <v>8</v>
      </c>
      <c r="AB134" s="54">
        <v>8</v>
      </c>
      <c r="AC134" s="55"/>
      <c r="AD134" s="55"/>
      <c r="AE134" s="54">
        <v>8</v>
      </c>
      <c r="AF134" s="54">
        <v>8</v>
      </c>
      <c r="AG134" s="54">
        <v>8</v>
      </c>
      <c r="AH134" s="54">
        <v>7</v>
      </c>
      <c r="AI134" s="52"/>
      <c r="AJ134" s="52"/>
      <c r="AK134" s="36">
        <f t="shared" si="72"/>
        <v>183</v>
      </c>
    </row>
    <row r="135" spans="1:37" x14ac:dyDescent="0.3">
      <c r="A135" s="32">
        <v>59</v>
      </c>
      <c r="B135" s="33" t="str">
        <f>VLOOKUP($A135,Сотрудники!$A$3:$L$1201,2,0)</f>
        <v>Зырянов Николай</v>
      </c>
      <c r="C135" s="33" t="str">
        <f>VLOOKUP($A135,Сотрудники!$A$3:$L$1201,8,0)</f>
        <v>СПБ</v>
      </c>
      <c r="D135" s="54">
        <v>8</v>
      </c>
      <c r="E135" s="54">
        <v>8</v>
      </c>
      <c r="F135" s="54">
        <v>8</v>
      </c>
      <c r="G135" s="54">
        <v>8</v>
      </c>
      <c r="H135" s="55"/>
      <c r="I135" s="55"/>
      <c r="J135" s="54">
        <v>8</v>
      </c>
      <c r="K135" s="54">
        <v>8</v>
      </c>
      <c r="L135" s="54">
        <v>8</v>
      </c>
      <c r="M135" s="54">
        <v>8</v>
      </c>
      <c r="N135" s="54">
        <v>8</v>
      </c>
      <c r="O135" s="55"/>
      <c r="P135" s="55"/>
      <c r="Q135" s="54">
        <v>8</v>
      </c>
      <c r="R135" s="54">
        <v>8</v>
      </c>
      <c r="S135" s="54">
        <v>8</v>
      </c>
      <c r="T135" s="54">
        <v>8</v>
      </c>
      <c r="U135" s="54">
        <v>8</v>
      </c>
      <c r="V135" s="55"/>
      <c r="W135" s="55"/>
      <c r="X135" s="54">
        <v>8</v>
      </c>
      <c r="Y135" s="54">
        <v>8</v>
      </c>
      <c r="Z135" s="54">
        <v>8</v>
      </c>
      <c r="AA135" s="54">
        <v>8</v>
      </c>
      <c r="AB135" s="54">
        <v>8</v>
      </c>
      <c r="AC135" s="55"/>
      <c r="AD135" s="55"/>
      <c r="AE135" s="54">
        <v>8</v>
      </c>
      <c r="AF135" s="54">
        <v>8</v>
      </c>
      <c r="AG135" s="54">
        <v>8</v>
      </c>
      <c r="AH135" s="54">
        <v>7</v>
      </c>
      <c r="AI135" s="52"/>
      <c r="AJ135" s="52"/>
      <c r="AK135" s="36">
        <f t="shared" si="72"/>
        <v>183</v>
      </c>
    </row>
    <row r="136" spans="1:37" x14ac:dyDescent="0.3">
      <c r="A136" s="32">
        <v>60</v>
      </c>
      <c r="B136" s="33" t="str">
        <f>VLOOKUP($A136,Сотрудники!$A$3:$L$1201,2,0)</f>
        <v>Гнусов Алексей</v>
      </c>
      <c r="C136" s="33" t="str">
        <f>VLOOKUP($A136,Сотрудники!$A$3:$L$1201,8,0)</f>
        <v>Москва</v>
      </c>
      <c r="D136" s="54">
        <v>8</v>
      </c>
      <c r="E136" s="54">
        <v>8</v>
      </c>
      <c r="F136" s="54">
        <v>8</v>
      </c>
      <c r="G136" s="54">
        <v>8</v>
      </c>
      <c r="H136" s="55"/>
      <c r="I136" s="55"/>
      <c r="J136" s="54">
        <v>8</v>
      </c>
      <c r="K136" s="54">
        <v>8</v>
      </c>
      <c r="L136" s="54">
        <v>8</v>
      </c>
      <c r="M136" s="54">
        <v>8</v>
      </c>
      <c r="N136" s="54">
        <v>8</v>
      </c>
      <c r="O136" s="55"/>
      <c r="P136" s="55"/>
      <c r="Q136" s="54">
        <v>8</v>
      </c>
      <c r="R136" s="54">
        <v>8</v>
      </c>
      <c r="S136" s="54">
        <v>8</v>
      </c>
      <c r="T136" s="54">
        <v>8</v>
      </c>
      <c r="U136" s="54">
        <v>8</v>
      </c>
      <c r="V136" s="55"/>
      <c r="W136" s="55"/>
      <c r="X136" s="54">
        <v>8</v>
      </c>
      <c r="Y136" s="54">
        <v>8</v>
      </c>
      <c r="Z136" s="54">
        <v>8</v>
      </c>
      <c r="AA136" s="54">
        <v>8</v>
      </c>
      <c r="AB136" s="54">
        <v>8</v>
      </c>
      <c r="AC136" s="55"/>
      <c r="AD136" s="55"/>
      <c r="AE136" s="54">
        <v>8</v>
      </c>
      <c r="AF136" s="54">
        <v>8</v>
      </c>
      <c r="AG136" s="54">
        <v>8</v>
      </c>
      <c r="AH136" s="54">
        <v>7</v>
      </c>
      <c r="AI136" s="52"/>
      <c r="AJ136" s="52"/>
      <c r="AK136" s="36">
        <f t="shared" si="72"/>
        <v>183</v>
      </c>
    </row>
    <row r="137" spans="1:37" x14ac:dyDescent="0.3">
      <c r="A137" s="32">
        <v>61</v>
      </c>
      <c r="B137" s="33" t="str">
        <f>VLOOKUP($A137,Сотрудники!$A$3:$L$1201,2,0)</f>
        <v>Ушаков Сергей</v>
      </c>
      <c r="C137" s="33" t="str">
        <f>VLOOKUP($A137,Сотрудники!$A$3:$L$1201,8,0)</f>
        <v>Москва</v>
      </c>
      <c r="D137" s="54">
        <v>8</v>
      </c>
      <c r="E137" s="54">
        <v>8</v>
      </c>
      <c r="F137" s="54">
        <v>8</v>
      </c>
      <c r="G137" s="54">
        <v>8</v>
      </c>
      <c r="H137" s="55"/>
      <c r="I137" s="55"/>
      <c r="J137" s="54">
        <v>8</v>
      </c>
      <c r="K137" s="54">
        <v>8</v>
      </c>
      <c r="L137" s="54">
        <v>8</v>
      </c>
      <c r="M137" s="54">
        <v>8</v>
      </c>
      <c r="N137" s="54">
        <v>8</v>
      </c>
      <c r="O137" s="55"/>
      <c r="P137" s="55"/>
      <c r="Q137" s="54">
        <v>8</v>
      </c>
      <c r="R137" s="54">
        <v>8</v>
      </c>
      <c r="S137" s="54">
        <v>8</v>
      </c>
      <c r="T137" s="54">
        <v>8</v>
      </c>
      <c r="U137" s="54">
        <v>8</v>
      </c>
      <c r="V137" s="55"/>
      <c r="W137" s="55"/>
      <c r="X137" s="54">
        <v>8</v>
      </c>
      <c r="Y137" s="54">
        <v>8</v>
      </c>
      <c r="Z137" s="54">
        <v>8</v>
      </c>
      <c r="AA137" s="54">
        <v>8</v>
      </c>
      <c r="AB137" s="54">
        <v>8</v>
      </c>
      <c r="AC137" s="55"/>
      <c r="AD137" s="55"/>
      <c r="AE137" s="54">
        <v>8</v>
      </c>
      <c r="AF137" s="54">
        <v>8</v>
      </c>
      <c r="AG137" s="54">
        <v>8</v>
      </c>
      <c r="AH137" s="54">
        <v>7</v>
      </c>
      <c r="AI137" s="52"/>
      <c r="AJ137" s="52"/>
      <c r="AK137" s="36">
        <f t="shared" si="72"/>
        <v>183</v>
      </c>
    </row>
    <row r="138" spans="1:37" x14ac:dyDescent="0.3">
      <c r="A138" s="32">
        <v>62</v>
      </c>
      <c r="B138" s="33" t="str">
        <f>VLOOKUP($A138,Сотрудники!$A$3:$L$1201,2,0)</f>
        <v>Горьков Алексей</v>
      </c>
      <c r="C138" s="33" t="str">
        <f>VLOOKUP($A138,Сотрудники!$A$3:$L$1201,8,0)</f>
        <v>Москва</v>
      </c>
      <c r="D138" s="54">
        <v>8</v>
      </c>
      <c r="E138" s="54">
        <v>8</v>
      </c>
      <c r="F138" s="54">
        <v>8</v>
      </c>
      <c r="G138" s="54">
        <v>8</v>
      </c>
      <c r="H138" s="55"/>
      <c r="I138" s="55"/>
      <c r="J138" s="54">
        <v>8</v>
      </c>
      <c r="K138" s="54">
        <v>8</v>
      </c>
      <c r="L138" s="54">
        <v>8</v>
      </c>
      <c r="M138" s="54">
        <v>8</v>
      </c>
      <c r="N138" s="54">
        <v>8</v>
      </c>
      <c r="O138" s="55"/>
      <c r="P138" s="55"/>
      <c r="Q138" s="54">
        <v>8</v>
      </c>
      <c r="R138" s="54">
        <v>8</v>
      </c>
      <c r="S138" s="54">
        <v>8</v>
      </c>
      <c r="T138" s="54">
        <v>8</v>
      </c>
      <c r="U138" s="54">
        <v>8</v>
      </c>
      <c r="V138" s="55"/>
      <c r="W138" s="55"/>
      <c r="X138" s="54">
        <v>8</v>
      </c>
      <c r="Y138" s="54">
        <v>8</v>
      </c>
      <c r="Z138" s="54">
        <v>8</v>
      </c>
      <c r="AA138" s="54">
        <v>8</v>
      </c>
      <c r="AB138" s="54">
        <v>8</v>
      </c>
      <c r="AC138" s="55"/>
      <c r="AD138" s="55"/>
      <c r="AE138" s="54">
        <v>8</v>
      </c>
      <c r="AF138" s="54">
        <v>8</v>
      </c>
      <c r="AG138" s="54">
        <v>8</v>
      </c>
      <c r="AH138" s="54">
        <v>7</v>
      </c>
      <c r="AI138" s="52"/>
      <c r="AJ138" s="52"/>
      <c r="AK138" s="36">
        <f t="shared" si="72"/>
        <v>183</v>
      </c>
    </row>
    <row r="139" spans="1:37" x14ac:dyDescent="0.3">
      <c r="A139" s="32">
        <v>63</v>
      </c>
      <c r="B139" s="33" t="str">
        <f>VLOOKUP($A139,Сотрудники!$A$3:$L$1201,2,0)</f>
        <v>Ненякина Анастасия</v>
      </c>
      <c r="C139" s="33" t="str">
        <f>VLOOKUP($A139,Сотрудники!$A$3:$L$1201,8,0)</f>
        <v>Москва</v>
      </c>
      <c r="D139" s="54">
        <v>0</v>
      </c>
      <c r="E139" s="54">
        <v>8</v>
      </c>
      <c r="F139" s="54">
        <v>8</v>
      </c>
      <c r="G139" s="54">
        <v>8</v>
      </c>
      <c r="H139" s="55"/>
      <c r="I139" s="55"/>
      <c r="J139" s="54">
        <v>8</v>
      </c>
      <c r="K139" s="54">
        <v>8</v>
      </c>
      <c r="L139" s="54">
        <v>8</v>
      </c>
      <c r="M139" s="54">
        <v>8</v>
      </c>
      <c r="N139" s="54">
        <v>8</v>
      </c>
      <c r="O139" s="55"/>
      <c r="P139" s="55"/>
      <c r="Q139" s="54">
        <v>8</v>
      </c>
      <c r="R139" s="54">
        <v>8</v>
      </c>
      <c r="S139" s="54">
        <v>8</v>
      </c>
      <c r="T139" s="54">
        <v>8</v>
      </c>
      <c r="U139" s="54">
        <v>8</v>
      </c>
      <c r="V139" s="55"/>
      <c r="W139" s="55"/>
      <c r="X139" s="54">
        <v>8</v>
      </c>
      <c r="Y139" s="54">
        <v>8</v>
      </c>
      <c r="Z139" s="54">
        <v>8</v>
      </c>
      <c r="AA139" s="54">
        <v>8</v>
      </c>
      <c r="AB139" s="54">
        <v>8</v>
      </c>
      <c r="AC139" s="55"/>
      <c r="AD139" s="55"/>
      <c r="AE139" s="54">
        <v>8</v>
      </c>
      <c r="AF139" s="54">
        <v>8</v>
      </c>
      <c r="AG139" s="54">
        <v>8</v>
      </c>
      <c r="AH139" s="54">
        <v>7</v>
      </c>
      <c r="AI139" s="52"/>
      <c r="AJ139" s="52"/>
      <c r="AK139" s="36">
        <f t="shared" si="72"/>
        <v>175</v>
      </c>
    </row>
    <row r="140" spans="1:37" x14ac:dyDescent="0.3">
      <c r="A140" s="32">
        <v>83</v>
      </c>
      <c r="B140" s="33" t="str">
        <f>VLOOKUP($A140,Сотрудники!$A$3:$L$1201,2,0)</f>
        <v>Жердева Екатерина</v>
      </c>
      <c r="C140" s="33" t="str">
        <f>VLOOKUP($A140,Сотрудники!$A$3:$L$1201,8,0)</f>
        <v>Архангельск</v>
      </c>
      <c r="D140" s="54">
        <v>8</v>
      </c>
      <c r="E140" s="54">
        <v>8</v>
      </c>
      <c r="F140" s="54">
        <v>8</v>
      </c>
      <c r="G140" s="54">
        <v>8</v>
      </c>
      <c r="H140" s="55"/>
      <c r="I140" s="55"/>
      <c r="J140" s="54">
        <v>8</v>
      </c>
      <c r="K140" s="54">
        <v>8</v>
      </c>
      <c r="L140" s="54">
        <v>8</v>
      </c>
      <c r="M140" s="54">
        <v>8</v>
      </c>
      <c r="N140" s="54">
        <v>8</v>
      </c>
      <c r="O140" s="55"/>
      <c r="P140" s="55"/>
      <c r="Q140" s="54">
        <v>8</v>
      </c>
      <c r="R140" s="54">
        <v>8</v>
      </c>
      <c r="S140" s="54">
        <v>8</v>
      </c>
      <c r="T140" s="54">
        <v>8</v>
      </c>
      <c r="U140" s="54">
        <v>8</v>
      </c>
      <c r="V140" s="55"/>
      <c r="W140" s="55"/>
      <c r="X140" s="54">
        <v>8</v>
      </c>
      <c r="Y140" s="54">
        <v>8</v>
      </c>
      <c r="Z140" s="54">
        <v>8</v>
      </c>
      <c r="AA140" s="54">
        <v>8</v>
      </c>
      <c r="AB140" s="54">
        <v>8</v>
      </c>
      <c r="AC140" s="55"/>
      <c r="AD140" s="55"/>
      <c r="AE140" s="54">
        <v>8</v>
      </c>
      <c r="AF140" s="54">
        <v>8</v>
      </c>
      <c r="AG140" s="54">
        <v>8</v>
      </c>
      <c r="AH140" s="54">
        <v>7</v>
      </c>
      <c r="AI140" s="52"/>
      <c r="AJ140" s="52"/>
      <c r="AK140" s="36">
        <f t="shared" si="72"/>
        <v>183</v>
      </c>
    </row>
    <row r="141" spans="1:37" x14ac:dyDescent="0.3">
      <c r="A141" s="32">
        <v>64</v>
      </c>
      <c r="B141" s="33" t="str">
        <f>VLOOKUP($A141,Сотрудники!$A$3:$L$1201,2,0)</f>
        <v>Павлов Роман</v>
      </c>
      <c r="C141" s="33" t="str">
        <f>VLOOKUP($A141,Сотрудники!$A$3:$L$1201,8,0)</f>
        <v>Москва</v>
      </c>
      <c r="D141" s="54">
        <v>8</v>
      </c>
      <c r="E141" s="54">
        <v>8</v>
      </c>
      <c r="F141" s="54">
        <v>8</v>
      </c>
      <c r="G141" s="54">
        <v>8</v>
      </c>
      <c r="H141" s="55"/>
      <c r="I141" s="55"/>
      <c r="J141" s="54">
        <v>8</v>
      </c>
      <c r="K141" s="54">
        <v>8</v>
      </c>
      <c r="L141" s="54">
        <v>8</v>
      </c>
      <c r="M141" s="54">
        <v>8</v>
      </c>
      <c r="N141" s="54">
        <v>8</v>
      </c>
      <c r="O141" s="55"/>
      <c r="P141" s="55"/>
      <c r="Q141" s="54">
        <v>8</v>
      </c>
      <c r="R141" s="54">
        <v>8</v>
      </c>
      <c r="S141" s="54">
        <v>8</v>
      </c>
      <c r="T141" s="54">
        <v>8</v>
      </c>
      <c r="U141" s="54">
        <v>8</v>
      </c>
      <c r="V141" s="55"/>
      <c r="W141" s="55"/>
      <c r="X141" s="54">
        <v>8</v>
      </c>
      <c r="Y141" s="54">
        <v>8</v>
      </c>
      <c r="Z141" s="54">
        <v>8</v>
      </c>
      <c r="AA141" s="54">
        <v>8</v>
      </c>
      <c r="AB141" s="54">
        <v>8</v>
      </c>
      <c r="AC141" s="55"/>
      <c r="AD141" s="55"/>
      <c r="AE141" s="54">
        <v>8</v>
      </c>
      <c r="AF141" s="54">
        <v>8</v>
      </c>
      <c r="AG141" s="54">
        <v>8</v>
      </c>
      <c r="AH141" s="54">
        <v>7</v>
      </c>
      <c r="AI141" s="52"/>
      <c r="AJ141" s="52"/>
      <c r="AK141" s="36">
        <f t="shared" si="72"/>
        <v>183</v>
      </c>
    </row>
    <row r="142" spans="1:37" x14ac:dyDescent="0.3">
      <c r="A142" s="32">
        <v>66</v>
      </c>
      <c r="B142" s="33" t="str">
        <f>VLOOKUP($A142,Сотрудники!$A$3:$L$1201,2,0)</f>
        <v>Лукьянов Станислав</v>
      </c>
      <c r="C142" s="33" t="str">
        <f>VLOOKUP($A142,Сотрудники!$A$3:$L$1201,8,0)</f>
        <v>Екатеринбург</v>
      </c>
      <c r="D142" s="54">
        <v>8</v>
      </c>
      <c r="E142" s="54">
        <v>8</v>
      </c>
      <c r="F142" s="54">
        <v>8</v>
      </c>
      <c r="G142" s="54">
        <v>8</v>
      </c>
      <c r="H142" s="55"/>
      <c r="I142" s="55"/>
      <c r="J142" s="54">
        <v>8</v>
      </c>
      <c r="K142" s="54">
        <v>8</v>
      </c>
      <c r="L142" s="54">
        <v>8</v>
      </c>
      <c r="M142" s="54">
        <v>8</v>
      </c>
      <c r="N142" s="54">
        <v>8</v>
      </c>
      <c r="O142" s="55"/>
      <c r="P142" s="55"/>
      <c r="Q142" s="54">
        <v>8</v>
      </c>
      <c r="R142" s="54">
        <v>8</v>
      </c>
      <c r="S142" s="54">
        <v>8</v>
      </c>
      <c r="T142" s="54"/>
      <c r="U142" s="54"/>
      <c r="V142" s="55"/>
      <c r="W142" s="55"/>
      <c r="X142" s="54"/>
      <c r="Y142" s="54"/>
      <c r="Z142" s="54"/>
      <c r="AA142" s="54"/>
      <c r="AB142" s="54"/>
      <c r="AC142" s="55"/>
      <c r="AD142" s="55"/>
      <c r="AE142" s="54"/>
      <c r="AF142" s="54"/>
      <c r="AG142" s="54"/>
      <c r="AH142" s="54"/>
      <c r="AI142" s="52"/>
      <c r="AJ142" s="52"/>
      <c r="AK142" s="36">
        <f t="shared" si="72"/>
        <v>96</v>
      </c>
    </row>
    <row r="143" spans="1:37" x14ac:dyDescent="0.3">
      <c r="A143" s="32">
        <v>67</v>
      </c>
      <c r="B143" s="33" t="str">
        <f>VLOOKUP($A143,Сотрудники!$A$3:$L$1201,2,0)</f>
        <v>Киле Егор</v>
      </c>
      <c r="C143" s="33" t="str">
        <f>VLOOKUP($A143,Сотрудники!$A$3:$L$1201,8,0)</f>
        <v>СПБ</v>
      </c>
      <c r="D143" s="54">
        <v>8</v>
      </c>
      <c r="E143" s="54">
        <v>8</v>
      </c>
      <c r="F143" s="54">
        <v>8</v>
      </c>
      <c r="G143" s="54">
        <v>8</v>
      </c>
      <c r="H143" s="55"/>
      <c r="I143" s="55"/>
      <c r="J143" s="54">
        <v>8</v>
      </c>
      <c r="K143" s="54">
        <v>8</v>
      </c>
      <c r="L143" s="54">
        <v>8</v>
      </c>
      <c r="M143" s="54">
        <v>8</v>
      </c>
      <c r="N143" s="54">
        <v>8</v>
      </c>
      <c r="O143" s="55"/>
      <c r="P143" s="55"/>
      <c r="Q143" s="54">
        <v>8</v>
      </c>
      <c r="R143" s="54">
        <v>8</v>
      </c>
      <c r="S143" s="54">
        <v>8</v>
      </c>
      <c r="T143" s="54">
        <v>8</v>
      </c>
      <c r="U143" s="54">
        <v>8</v>
      </c>
      <c r="V143" s="55"/>
      <c r="W143" s="55"/>
      <c r="X143" s="54">
        <v>8</v>
      </c>
      <c r="Y143" s="54">
        <v>8</v>
      </c>
      <c r="Z143" s="54">
        <v>8</v>
      </c>
      <c r="AA143" s="54">
        <v>8</v>
      </c>
      <c r="AB143" s="54">
        <v>8</v>
      </c>
      <c r="AC143" s="55"/>
      <c r="AD143" s="55"/>
      <c r="AE143" s="54">
        <v>8</v>
      </c>
      <c r="AF143" s="54">
        <v>8</v>
      </c>
      <c r="AG143" s="54">
        <v>8</v>
      </c>
      <c r="AH143" s="54">
        <v>7</v>
      </c>
      <c r="AI143" s="52"/>
      <c r="AJ143" s="52"/>
      <c r="AK143" s="36">
        <f t="shared" si="72"/>
        <v>183</v>
      </c>
    </row>
    <row r="144" spans="1:37" x14ac:dyDescent="0.3">
      <c r="A144" s="32">
        <v>69</v>
      </c>
      <c r="B144" s="33" t="str">
        <f>VLOOKUP($A144,Сотрудники!$A$3:$L$1201,2,0)</f>
        <v>Егоров Валерий</v>
      </c>
      <c r="C144" s="33" t="str">
        <f>VLOOKUP($A144,Сотрудники!$A$3:$L$1201,8,0)</f>
        <v>Рязань</v>
      </c>
      <c r="D144" s="54">
        <v>8</v>
      </c>
      <c r="E144" s="54">
        <v>8</v>
      </c>
      <c r="F144" s="54">
        <v>8</v>
      </c>
      <c r="G144" s="54">
        <v>8</v>
      </c>
      <c r="H144" s="55"/>
      <c r="I144" s="55"/>
      <c r="J144" s="54">
        <v>8</v>
      </c>
      <c r="K144" s="54">
        <v>8</v>
      </c>
      <c r="L144" s="54">
        <v>8</v>
      </c>
      <c r="M144" s="54">
        <v>8</v>
      </c>
      <c r="N144" s="54">
        <v>8</v>
      </c>
      <c r="O144" s="55"/>
      <c r="P144" s="55"/>
      <c r="Q144" s="54">
        <v>8</v>
      </c>
      <c r="R144" s="54">
        <v>8</v>
      </c>
      <c r="S144" s="54">
        <v>8</v>
      </c>
      <c r="T144" s="54">
        <v>8</v>
      </c>
      <c r="U144" s="54">
        <v>8</v>
      </c>
      <c r="V144" s="55"/>
      <c r="W144" s="55"/>
      <c r="X144" s="54">
        <v>8</v>
      </c>
      <c r="Y144" s="54">
        <v>8</v>
      </c>
      <c r="Z144" s="54">
        <v>8</v>
      </c>
      <c r="AA144" s="54">
        <v>8</v>
      </c>
      <c r="AB144" s="54">
        <v>8</v>
      </c>
      <c r="AC144" s="55"/>
      <c r="AD144" s="55"/>
      <c r="AE144" s="54">
        <v>8</v>
      </c>
      <c r="AF144" s="54">
        <v>8</v>
      </c>
      <c r="AG144" s="54">
        <v>8</v>
      </c>
      <c r="AH144" s="54">
        <v>7</v>
      </c>
      <c r="AI144" s="52"/>
      <c r="AJ144" s="52"/>
      <c r="AK144" s="36">
        <f t="shared" si="72"/>
        <v>183</v>
      </c>
    </row>
    <row r="145" spans="1:37" x14ac:dyDescent="0.3">
      <c r="A145" s="32">
        <v>70</v>
      </c>
      <c r="B145" s="33" t="str">
        <f>VLOOKUP($A145,Сотрудники!$A$3:$L$1201,2,0)</f>
        <v>Балагушкин Артем</v>
      </c>
      <c r="C145" s="33" t="str">
        <f>VLOOKUP($A145,Сотрудники!$A$3:$L$1201,8,0)</f>
        <v>Москва</v>
      </c>
      <c r="D145" s="54">
        <v>8</v>
      </c>
      <c r="E145" s="54">
        <v>8</v>
      </c>
      <c r="F145" s="54">
        <v>8</v>
      </c>
      <c r="G145" s="54">
        <v>8</v>
      </c>
      <c r="H145" s="55"/>
      <c r="I145" s="55"/>
      <c r="J145" s="54">
        <v>8</v>
      </c>
      <c r="K145" s="54">
        <v>8</v>
      </c>
      <c r="L145" s="54">
        <v>8</v>
      </c>
      <c r="M145" s="54">
        <v>8</v>
      </c>
      <c r="N145" s="54">
        <v>8</v>
      </c>
      <c r="O145" s="55"/>
      <c r="P145" s="55"/>
      <c r="Q145" s="54">
        <v>8</v>
      </c>
      <c r="R145" s="54">
        <v>8</v>
      </c>
      <c r="S145" s="54">
        <v>8</v>
      </c>
      <c r="T145" s="54">
        <v>8</v>
      </c>
      <c r="U145" s="54">
        <v>8</v>
      </c>
      <c r="V145" s="55"/>
      <c r="W145" s="55"/>
      <c r="X145" s="54">
        <v>8</v>
      </c>
      <c r="Y145" s="54">
        <v>8</v>
      </c>
      <c r="Z145" s="54">
        <v>8</v>
      </c>
      <c r="AA145" s="54">
        <v>8</v>
      </c>
      <c r="AB145" s="54">
        <v>8</v>
      </c>
      <c r="AC145" s="55"/>
      <c r="AD145" s="55"/>
      <c r="AE145" s="54">
        <v>8</v>
      </c>
      <c r="AF145" s="54">
        <v>8</v>
      </c>
      <c r="AG145" s="54">
        <v>8</v>
      </c>
      <c r="AH145" s="54">
        <v>7</v>
      </c>
      <c r="AI145" s="52"/>
      <c r="AJ145" s="52"/>
      <c r="AK145" s="36">
        <f t="shared" si="72"/>
        <v>183</v>
      </c>
    </row>
    <row r="146" spans="1:37" x14ac:dyDescent="0.3">
      <c r="A146" s="32">
        <v>71</v>
      </c>
      <c r="B146" s="33" t="str">
        <f>VLOOKUP($A146,Сотрудники!$A$3:$L$1201,2,0)</f>
        <v>Чермашенцев Илья</v>
      </c>
      <c r="C146" s="33" t="str">
        <f>VLOOKUP($A146,Сотрудники!$A$3:$L$1201,8,0)</f>
        <v>Москва</v>
      </c>
      <c r="D146" s="54">
        <v>8</v>
      </c>
      <c r="E146" s="54">
        <v>8</v>
      </c>
      <c r="F146" s="54">
        <v>8</v>
      </c>
      <c r="G146" s="54">
        <v>8</v>
      </c>
      <c r="H146" s="55"/>
      <c r="I146" s="55"/>
      <c r="J146" s="54">
        <v>8</v>
      </c>
      <c r="K146" s="54">
        <v>8</v>
      </c>
      <c r="L146" s="54">
        <v>8</v>
      </c>
      <c r="M146" s="54">
        <v>8</v>
      </c>
      <c r="N146" s="54">
        <v>8</v>
      </c>
      <c r="O146" s="55"/>
      <c r="P146" s="55"/>
      <c r="Q146" s="54">
        <v>8</v>
      </c>
      <c r="R146" s="54">
        <v>8</v>
      </c>
      <c r="S146" s="54">
        <v>8</v>
      </c>
      <c r="T146" s="54">
        <v>8</v>
      </c>
      <c r="U146" s="54">
        <v>8</v>
      </c>
      <c r="V146" s="55"/>
      <c r="W146" s="55"/>
      <c r="X146" s="54">
        <v>8</v>
      </c>
      <c r="Y146" s="54">
        <v>8</v>
      </c>
      <c r="Z146" s="54">
        <v>8</v>
      </c>
      <c r="AA146" s="54">
        <v>8</v>
      </c>
      <c r="AB146" s="54">
        <v>8</v>
      </c>
      <c r="AC146" s="55"/>
      <c r="AD146" s="55"/>
      <c r="AE146" s="54">
        <v>8</v>
      </c>
      <c r="AF146" s="54">
        <v>8</v>
      </c>
      <c r="AG146" s="54">
        <v>8</v>
      </c>
      <c r="AH146" s="54">
        <v>7</v>
      </c>
      <c r="AI146" s="52"/>
      <c r="AJ146" s="52"/>
      <c r="AK146" s="36">
        <f t="shared" si="72"/>
        <v>183</v>
      </c>
    </row>
    <row r="147" spans="1:37" x14ac:dyDescent="0.3">
      <c r="A147" s="32">
        <v>73</v>
      </c>
      <c r="B147" s="33" t="str">
        <f>VLOOKUP($A147,Сотрудники!$A$3:$L$1201,2,0)</f>
        <v>Шарапов Артем</v>
      </c>
      <c r="C147" s="33" t="str">
        <f>VLOOKUP($A147,Сотрудники!$A$3:$L$1201,8,0)</f>
        <v>Барнаул</v>
      </c>
      <c r="D147" s="54">
        <v>8</v>
      </c>
      <c r="E147" s="54">
        <v>8</v>
      </c>
      <c r="F147" s="54">
        <v>8</v>
      </c>
      <c r="G147" s="54">
        <v>8</v>
      </c>
      <c r="H147" s="55"/>
      <c r="I147" s="55"/>
      <c r="J147" s="54">
        <v>8</v>
      </c>
      <c r="K147" s="54">
        <v>8</v>
      </c>
      <c r="L147" s="54">
        <v>8</v>
      </c>
      <c r="M147" s="54">
        <v>8</v>
      </c>
      <c r="N147" s="54">
        <v>8</v>
      </c>
      <c r="O147" s="55"/>
      <c r="P147" s="55"/>
      <c r="Q147" s="54">
        <v>8</v>
      </c>
      <c r="R147" s="54">
        <v>8</v>
      </c>
      <c r="S147" s="54">
        <v>8</v>
      </c>
      <c r="T147" s="54">
        <v>8</v>
      </c>
      <c r="U147" s="54">
        <v>8</v>
      </c>
      <c r="V147" s="55"/>
      <c r="W147" s="55"/>
      <c r="X147" s="54">
        <v>8</v>
      </c>
      <c r="Y147" s="54">
        <v>8</v>
      </c>
      <c r="Z147" s="54">
        <v>8</v>
      </c>
      <c r="AA147" s="54">
        <v>8</v>
      </c>
      <c r="AB147" s="54">
        <v>8</v>
      </c>
      <c r="AC147" s="55"/>
      <c r="AD147" s="55"/>
      <c r="AE147" s="54">
        <v>8</v>
      </c>
      <c r="AF147" s="54">
        <v>8</v>
      </c>
      <c r="AG147" s="54">
        <v>8</v>
      </c>
      <c r="AH147" s="54">
        <v>7</v>
      </c>
      <c r="AI147" s="52"/>
      <c r="AJ147" s="52"/>
      <c r="AK147" s="36">
        <f t="shared" si="72"/>
        <v>183</v>
      </c>
    </row>
    <row r="148" spans="1:37" x14ac:dyDescent="0.3">
      <c r="A148" s="32">
        <v>74</v>
      </c>
      <c r="B148" s="33" t="str">
        <f>VLOOKUP($A148,Сотрудники!$A$3:$L$1201,2,0)</f>
        <v>Родионов Всеволод</v>
      </c>
      <c r="C148" s="33" t="str">
        <f>VLOOKUP($A148,Сотрудники!$A$3:$L$1201,8,0)</f>
        <v>Москва</v>
      </c>
      <c r="D148" s="54">
        <v>8</v>
      </c>
      <c r="E148" s="54">
        <v>8</v>
      </c>
      <c r="F148" s="54">
        <v>8</v>
      </c>
      <c r="G148" s="54">
        <v>8</v>
      </c>
      <c r="H148" s="55"/>
      <c r="I148" s="55"/>
      <c r="J148" s="54">
        <v>8</v>
      </c>
      <c r="K148" s="54">
        <v>8</v>
      </c>
      <c r="L148" s="54">
        <v>8</v>
      </c>
      <c r="M148" s="54">
        <v>8</v>
      </c>
      <c r="N148" s="54">
        <v>8</v>
      </c>
      <c r="O148" s="55"/>
      <c r="P148" s="55"/>
      <c r="Q148" s="54">
        <v>8</v>
      </c>
      <c r="R148" s="54">
        <v>8</v>
      </c>
      <c r="S148" s="54">
        <v>8</v>
      </c>
      <c r="T148" s="54">
        <v>8</v>
      </c>
      <c r="U148" s="54">
        <v>8</v>
      </c>
      <c r="V148" s="55"/>
      <c r="W148" s="55"/>
      <c r="X148" s="54">
        <v>8</v>
      </c>
      <c r="Y148" s="54">
        <v>8</v>
      </c>
      <c r="Z148" s="54">
        <v>8</v>
      </c>
      <c r="AA148" s="54">
        <v>8</v>
      </c>
      <c r="AB148" s="54">
        <v>8</v>
      </c>
      <c r="AC148" s="55"/>
      <c r="AD148" s="55"/>
      <c r="AE148" s="54">
        <v>8</v>
      </c>
      <c r="AF148" s="54">
        <v>8</v>
      </c>
      <c r="AG148" s="54">
        <v>8</v>
      </c>
      <c r="AH148" s="54">
        <v>7</v>
      </c>
      <c r="AI148" s="52"/>
      <c r="AJ148" s="52"/>
      <c r="AK148" s="36">
        <f t="shared" si="72"/>
        <v>183</v>
      </c>
    </row>
    <row r="149" spans="1:37" x14ac:dyDescent="0.3">
      <c r="A149" s="32">
        <v>75</v>
      </c>
      <c r="B149" s="33" t="str">
        <f>VLOOKUP($A149,Сотрудники!$A$3:$L$1201,2,0)</f>
        <v>Лашкуль Александра</v>
      </c>
      <c r="C149" s="33" t="str">
        <f>VLOOKUP($A149,Сотрудники!$A$3:$L$1201,8,0)</f>
        <v>СПБ</v>
      </c>
      <c r="D149" s="54">
        <v>8</v>
      </c>
      <c r="E149" s="54">
        <v>8</v>
      </c>
      <c r="F149" s="54">
        <v>8</v>
      </c>
      <c r="G149" s="54">
        <v>8</v>
      </c>
      <c r="H149" s="55"/>
      <c r="I149" s="55"/>
      <c r="J149" s="54">
        <v>8</v>
      </c>
      <c r="K149" s="54">
        <v>8</v>
      </c>
      <c r="L149" s="54">
        <v>8</v>
      </c>
      <c r="M149" s="54">
        <v>8</v>
      </c>
      <c r="N149" s="54">
        <v>8</v>
      </c>
      <c r="O149" s="55"/>
      <c r="P149" s="55"/>
      <c r="Q149" s="54">
        <v>8</v>
      </c>
      <c r="R149" s="54">
        <v>8</v>
      </c>
      <c r="S149" s="54">
        <v>8</v>
      </c>
      <c r="T149" s="54">
        <v>8</v>
      </c>
      <c r="U149" s="54">
        <v>8</v>
      </c>
      <c r="V149" s="55"/>
      <c r="W149" s="55"/>
      <c r="X149" s="54">
        <v>8</v>
      </c>
      <c r="Y149" s="54">
        <v>8</v>
      </c>
      <c r="Z149" s="54">
        <v>8</v>
      </c>
      <c r="AA149" s="54">
        <v>8</v>
      </c>
      <c r="AB149" s="54">
        <v>8</v>
      </c>
      <c r="AC149" s="55"/>
      <c r="AD149" s="55"/>
      <c r="AE149" s="54">
        <v>8</v>
      </c>
      <c r="AF149" s="54">
        <v>8</v>
      </c>
      <c r="AG149" s="54">
        <v>8</v>
      </c>
      <c r="AH149" s="54">
        <v>7</v>
      </c>
      <c r="AI149" s="52"/>
      <c r="AJ149" s="52"/>
      <c r="AK149" s="36">
        <f t="shared" si="72"/>
        <v>183</v>
      </c>
    </row>
    <row r="150" spans="1:37" x14ac:dyDescent="0.3">
      <c r="A150" s="32">
        <v>76</v>
      </c>
      <c r="B150" s="33" t="str">
        <f>VLOOKUP($A150,Сотрудники!$A$3:$L$1201,2,0)</f>
        <v>Мокрова Анастасия</v>
      </c>
      <c r="C150" s="33" t="str">
        <f>VLOOKUP($A150,Сотрудники!$A$3:$L$1201,8,0)</f>
        <v>СПБ</v>
      </c>
      <c r="D150" s="54">
        <v>8</v>
      </c>
      <c r="E150" s="54">
        <v>8</v>
      </c>
      <c r="F150" s="54">
        <v>8</v>
      </c>
      <c r="G150" s="54">
        <v>8</v>
      </c>
      <c r="H150" s="55"/>
      <c r="I150" s="55"/>
      <c r="J150" s="54">
        <v>8</v>
      </c>
      <c r="K150" s="54">
        <v>8</v>
      </c>
      <c r="L150" s="54">
        <v>8</v>
      </c>
      <c r="M150" s="54">
        <v>8</v>
      </c>
      <c r="N150" s="54">
        <v>8</v>
      </c>
      <c r="O150" s="55"/>
      <c r="P150" s="55"/>
      <c r="Q150" s="54">
        <v>8</v>
      </c>
      <c r="R150" s="54">
        <v>8</v>
      </c>
      <c r="S150" s="54">
        <v>8</v>
      </c>
      <c r="T150" s="54">
        <v>8</v>
      </c>
      <c r="U150" s="54">
        <v>8</v>
      </c>
      <c r="V150" s="55"/>
      <c r="W150" s="55"/>
      <c r="X150" s="54">
        <v>8</v>
      </c>
      <c r="Y150" s="54">
        <v>8</v>
      </c>
      <c r="Z150" s="54">
        <v>8</v>
      </c>
      <c r="AA150" s="54">
        <v>8</v>
      </c>
      <c r="AB150" s="54">
        <v>8</v>
      </c>
      <c r="AC150" s="55"/>
      <c r="AD150" s="55"/>
      <c r="AE150" s="54">
        <v>8</v>
      </c>
      <c r="AF150" s="54">
        <v>8</v>
      </c>
      <c r="AG150" s="54">
        <v>8</v>
      </c>
      <c r="AH150" s="54">
        <v>7</v>
      </c>
      <c r="AI150" s="52"/>
      <c r="AJ150" s="52"/>
      <c r="AK150" s="36">
        <f t="shared" si="72"/>
        <v>183</v>
      </c>
    </row>
    <row r="151" spans="1:37" x14ac:dyDescent="0.3">
      <c r="A151" s="32">
        <v>77</v>
      </c>
      <c r="B151" s="33" t="str">
        <f>VLOOKUP($A151,Сотрудники!$A$3:$L$1201,2,0)</f>
        <v>Волотов Илья</v>
      </c>
      <c r="C151" s="33" t="str">
        <f>VLOOKUP($A151,Сотрудники!$A$3:$L$1201,8,0)</f>
        <v>Москва</v>
      </c>
      <c r="D151" s="54">
        <v>8</v>
      </c>
      <c r="E151" s="54">
        <v>8</v>
      </c>
      <c r="F151" s="54">
        <v>8</v>
      </c>
      <c r="G151" s="54">
        <v>8</v>
      </c>
      <c r="H151" s="55"/>
      <c r="I151" s="55"/>
      <c r="J151" s="54">
        <v>8</v>
      </c>
      <c r="K151" s="54">
        <v>8</v>
      </c>
      <c r="L151" s="54">
        <v>8</v>
      </c>
      <c r="M151" s="54">
        <v>8</v>
      </c>
      <c r="N151" s="54">
        <v>8</v>
      </c>
      <c r="O151" s="55"/>
      <c r="P151" s="55"/>
      <c r="Q151" s="54">
        <v>8</v>
      </c>
      <c r="R151" s="54">
        <v>8</v>
      </c>
      <c r="S151" s="54">
        <v>8</v>
      </c>
      <c r="T151" s="54">
        <v>8</v>
      </c>
      <c r="U151" s="54">
        <v>8</v>
      </c>
      <c r="V151" s="55"/>
      <c r="W151" s="55"/>
      <c r="X151" s="54">
        <v>8</v>
      </c>
      <c r="Y151" s="54">
        <v>8</v>
      </c>
      <c r="Z151" s="54">
        <v>8</v>
      </c>
      <c r="AA151" s="54">
        <v>8</v>
      </c>
      <c r="AB151" s="54">
        <v>8</v>
      </c>
      <c r="AC151" s="55"/>
      <c r="AD151" s="55"/>
      <c r="AE151" s="54">
        <v>8</v>
      </c>
      <c r="AF151" s="54">
        <v>8</v>
      </c>
      <c r="AG151" s="54">
        <v>8</v>
      </c>
      <c r="AH151" s="54">
        <v>7</v>
      </c>
      <c r="AI151" s="52"/>
      <c r="AJ151" s="52"/>
      <c r="AK151" s="36">
        <f t="shared" si="72"/>
        <v>183</v>
      </c>
    </row>
    <row r="152" spans="1:37" x14ac:dyDescent="0.3">
      <c r="A152" s="32">
        <v>78</v>
      </c>
      <c r="B152" s="33" t="str">
        <f>VLOOKUP($A152,Сотрудники!$A$3:$L$1201,2,0)</f>
        <v>Гаврилова Екатерина</v>
      </c>
      <c r="C152" s="33" t="str">
        <f>VLOOKUP($A152,Сотрудники!$A$3:$L$1201,8,0)</f>
        <v>Чебоксары</v>
      </c>
      <c r="D152" s="54">
        <v>8</v>
      </c>
      <c r="E152" s="54">
        <v>8</v>
      </c>
      <c r="F152" s="54">
        <v>8</v>
      </c>
      <c r="G152" s="54">
        <v>8</v>
      </c>
      <c r="H152" s="55"/>
      <c r="I152" s="55"/>
      <c r="J152" s="54">
        <v>8</v>
      </c>
      <c r="K152" s="54">
        <v>8</v>
      </c>
      <c r="L152" s="54">
        <v>8</v>
      </c>
      <c r="M152" s="54">
        <v>8</v>
      </c>
      <c r="N152" s="54">
        <v>8</v>
      </c>
      <c r="O152" s="55"/>
      <c r="P152" s="55"/>
      <c r="Q152" s="54">
        <v>8</v>
      </c>
      <c r="R152" s="54">
        <v>8</v>
      </c>
      <c r="S152" s="54">
        <v>8</v>
      </c>
      <c r="T152" s="54">
        <v>8</v>
      </c>
      <c r="U152" s="54">
        <v>8</v>
      </c>
      <c r="V152" s="55"/>
      <c r="W152" s="55"/>
      <c r="X152" s="54">
        <v>8</v>
      </c>
      <c r="Y152" s="54">
        <v>8</v>
      </c>
      <c r="Z152" s="54">
        <v>8</v>
      </c>
      <c r="AA152" s="54">
        <v>8</v>
      </c>
      <c r="AB152" s="54">
        <v>8</v>
      </c>
      <c r="AC152" s="55"/>
      <c r="AD152" s="55"/>
      <c r="AE152" s="54">
        <v>8</v>
      </c>
      <c r="AF152" s="54">
        <v>8</v>
      </c>
      <c r="AG152" s="54">
        <v>8</v>
      </c>
      <c r="AH152" s="54">
        <v>7</v>
      </c>
      <c r="AI152" s="52"/>
      <c r="AJ152" s="52"/>
      <c r="AK152" s="36">
        <f t="shared" ref="AK152:AK173" si="73">SUM(D152:AJ152)</f>
        <v>183</v>
      </c>
    </row>
    <row r="153" spans="1:37" x14ac:dyDescent="0.3">
      <c r="A153" s="32">
        <v>79</v>
      </c>
      <c r="B153" s="33" t="str">
        <f>VLOOKUP($A153,Сотрудники!$A$3:$L$1201,2,0)</f>
        <v>Шакиров Вадим</v>
      </c>
      <c r="C153" s="33" t="str">
        <f>VLOOKUP($A153,Сотрудники!$A$3:$L$1201,8,0)</f>
        <v>Иннополис</v>
      </c>
      <c r="D153" s="54">
        <v>8</v>
      </c>
      <c r="E153" s="54">
        <v>8</v>
      </c>
      <c r="F153" s="54">
        <v>8</v>
      </c>
      <c r="G153" s="54">
        <v>8</v>
      </c>
      <c r="H153" s="55"/>
      <c r="I153" s="55"/>
      <c r="J153" s="54">
        <v>8</v>
      </c>
      <c r="K153" s="54">
        <v>8</v>
      </c>
      <c r="L153" s="54">
        <v>8</v>
      </c>
      <c r="M153" s="54">
        <v>8</v>
      </c>
      <c r="N153" s="54">
        <v>8</v>
      </c>
      <c r="O153" s="55"/>
      <c r="P153" s="55"/>
      <c r="Q153" s="54">
        <v>8</v>
      </c>
      <c r="R153" s="54">
        <v>8</v>
      </c>
      <c r="S153" s="54">
        <v>8</v>
      </c>
      <c r="T153" s="54">
        <v>8</v>
      </c>
      <c r="U153" s="54">
        <v>8</v>
      </c>
      <c r="V153" s="55"/>
      <c r="W153" s="55"/>
      <c r="X153" s="54">
        <v>8</v>
      </c>
      <c r="Y153" s="54">
        <v>8</v>
      </c>
      <c r="Z153" s="54">
        <v>8</v>
      </c>
      <c r="AA153" s="54">
        <v>8</v>
      </c>
      <c r="AB153" s="54">
        <v>8</v>
      </c>
      <c r="AC153" s="55"/>
      <c r="AD153" s="55"/>
      <c r="AE153" s="54">
        <v>8</v>
      </c>
      <c r="AF153" s="54">
        <v>8</v>
      </c>
      <c r="AG153" s="54">
        <v>8</v>
      </c>
      <c r="AH153" s="54">
        <v>7</v>
      </c>
      <c r="AI153" s="52"/>
      <c r="AJ153" s="52"/>
      <c r="AK153" s="36">
        <f t="shared" si="73"/>
        <v>183</v>
      </c>
    </row>
    <row r="154" spans="1:37" x14ac:dyDescent="0.3">
      <c r="A154" s="32">
        <v>80</v>
      </c>
      <c r="B154" s="33" t="str">
        <f>VLOOKUP($A154,Сотрудники!$A$3:$L$1201,2,0)</f>
        <v>Павлов Никита</v>
      </c>
      <c r="C154" s="33" t="str">
        <f>VLOOKUP($A154,Сотрудники!$A$3:$L$1201,8,0)</f>
        <v>Москва</v>
      </c>
      <c r="D154" s="54">
        <v>8</v>
      </c>
      <c r="E154" s="54">
        <v>8</v>
      </c>
      <c r="F154" s="54">
        <v>8</v>
      </c>
      <c r="G154" s="54">
        <v>8</v>
      </c>
      <c r="H154" s="55"/>
      <c r="I154" s="55"/>
      <c r="J154" s="54">
        <v>8</v>
      </c>
      <c r="K154" s="54">
        <v>8</v>
      </c>
      <c r="L154" s="54">
        <v>8</v>
      </c>
      <c r="M154" s="54">
        <v>8</v>
      </c>
      <c r="N154" s="54">
        <v>8</v>
      </c>
      <c r="O154" s="55"/>
      <c r="P154" s="55"/>
      <c r="Q154" s="54">
        <v>8</v>
      </c>
      <c r="R154" s="54">
        <v>8</v>
      </c>
      <c r="S154" s="54">
        <v>8</v>
      </c>
      <c r="T154" s="54">
        <v>8</v>
      </c>
      <c r="U154" s="54">
        <v>8</v>
      </c>
      <c r="V154" s="55"/>
      <c r="W154" s="55"/>
      <c r="X154" s="54">
        <v>8</v>
      </c>
      <c r="Y154" s="54">
        <v>8</v>
      </c>
      <c r="Z154" s="54">
        <v>8</v>
      </c>
      <c r="AA154" s="54">
        <v>8</v>
      </c>
      <c r="AB154" s="54">
        <v>8</v>
      </c>
      <c r="AC154" s="55"/>
      <c r="AD154" s="55"/>
      <c r="AE154" s="54">
        <v>8</v>
      </c>
      <c r="AF154" s="54">
        <v>8</v>
      </c>
      <c r="AG154" s="54">
        <v>8</v>
      </c>
      <c r="AH154" s="54">
        <v>7</v>
      </c>
      <c r="AI154" s="52"/>
      <c r="AJ154" s="52"/>
      <c r="AK154" s="36">
        <f t="shared" si="73"/>
        <v>183</v>
      </c>
    </row>
    <row r="155" spans="1:37" x14ac:dyDescent="0.3">
      <c r="A155" s="32">
        <v>81</v>
      </c>
      <c r="B155" s="33" t="str">
        <f>VLOOKUP($A155,Сотрудники!$A$3:$L$1201,2,0)</f>
        <v>Александрова Кристина</v>
      </c>
      <c r="C155" s="33" t="str">
        <f>VLOOKUP($A155,Сотрудники!$A$3:$L$1201,8,0)</f>
        <v>Москва</v>
      </c>
      <c r="D155" s="54">
        <v>8</v>
      </c>
      <c r="E155" s="54">
        <v>8</v>
      </c>
      <c r="F155" s="54">
        <v>8</v>
      </c>
      <c r="G155" s="54">
        <v>8</v>
      </c>
      <c r="H155" s="55"/>
      <c r="I155" s="55"/>
      <c r="J155" s="54">
        <v>8</v>
      </c>
      <c r="K155" s="54">
        <v>8</v>
      </c>
      <c r="L155" s="54">
        <v>8</v>
      </c>
      <c r="M155" s="54">
        <v>8</v>
      </c>
      <c r="N155" s="54">
        <v>8</v>
      </c>
      <c r="O155" s="55"/>
      <c r="P155" s="55"/>
      <c r="Q155" s="54">
        <v>8</v>
      </c>
      <c r="R155" s="54">
        <v>8</v>
      </c>
      <c r="S155" s="54">
        <v>8</v>
      </c>
      <c r="T155" s="54">
        <v>8</v>
      </c>
      <c r="U155" s="54">
        <v>8</v>
      </c>
      <c r="V155" s="55"/>
      <c r="W155" s="55"/>
      <c r="X155" s="54">
        <v>8</v>
      </c>
      <c r="Y155" s="54">
        <v>8</v>
      </c>
      <c r="Z155" s="54">
        <v>8</v>
      </c>
      <c r="AA155" s="54">
        <v>8</v>
      </c>
      <c r="AB155" s="54">
        <v>8</v>
      </c>
      <c r="AC155" s="55"/>
      <c r="AD155" s="55"/>
      <c r="AE155" s="54">
        <v>8</v>
      </c>
      <c r="AF155" s="54">
        <v>8</v>
      </c>
      <c r="AG155" s="54">
        <v>8</v>
      </c>
      <c r="AH155" s="54">
        <v>7</v>
      </c>
      <c r="AI155" s="52"/>
      <c r="AJ155" s="52"/>
      <c r="AK155" s="36">
        <f t="shared" si="73"/>
        <v>183</v>
      </c>
    </row>
    <row r="156" spans="1:37" x14ac:dyDescent="0.3">
      <c r="A156" s="32">
        <v>82</v>
      </c>
      <c r="B156" s="33" t="str">
        <f>VLOOKUP($A156,Сотрудники!$A$3:$L$1201,2,0)</f>
        <v>Крапивин Сергей</v>
      </c>
      <c r="C156" s="33" t="str">
        <f>VLOOKUP($A156,Сотрудники!$A$3:$L$1201,8,0)</f>
        <v>Краснодар</v>
      </c>
      <c r="D156" s="54">
        <v>8</v>
      </c>
      <c r="E156" s="54">
        <v>8</v>
      </c>
      <c r="F156" s="54">
        <v>8</v>
      </c>
      <c r="G156" s="54">
        <v>8</v>
      </c>
      <c r="H156" s="55"/>
      <c r="I156" s="55"/>
      <c r="J156" s="54">
        <v>8</v>
      </c>
      <c r="K156" s="54">
        <v>8</v>
      </c>
      <c r="L156" s="54">
        <v>8</v>
      </c>
      <c r="M156" s="54">
        <v>8</v>
      </c>
      <c r="N156" s="54">
        <v>8</v>
      </c>
      <c r="O156" s="55"/>
      <c r="P156" s="55"/>
      <c r="Q156" s="54">
        <v>8</v>
      </c>
      <c r="R156" s="54">
        <v>8</v>
      </c>
      <c r="S156" s="54">
        <v>8</v>
      </c>
      <c r="T156" s="54">
        <v>8</v>
      </c>
      <c r="U156" s="54">
        <v>8</v>
      </c>
      <c r="V156" s="55"/>
      <c r="W156" s="55"/>
      <c r="X156" s="54">
        <v>8</v>
      </c>
      <c r="Y156" s="54">
        <v>8</v>
      </c>
      <c r="Z156" s="54">
        <v>8</v>
      </c>
      <c r="AA156" s="54">
        <v>8</v>
      </c>
      <c r="AB156" s="54">
        <v>8</v>
      </c>
      <c r="AC156" s="55"/>
      <c r="AD156" s="55"/>
      <c r="AE156" s="54">
        <v>8</v>
      </c>
      <c r="AF156" s="54">
        <v>8</v>
      </c>
      <c r="AG156" s="54">
        <v>8</v>
      </c>
      <c r="AH156" s="54">
        <v>7</v>
      </c>
      <c r="AI156" s="52"/>
      <c r="AJ156" s="52"/>
      <c r="AK156" s="36">
        <f t="shared" si="73"/>
        <v>183</v>
      </c>
    </row>
    <row r="157" spans="1:37" x14ac:dyDescent="0.3">
      <c r="A157" s="32">
        <v>84</v>
      </c>
      <c r="B157" s="33" t="str">
        <f>VLOOKUP($A157,Сотрудники!$A$3:$L$1201,2,0)</f>
        <v>Сабиров Артур</v>
      </c>
      <c r="C157" s="33" t="str">
        <f>VLOOKUP($A157,Сотрудники!$A$3:$L$1201,8,0)</f>
        <v>Казань</v>
      </c>
      <c r="D157" s="54">
        <v>8</v>
      </c>
      <c r="E157" s="54">
        <v>8</v>
      </c>
      <c r="F157" s="54">
        <v>8</v>
      </c>
      <c r="G157" s="54">
        <v>8</v>
      </c>
      <c r="H157" s="55"/>
      <c r="I157" s="55"/>
      <c r="J157" s="54">
        <v>8</v>
      </c>
      <c r="K157" s="54">
        <v>8</v>
      </c>
      <c r="L157" s="54">
        <v>8</v>
      </c>
      <c r="M157" s="54">
        <v>8</v>
      </c>
      <c r="N157" s="54">
        <v>8</v>
      </c>
      <c r="O157" s="55"/>
      <c r="P157" s="55"/>
      <c r="Q157" s="54">
        <v>8</v>
      </c>
      <c r="R157" s="54">
        <v>8</v>
      </c>
      <c r="S157" s="54">
        <v>8</v>
      </c>
      <c r="T157" s="54">
        <v>8</v>
      </c>
      <c r="U157" s="54">
        <v>8</v>
      </c>
      <c r="V157" s="55"/>
      <c r="W157" s="55"/>
      <c r="X157" s="54">
        <v>8</v>
      </c>
      <c r="Y157" s="54">
        <v>8</v>
      </c>
      <c r="Z157" s="54">
        <v>8</v>
      </c>
      <c r="AA157" s="54">
        <v>8</v>
      </c>
      <c r="AB157" s="54">
        <v>8</v>
      </c>
      <c r="AC157" s="55"/>
      <c r="AD157" s="55"/>
      <c r="AE157" s="54">
        <v>8</v>
      </c>
      <c r="AF157" s="54">
        <v>8</v>
      </c>
      <c r="AG157" s="54">
        <v>8</v>
      </c>
      <c r="AH157" s="54">
        <v>7</v>
      </c>
      <c r="AI157" s="52"/>
      <c r="AJ157" s="52"/>
      <c r="AK157" s="36">
        <f t="shared" si="73"/>
        <v>183</v>
      </c>
    </row>
    <row r="158" spans="1:37" x14ac:dyDescent="0.3">
      <c r="A158" s="32">
        <v>85</v>
      </c>
      <c r="B158" s="33" t="str">
        <f>VLOOKUP($A158,Сотрудники!$A$3:$L$1201,2,0)</f>
        <v>Рудаков Сергей</v>
      </c>
      <c r="C158" s="33" t="str">
        <f>VLOOKUP($A158,Сотрудники!$A$3:$L$1201,8,0)</f>
        <v>Москва</v>
      </c>
      <c r="D158" s="54">
        <v>8</v>
      </c>
      <c r="E158" s="54">
        <v>8</v>
      </c>
      <c r="F158" s="54">
        <v>8</v>
      </c>
      <c r="G158" s="54">
        <v>8</v>
      </c>
      <c r="H158" s="55"/>
      <c r="I158" s="55"/>
      <c r="J158" s="54">
        <v>8</v>
      </c>
      <c r="K158" s="54">
        <v>8</v>
      </c>
      <c r="L158" s="54">
        <v>8</v>
      </c>
      <c r="M158" s="54">
        <v>8</v>
      </c>
      <c r="N158" s="54">
        <v>8</v>
      </c>
      <c r="O158" s="55"/>
      <c r="P158" s="55"/>
      <c r="Q158" s="54">
        <v>8</v>
      </c>
      <c r="R158" s="54">
        <v>8</v>
      </c>
      <c r="S158" s="54">
        <v>8</v>
      </c>
      <c r="T158" s="54">
        <v>8</v>
      </c>
      <c r="U158" s="54">
        <v>8</v>
      </c>
      <c r="V158" s="55"/>
      <c r="W158" s="55"/>
      <c r="X158" s="54">
        <v>8</v>
      </c>
      <c r="Y158" s="54">
        <v>8</v>
      </c>
      <c r="Z158" s="54">
        <v>8</v>
      </c>
      <c r="AA158" s="54">
        <v>8</v>
      </c>
      <c r="AB158" s="54">
        <v>8</v>
      </c>
      <c r="AC158" s="55"/>
      <c r="AD158" s="55"/>
      <c r="AE158" s="54">
        <v>8</v>
      </c>
      <c r="AF158" s="54">
        <v>8</v>
      </c>
      <c r="AG158" s="54">
        <v>8</v>
      </c>
      <c r="AH158" s="54">
        <v>7</v>
      </c>
      <c r="AI158" s="52"/>
      <c r="AJ158" s="52"/>
      <c r="AK158" s="36">
        <f t="shared" si="73"/>
        <v>183</v>
      </c>
    </row>
    <row r="159" spans="1:37" x14ac:dyDescent="0.3">
      <c r="A159" s="32">
        <v>86</v>
      </c>
      <c r="B159" s="33" t="str">
        <f>VLOOKUP($A159,Сотрудники!$A$3:$L$1201,2,0)</f>
        <v>Михеев Дмитрий</v>
      </c>
      <c r="C159" s="33" t="str">
        <f>VLOOKUP($A159,Сотрудники!$A$3:$L$1201,8,0)</f>
        <v>СПБ</v>
      </c>
      <c r="D159" s="54">
        <v>8</v>
      </c>
      <c r="E159" s="54">
        <v>8</v>
      </c>
      <c r="F159" s="54">
        <v>8</v>
      </c>
      <c r="G159" s="54">
        <v>8</v>
      </c>
      <c r="H159" s="55"/>
      <c r="I159" s="55"/>
      <c r="J159" s="54">
        <v>8</v>
      </c>
      <c r="K159" s="54">
        <v>8</v>
      </c>
      <c r="L159" s="54">
        <v>8</v>
      </c>
      <c r="M159" s="54">
        <v>8</v>
      </c>
      <c r="N159" s="54">
        <v>8</v>
      </c>
      <c r="O159" s="55"/>
      <c r="P159" s="55"/>
      <c r="Q159" s="54">
        <v>8</v>
      </c>
      <c r="R159" s="54">
        <v>8</v>
      </c>
      <c r="S159" s="54">
        <v>8</v>
      </c>
      <c r="T159" s="54">
        <v>8</v>
      </c>
      <c r="U159" s="54">
        <v>8</v>
      </c>
      <c r="V159" s="55"/>
      <c r="W159" s="55"/>
      <c r="X159" s="54">
        <v>8</v>
      </c>
      <c r="Y159" s="54">
        <v>8</v>
      </c>
      <c r="Z159" s="54">
        <v>8</v>
      </c>
      <c r="AA159" s="54">
        <v>8</v>
      </c>
      <c r="AB159" s="54">
        <v>8</v>
      </c>
      <c r="AC159" s="55"/>
      <c r="AD159" s="55"/>
      <c r="AE159" s="54">
        <v>8</v>
      </c>
      <c r="AF159" s="54">
        <v>8</v>
      </c>
      <c r="AG159" s="54">
        <v>8</v>
      </c>
      <c r="AH159" s="54">
        <v>7</v>
      </c>
      <c r="AI159" s="52"/>
      <c r="AJ159" s="52"/>
      <c r="AK159" s="36">
        <f t="shared" si="73"/>
        <v>183</v>
      </c>
    </row>
    <row r="160" spans="1:37" x14ac:dyDescent="0.3">
      <c r="A160" s="32">
        <v>87</v>
      </c>
      <c r="B160" s="33" t="str">
        <f>VLOOKUP($A160,Сотрудники!$A$3:$L$1201,2,0)</f>
        <v>Борисова Алёна</v>
      </c>
      <c r="C160" s="33" t="str">
        <f>VLOOKUP($A160,Сотрудники!$A$3:$L$1201,8,0)</f>
        <v>Екатеринбург</v>
      </c>
      <c r="D160" s="54">
        <v>8</v>
      </c>
      <c r="E160" s="54">
        <v>8</v>
      </c>
      <c r="F160" s="54">
        <v>8</v>
      </c>
      <c r="G160" s="54">
        <v>8</v>
      </c>
      <c r="H160" s="55"/>
      <c r="I160" s="55"/>
      <c r="J160" s="54">
        <v>8</v>
      </c>
      <c r="K160" s="54">
        <v>8</v>
      </c>
      <c r="L160" s="54">
        <v>8</v>
      </c>
      <c r="M160" s="54">
        <v>8</v>
      </c>
      <c r="N160" s="54">
        <v>8</v>
      </c>
      <c r="O160" s="55"/>
      <c r="P160" s="55"/>
      <c r="Q160" s="54">
        <v>8</v>
      </c>
      <c r="R160" s="54">
        <v>8</v>
      </c>
      <c r="S160" s="54">
        <v>8</v>
      </c>
      <c r="T160" s="54">
        <v>8</v>
      </c>
      <c r="U160" s="54">
        <v>8</v>
      </c>
      <c r="V160" s="55"/>
      <c r="W160" s="55"/>
      <c r="X160" s="54">
        <v>8</v>
      </c>
      <c r="Y160" s="54">
        <v>8</v>
      </c>
      <c r="Z160" s="54">
        <v>8</v>
      </c>
      <c r="AA160" s="54">
        <v>8</v>
      </c>
      <c r="AB160" s="54">
        <v>8</v>
      </c>
      <c r="AC160" s="55"/>
      <c r="AD160" s="55"/>
      <c r="AE160" s="54">
        <v>8</v>
      </c>
      <c r="AF160" s="54">
        <v>8</v>
      </c>
      <c r="AG160" s="54">
        <v>8</v>
      </c>
      <c r="AH160" s="54">
        <v>7</v>
      </c>
      <c r="AI160" s="52"/>
      <c r="AJ160" s="52"/>
      <c r="AK160" s="36">
        <f t="shared" si="73"/>
        <v>183</v>
      </c>
    </row>
    <row r="161" spans="1:37" x14ac:dyDescent="0.3">
      <c r="A161" s="32">
        <v>88</v>
      </c>
      <c r="B161" s="33" t="str">
        <f>VLOOKUP($A161,Сотрудники!$A$3:$L$1201,2,0)</f>
        <v>Коурова Мария</v>
      </c>
      <c r="C161" s="33" t="str">
        <f>VLOOKUP($A161,Сотрудники!$A$3:$L$1201,8,0)</f>
        <v>Екатеринбург</v>
      </c>
      <c r="D161" s="54">
        <v>8</v>
      </c>
      <c r="E161" s="54">
        <v>8</v>
      </c>
      <c r="F161" s="54">
        <v>8</v>
      </c>
      <c r="G161" s="54">
        <v>8</v>
      </c>
      <c r="H161" s="55"/>
      <c r="I161" s="55"/>
      <c r="J161" s="54">
        <v>8</v>
      </c>
      <c r="K161" s="54">
        <v>8</v>
      </c>
      <c r="L161" s="54">
        <v>8</v>
      </c>
      <c r="M161" s="54">
        <v>8</v>
      </c>
      <c r="N161" s="54">
        <v>8</v>
      </c>
      <c r="O161" s="55"/>
      <c r="P161" s="55"/>
      <c r="Q161" s="54">
        <v>8</v>
      </c>
      <c r="R161" s="54">
        <v>8</v>
      </c>
      <c r="S161" s="54">
        <v>8</v>
      </c>
      <c r="T161" s="54">
        <v>8</v>
      </c>
      <c r="U161" s="54">
        <v>8</v>
      </c>
      <c r="V161" s="55"/>
      <c r="W161" s="55"/>
      <c r="X161" s="54">
        <v>8</v>
      </c>
      <c r="Y161" s="54">
        <v>8</v>
      </c>
      <c r="Z161" s="54">
        <v>8</v>
      </c>
      <c r="AA161" s="54">
        <v>8</v>
      </c>
      <c r="AB161" s="54">
        <v>8</v>
      </c>
      <c r="AC161" s="55"/>
      <c r="AD161" s="55"/>
      <c r="AE161" s="54">
        <v>8</v>
      </c>
      <c r="AF161" s="54">
        <v>8</v>
      </c>
      <c r="AG161" s="54">
        <v>8</v>
      </c>
      <c r="AH161" s="54">
        <v>7</v>
      </c>
      <c r="AI161" s="52"/>
      <c r="AJ161" s="52"/>
      <c r="AK161" s="36">
        <f t="shared" si="73"/>
        <v>183</v>
      </c>
    </row>
    <row r="162" spans="1:37" x14ac:dyDescent="0.3">
      <c r="A162" s="32">
        <v>89</v>
      </c>
      <c r="B162" s="33" t="str">
        <f>VLOOKUP($A162,Сотрудники!$A$3:$L$1201,2,0)</f>
        <v>Рамазанов Виталий</v>
      </c>
      <c r="C162" s="33" t="str">
        <f>VLOOKUP($A162,Сотрудники!$A$3:$L$1201,8,0)</f>
        <v>Москва</v>
      </c>
      <c r="D162" s="54">
        <v>8</v>
      </c>
      <c r="E162" s="54">
        <v>8</v>
      </c>
      <c r="F162" s="54">
        <v>8</v>
      </c>
      <c r="G162" s="54">
        <v>8</v>
      </c>
      <c r="H162" s="55"/>
      <c r="I162" s="55"/>
      <c r="J162" s="54">
        <v>8</v>
      </c>
      <c r="K162" s="54">
        <v>8</v>
      </c>
      <c r="L162" s="54">
        <v>8</v>
      </c>
      <c r="M162" s="54">
        <v>8</v>
      </c>
      <c r="N162" s="54">
        <v>8</v>
      </c>
      <c r="O162" s="55"/>
      <c r="P162" s="55"/>
      <c r="Q162" s="54">
        <v>8</v>
      </c>
      <c r="R162" s="54">
        <v>8</v>
      </c>
      <c r="S162" s="54">
        <v>8</v>
      </c>
      <c r="T162" s="54">
        <v>8</v>
      </c>
      <c r="U162" s="54">
        <v>8</v>
      </c>
      <c r="V162" s="55"/>
      <c r="W162" s="55"/>
      <c r="X162" s="54">
        <v>8</v>
      </c>
      <c r="Y162" s="54">
        <v>8</v>
      </c>
      <c r="Z162" s="54">
        <v>8</v>
      </c>
      <c r="AA162" s="54">
        <v>8</v>
      </c>
      <c r="AB162" s="54">
        <v>8</v>
      </c>
      <c r="AC162" s="55"/>
      <c r="AD162" s="55"/>
      <c r="AE162" s="54">
        <v>8</v>
      </c>
      <c r="AF162" s="54">
        <v>8</v>
      </c>
      <c r="AG162" s="54">
        <v>8</v>
      </c>
      <c r="AH162" s="54">
        <v>7</v>
      </c>
      <c r="AI162" s="52"/>
      <c r="AJ162" s="52"/>
      <c r="AK162" s="36">
        <f t="shared" si="73"/>
        <v>183</v>
      </c>
    </row>
    <row r="163" spans="1:37" x14ac:dyDescent="0.3">
      <c r="A163" s="32">
        <v>90</v>
      </c>
      <c r="B163" s="33" t="str">
        <f>VLOOKUP($A163,Сотрудники!$A$3:$L$1201,2,0)</f>
        <v>Майорова Дарья</v>
      </c>
      <c r="C163" s="33" t="str">
        <f>VLOOKUP($A163,Сотрудники!$A$3:$L$1201,8,0)</f>
        <v>Ульяновск</v>
      </c>
      <c r="D163" s="54">
        <v>8</v>
      </c>
      <c r="E163" s="54">
        <v>8</v>
      </c>
      <c r="F163" s="54">
        <v>8</v>
      </c>
      <c r="G163" s="54">
        <v>8</v>
      </c>
      <c r="H163" s="55"/>
      <c r="I163" s="55"/>
      <c r="J163" s="54">
        <v>8</v>
      </c>
      <c r="K163" s="54">
        <v>8</v>
      </c>
      <c r="L163" s="54">
        <v>8</v>
      </c>
      <c r="M163" s="54">
        <v>8</v>
      </c>
      <c r="N163" s="54">
        <v>8</v>
      </c>
      <c r="O163" s="55"/>
      <c r="P163" s="55"/>
      <c r="Q163" s="54">
        <v>8</v>
      </c>
      <c r="R163" s="54">
        <v>8</v>
      </c>
      <c r="S163" s="54">
        <v>8</v>
      </c>
      <c r="T163" s="54">
        <v>8</v>
      </c>
      <c r="U163" s="54">
        <v>8</v>
      </c>
      <c r="V163" s="55"/>
      <c r="W163" s="55"/>
      <c r="X163" s="54">
        <v>8</v>
      </c>
      <c r="Y163" s="54">
        <v>8</v>
      </c>
      <c r="Z163" s="54">
        <v>8</v>
      </c>
      <c r="AA163" s="54">
        <v>8</v>
      </c>
      <c r="AB163" s="54">
        <v>8</v>
      </c>
      <c r="AC163" s="55"/>
      <c r="AD163" s="55"/>
      <c r="AE163" s="54">
        <v>8</v>
      </c>
      <c r="AF163" s="54">
        <v>8</v>
      </c>
      <c r="AG163" s="54">
        <v>8</v>
      </c>
      <c r="AH163" s="54">
        <v>7</v>
      </c>
      <c r="AI163" s="52"/>
      <c r="AJ163" s="52"/>
      <c r="AK163" s="36">
        <f t="shared" si="73"/>
        <v>183</v>
      </c>
    </row>
    <row r="164" spans="1:37" x14ac:dyDescent="0.3">
      <c r="A164" s="32">
        <v>91</v>
      </c>
      <c r="B164" s="33" t="str">
        <f>VLOOKUP($A164,Сотрудники!$A$3:$L$1201,2,0)</f>
        <v>Макаров Владимир</v>
      </c>
      <c r="C164" s="33" t="str">
        <f>VLOOKUP($A164,Сотрудники!$A$3:$L$1201,8,0)</f>
        <v>Екатеринбург</v>
      </c>
      <c r="D164" s="54"/>
      <c r="E164" s="54"/>
      <c r="F164" s="54"/>
      <c r="G164" s="54">
        <v>8</v>
      </c>
      <c r="H164" s="55"/>
      <c r="I164" s="55"/>
      <c r="J164" s="54">
        <v>8</v>
      </c>
      <c r="K164" s="54">
        <v>8</v>
      </c>
      <c r="L164" s="54">
        <v>8</v>
      </c>
      <c r="M164" s="54">
        <v>8</v>
      </c>
      <c r="N164" s="54">
        <v>8</v>
      </c>
      <c r="O164" s="55"/>
      <c r="P164" s="55"/>
      <c r="Q164" s="54">
        <v>8</v>
      </c>
      <c r="R164" s="54">
        <v>8</v>
      </c>
      <c r="S164" s="54">
        <v>8</v>
      </c>
      <c r="T164" s="54">
        <v>8</v>
      </c>
      <c r="U164" s="54">
        <v>8</v>
      </c>
      <c r="V164" s="55"/>
      <c r="W164" s="55"/>
      <c r="X164" s="54">
        <v>8</v>
      </c>
      <c r="Y164" s="54">
        <v>8</v>
      </c>
      <c r="Z164" s="54">
        <v>8</v>
      </c>
      <c r="AA164" s="54">
        <v>8</v>
      </c>
      <c r="AB164" s="54">
        <v>8</v>
      </c>
      <c r="AC164" s="55"/>
      <c r="AD164" s="55"/>
      <c r="AE164" s="54">
        <v>8</v>
      </c>
      <c r="AF164" s="54">
        <v>8</v>
      </c>
      <c r="AG164" s="54">
        <v>8</v>
      </c>
      <c r="AH164" s="54">
        <v>7</v>
      </c>
      <c r="AI164" s="52"/>
      <c r="AJ164" s="52"/>
      <c r="AK164" s="36">
        <f t="shared" si="73"/>
        <v>159</v>
      </c>
    </row>
    <row r="165" spans="1:37" x14ac:dyDescent="0.3">
      <c r="A165" s="32">
        <v>92</v>
      </c>
      <c r="B165" s="33" t="str">
        <f>VLOOKUP($A165,Сотрудники!$A$3:$L$1201,2,0)</f>
        <v>Митрофанов Кирилл</v>
      </c>
      <c r="C165" s="33" t="str">
        <f>VLOOKUP($A165,Сотрудники!$A$3:$L$1201,8,0)</f>
        <v>Рязань</v>
      </c>
      <c r="D165" s="54"/>
      <c r="E165" s="54"/>
      <c r="F165" s="54"/>
      <c r="G165" s="52"/>
      <c r="H165" s="55"/>
      <c r="I165" s="55"/>
      <c r="J165" s="54">
        <v>8</v>
      </c>
      <c r="K165" s="54">
        <v>8</v>
      </c>
      <c r="L165" s="54">
        <v>8</v>
      </c>
      <c r="M165" s="54">
        <v>8</v>
      </c>
      <c r="N165" s="54">
        <v>8</v>
      </c>
      <c r="O165" s="55"/>
      <c r="P165" s="55"/>
      <c r="Q165" s="54">
        <v>8</v>
      </c>
      <c r="R165" s="54">
        <v>8</v>
      </c>
      <c r="S165" s="54">
        <v>8</v>
      </c>
      <c r="T165" s="54">
        <v>8</v>
      </c>
      <c r="U165" s="54">
        <v>8</v>
      </c>
      <c r="V165" s="55"/>
      <c r="W165" s="55"/>
      <c r="X165" s="54">
        <v>8</v>
      </c>
      <c r="Y165" s="54">
        <v>8</v>
      </c>
      <c r="Z165" s="54">
        <v>8</v>
      </c>
      <c r="AA165" s="54">
        <v>8</v>
      </c>
      <c r="AB165" s="54">
        <v>8</v>
      </c>
      <c r="AC165" s="55"/>
      <c r="AD165" s="55"/>
      <c r="AE165" s="54">
        <v>8</v>
      </c>
      <c r="AF165" s="54">
        <v>8</v>
      </c>
      <c r="AG165" s="54">
        <v>8</v>
      </c>
      <c r="AH165" s="54">
        <v>7</v>
      </c>
      <c r="AI165" s="52"/>
      <c r="AJ165" s="52"/>
      <c r="AK165" s="36">
        <f t="shared" si="73"/>
        <v>151</v>
      </c>
    </row>
    <row r="166" spans="1:37" x14ac:dyDescent="0.3">
      <c r="A166" s="32">
        <v>93</v>
      </c>
      <c r="B166" s="33" t="str">
        <f>VLOOKUP($A166,Сотрудники!$A$3:$L$1201,2,0)</f>
        <v>Шурков Дмитрий</v>
      </c>
      <c r="C166" s="33" t="str">
        <f>VLOOKUP($A166,Сотрудники!$A$3:$L$1201,8,0)</f>
        <v>Калининград</v>
      </c>
      <c r="D166" s="54"/>
      <c r="E166" s="54"/>
      <c r="F166" s="54"/>
      <c r="G166" s="52"/>
      <c r="H166" s="55"/>
      <c r="I166" s="55"/>
      <c r="J166" s="54">
        <v>8</v>
      </c>
      <c r="K166" s="54">
        <v>8</v>
      </c>
      <c r="L166" s="54">
        <v>8</v>
      </c>
      <c r="M166" s="54">
        <v>8</v>
      </c>
      <c r="N166" s="54">
        <v>8</v>
      </c>
      <c r="O166" s="55"/>
      <c r="P166" s="55"/>
      <c r="Q166" s="54">
        <v>8</v>
      </c>
      <c r="R166" s="54">
        <v>8</v>
      </c>
      <c r="S166" s="54">
        <v>8</v>
      </c>
      <c r="T166" s="54">
        <v>8</v>
      </c>
      <c r="U166" s="54">
        <v>8</v>
      </c>
      <c r="V166" s="55"/>
      <c r="W166" s="55"/>
      <c r="X166" s="54">
        <v>8</v>
      </c>
      <c r="Y166" s="54">
        <v>8</v>
      </c>
      <c r="Z166" s="54">
        <v>8</v>
      </c>
      <c r="AA166" s="54">
        <v>8</v>
      </c>
      <c r="AB166" s="54">
        <v>8</v>
      </c>
      <c r="AC166" s="55"/>
      <c r="AD166" s="55"/>
      <c r="AE166" s="54">
        <v>8</v>
      </c>
      <c r="AF166" s="54">
        <v>8</v>
      </c>
      <c r="AG166" s="54">
        <v>8</v>
      </c>
      <c r="AH166" s="54">
        <v>7</v>
      </c>
      <c r="AI166" s="52"/>
      <c r="AJ166" s="52"/>
      <c r="AK166" s="36">
        <f t="shared" si="73"/>
        <v>151</v>
      </c>
    </row>
    <row r="167" spans="1:37" x14ac:dyDescent="0.3">
      <c r="A167" s="32">
        <v>94</v>
      </c>
      <c r="B167" s="33" t="str">
        <f>VLOOKUP($A167,Сотрудники!$A$3:$L$1201,2,0)</f>
        <v>Русев Дмитрий</v>
      </c>
      <c r="C167" s="33" t="str">
        <f>VLOOKUP($A167,Сотрудники!$A$3:$L$1201,8,0)</f>
        <v>Москва</v>
      </c>
      <c r="D167" s="54"/>
      <c r="E167" s="54"/>
      <c r="F167" s="54"/>
      <c r="G167" s="52"/>
      <c r="H167" s="55"/>
      <c r="I167" s="55"/>
      <c r="J167" s="54">
        <v>8</v>
      </c>
      <c r="K167" s="54">
        <v>8</v>
      </c>
      <c r="L167" s="54">
        <v>8</v>
      </c>
      <c r="M167" s="54">
        <v>8</v>
      </c>
      <c r="N167" s="54">
        <v>8</v>
      </c>
      <c r="O167" s="55"/>
      <c r="P167" s="55"/>
      <c r="Q167" s="54">
        <v>8</v>
      </c>
      <c r="R167" s="54">
        <v>8</v>
      </c>
      <c r="S167" s="54">
        <v>8</v>
      </c>
      <c r="T167" s="54">
        <v>8</v>
      </c>
      <c r="U167" s="54">
        <v>8</v>
      </c>
      <c r="V167" s="55"/>
      <c r="W167" s="55"/>
      <c r="X167" s="54">
        <v>8</v>
      </c>
      <c r="Y167" s="54">
        <v>8</v>
      </c>
      <c r="Z167" s="54">
        <v>8</v>
      </c>
      <c r="AA167" s="54">
        <v>8</v>
      </c>
      <c r="AB167" s="54">
        <v>8</v>
      </c>
      <c r="AC167" s="55"/>
      <c r="AD167" s="55"/>
      <c r="AE167" s="54">
        <v>8</v>
      </c>
      <c r="AF167" s="54">
        <v>8</v>
      </c>
      <c r="AG167" s="54">
        <v>8</v>
      </c>
      <c r="AH167" s="54">
        <v>7</v>
      </c>
      <c r="AI167" s="52"/>
      <c r="AJ167" s="52"/>
      <c r="AK167" s="36">
        <f t="shared" si="73"/>
        <v>151</v>
      </c>
    </row>
    <row r="168" spans="1:37" x14ac:dyDescent="0.3">
      <c r="A168" s="32">
        <v>95</v>
      </c>
      <c r="B168" s="33" t="str">
        <f>VLOOKUP($A168,Сотрудники!$A$3:$L$1201,2,0)</f>
        <v>Шутов Максим</v>
      </c>
      <c r="C168" s="33" t="str">
        <f>VLOOKUP($A168,Сотрудники!$A$3:$L$1201,8,0)</f>
        <v>Москва</v>
      </c>
      <c r="D168" s="54"/>
      <c r="E168" s="54"/>
      <c r="F168" s="54"/>
      <c r="G168" s="52"/>
      <c r="H168" s="55"/>
      <c r="I168" s="55"/>
      <c r="J168" s="52"/>
      <c r="K168" s="52"/>
      <c r="L168" s="54"/>
      <c r="M168" s="54"/>
      <c r="N168" s="54"/>
      <c r="O168" s="55"/>
      <c r="P168" s="55"/>
      <c r="Q168" s="54">
        <v>8</v>
      </c>
      <c r="R168" s="54">
        <v>8</v>
      </c>
      <c r="S168" s="54">
        <v>8</v>
      </c>
      <c r="T168" s="54">
        <v>8</v>
      </c>
      <c r="U168" s="54">
        <v>8</v>
      </c>
      <c r="V168" s="55"/>
      <c r="W168" s="55"/>
      <c r="X168" s="54">
        <v>8</v>
      </c>
      <c r="Y168" s="54">
        <v>8</v>
      </c>
      <c r="Z168" s="54">
        <v>8</v>
      </c>
      <c r="AA168" s="54">
        <v>8</v>
      </c>
      <c r="AB168" s="54">
        <v>8</v>
      </c>
      <c r="AC168" s="55"/>
      <c r="AD168" s="55"/>
      <c r="AE168" s="54">
        <v>8</v>
      </c>
      <c r="AF168" s="54">
        <v>8</v>
      </c>
      <c r="AG168" s="54">
        <v>8</v>
      </c>
      <c r="AH168" s="54">
        <v>7</v>
      </c>
      <c r="AI168" s="52"/>
      <c r="AJ168" s="52"/>
      <c r="AK168" s="36">
        <f t="shared" si="73"/>
        <v>111</v>
      </c>
    </row>
    <row r="169" spans="1:37" x14ac:dyDescent="0.3">
      <c r="A169" s="32">
        <v>96</v>
      </c>
      <c r="B169" s="33" t="str">
        <f>VLOOKUP($A169,Сотрудники!$A$3:$L$1201,2,0)</f>
        <v>Мелёхин Александр</v>
      </c>
      <c r="C169" s="33" t="str">
        <f>VLOOKUP($A169,Сотрудники!$A$3:$L$1201,8,0)</f>
        <v>Москва</v>
      </c>
      <c r="D169" s="54"/>
      <c r="E169" s="54"/>
      <c r="F169" s="54"/>
      <c r="G169" s="52"/>
      <c r="H169" s="55"/>
      <c r="I169" s="55"/>
      <c r="J169" s="52"/>
      <c r="K169" s="52"/>
      <c r="L169" s="54"/>
      <c r="M169" s="54"/>
      <c r="N169" s="54"/>
      <c r="O169" s="55"/>
      <c r="P169" s="55"/>
      <c r="Q169" s="52"/>
      <c r="R169" s="52"/>
      <c r="S169" s="54"/>
      <c r="T169" s="54"/>
      <c r="U169" s="54"/>
      <c r="V169" s="55"/>
      <c r="W169" s="55"/>
      <c r="X169" s="52"/>
      <c r="Y169" s="54"/>
      <c r="Z169" s="54">
        <v>8</v>
      </c>
      <c r="AA169" s="54">
        <v>8</v>
      </c>
      <c r="AB169" s="54">
        <v>8</v>
      </c>
      <c r="AC169" s="55"/>
      <c r="AD169" s="55"/>
      <c r="AE169" s="54">
        <v>8</v>
      </c>
      <c r="AF169" s="54">
        <v>8</v>
      </c>
      <c r="AG169" s="54">
        <v>8</v>
      </c>
      <c r="AH169" s="54">
        <v>7</v>
      </c>
      <c r="AI169" s="52"/>
      <c r="AJ169" s="52"/>
      <c r="AK169" s="36">
        <f t="shared" si="73"/>
        <v>55</v>
      </c>
    </row>
    <row r="170" spans="1:37" x14ac:dyDescent="0.3">
      <c r="A170" s="32">
        <v>97</v>
      </c>
      <c r="B170" s="33" t="str">
        <f>VLOOKUP($A170,Сотрудники!$A$3:$L$1201,2,0)</f>
        <v>Карев Андрей</v>
      </c>
      <c r="C170" s="33" t="str">
        <f>VLOOKUP($A170,Сотрудники!$A$3:$L$1201,8,0)</f>
        <v>СПБ</v>
      </c>
      <c r="D170" s="54"/>
      <c r="E170" s="54"/>
      <c r="F170" s="54"/>
      <c r="G170" s="52"/>
      <c r="H170" s="55"/>
      <c r="I170" s="55"/>
      <c r="J170" s="52"/>
      <c r="K170" s="52"/>
      <c r="L170" s="54"/>
      <c r="M170" s="54"/>
      <c r="N170" s="54"/>
      <c r="O170" s="55"/>
      <c r="P170" s="55"/>
      <c r="Q170" s="52"/>
      <c r="R170" s="52"/>
      <c r="S170" s="54"/>
      <c r="T170" s="54"/>
      <c r="U170" s="54"/>
      <c r="V170" s="55"/>
      <c r="W170" s="55"/>
      <c r="X170" s="52"/>
      <c r="Y170" s="52"/>
      <c r="Z170" s="54"/>
      <c r="AA170" s="54"/>
      <c r="AB170" s="54"/>
      <c r="AC170" s="55"/>
      <c r="AD170" s="55"/>
      <c r="AE170" s="54">
        <v>8</v>
      </c>
      <c r="AF170" s="54">
        <v>8</v>
      </c>
      <c r="AG170" s="54">
        <v>8</v>
      </c>
      <c r="AH170" s="54">
        <v>7</v>
      </c>
      <c r="AI170" s="52"/>
      <c r="AJ170" s="52"/>
      <c r="AK170" s="36">
        <f t="shared" si="73"/>
        <v>31</v>
      </c>
    </row>
    <row r="171" spans="1:37" x14ac:dyDescent="0.3">
      <c r="A171" s="32">
        <v>98</v>
      </c>
      <c r="B171" s="33" t="str">
        <f>VLOOKUP($A171,Сотрудники!$A$3:$L$1201,2,0)</f>
        <v>Новикова Анастасия</v>
      </c>
      <c r="C171" s="33" t="str">
        <f>VLOOKUP($A171,Сотрудники!$A$3:$L$1201,8,0)</f>
        <v>Москва</v>
      </c>
      <c r="D171" s="54"/>
      <c r="E171" s="54"/>
      <c r="F171" s="54"/>
      <c r="G171" s="52"/>
      <c r="H171" s="55"/>
      <c r="I171" s="55"/>
      <c r="J171" s="52"/>
      <c r="K171" s="52"/>
      <c r="L171" s="54"/>
      <c r="M171" s="54"/>
      <c r="N171" s="54"/>
      <c r="O171" s="55"/>
      <c r="P171" s="55"/>
      <c r="Q171" s="52"/>
      <c r="R171" s="52"/>
      <c r="S171" s="54"/>
      <c r="T171" s="54"/>
      <c r="U171" s="54"/>
      <c r="V171" s="55"/>
      <c r="W171" s="55"/>
      <c r="X171" s="52"/>
      <c r="Y171" s="52"/>
      <c r="Z171" s="54"/>
      <c r="AA171" s="54"/>
      <c r="AB171" s="54"/>
      <c r="AC171" s="55"/>
      <c r="AD171" s="55"/>
      <c r="AE171" s="54">
        <v>8</v>
      </c>
      <c r="AF171" s="54">
        <v>8</v>
      </c>
      <c r="AG171" s="54">
        <v>8</v>
      </c>
      <c r="AH171" s="54">
        <v>7</v>
      </c>
      <c r="AI171" s="52"/>
      <c r="AJ171" s="52"/>
      <c r="AK171" s="36">
        <f t="shared" si="73"/>
        <v>31</v>
      </c>
    </row>
    <row r="172" spans="1:37" x14ac:dyDescent="0.3">
      <c r="A172" s="32">
        <v>99</v>
      </c>
      <c r="B172" s="33" t="str">
        <f>VLOOKUP($A172,Сотрудники!$A$3:$L$1201,2,0)</f>
        <v>Борисова Елизавета</v>
      </c>
      <c r="C172" s="33" t="str">
        <f>VLOOKUP($A172,Сотрудники!$A$3:$L$1201,8,0)</f>
        <v>Екатеринбург</v>
      </c>
      <c r="D172" s="54"/>
      <c r="E172" s="54"/>
      <c r="F172" s="54"/>
      <c r="G172" s="52"/>
      <c r="H172" s="55"/>
      <c r="I172" s="55"/>
      <c r="J172" s="52"/>
      <c r="K172" s="52"/>
      <c r="L172" s="54"/>
      <c r="M172" s="54"/>
      <c r="N172" s="54"/>
      <c r="O172" s="55"/>
      <c r="P172" s="55"/>
      <c r="Q172" s="52"/>
      <c r="R172" s="52"/>
      <c r="S172" s="54"/>
      <c r="T172" s="54"/>
      <c r="U172" s="54"/>
      <c r="V172" s="55"/>
      <c r="W172" s="55"/>
      <c r="X172" s="52"/>
      <c r="Y172" s="52"/>
      <c r="Z172" s="54"/>
      <c r="AA172" s="54"/>
      <c r="AB172" s="54"/>
      <c r="AC172" s="55"/>
      <c r="AD172" s="55"/>
      <c r="AE172" s="54">
        <v>8</v>
      </c>
      <c r="AF172" s="54">
        <v>8</v>
      </c>
      <c r="AG172" s="54">
        <v>8</v>
      </c>
      <c r="AH172" s="54">
        <v>7</v>
      </c>
      <c r="AI172" s="52"/>
      <c r="AJ172" s="52"/>
      <c r="AK172" s="36">
        <f t="shared" si="73"/>
        <v>31</v>
      </c>
    </row>
    <row r="173" spans="1:37" x14ac:dyDescent="0.3">
      <c r="A173" s="32">
        <v>100</v>
      </c>
      <c r="B173" s="33" t="str">
        <f>VLOOKUP($A173,Сотрудники!$A$3:$L$1201,2,0)</f>
        <v>Любкина Анна</v>
      </c>
      <c r="C173" s="33" t="str">
        <f>VLOOKUP($A173,Сотрудники!$A$3:$L$1201,8,0)</f>
        <v>Москва</v>
      </c>
      <c r="D173" s="54"/>
      <c r="E173" s="54"/>
      <c r="F173" s="54"/>
      <c r="G173" s="52"/>
      <c r="H173" s="55"/>
      <c r="I173" s="55"/>
      <c r="J173" s="52"/>
      <c r="K173" s="52"/>
      <c r="L173" s="54"/>
      <c r="M173" s="54"/>
      <c r="N173" s="54"/>
      <c r="O173" s="55"/>
      <c r="P173" s="55"/>
      <c r="Q173" s="52"/>
      <c r="R173" s="52"/>
      <c r="S173" s="54"/>
      <c r="T173" s="54"/>
      <c r="U173" s="54"/>
      <c r="V173" s="55"/>
      <c r="W173" s="55"/>
      <c r="X173" s="52"/>
      <c r="Y173" s="52"/>
      <c r="Z173" s="54"/>
      <c r="AA173" s="54"/>
      <c r="AB173" s="54"/>
      <c r="AC173" s="55"/>
      <c r="AD173" s="55"/>
      <c r="AE173" s="54"/>
      <c r="AF173" s="54">
        <v>8</v>
      </c>
      <c r="AG173" s="54">
        <v>8</v>
      </c>
      <c r="AH173" s="54">
        <v>7</v>
      </c>
      <c r="AI173" s="52"/>
      <c r="AJ173" s="52"/>
      <c r="AK173" s="36">
        <f t="shared" si="73"/>
        <v>23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A131-BD51-49A0-9CEB-58C74F93C6AE}">
  <dimension ref="A1:L88"/>
  <sheetViews>
    <sheetView zoomScale="85" zoomScaleNormal="85" workbookViewId="0">
      <selection activeCell="F5" sqref="F5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3.1992187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237</v>
      </c>
      <c r="D2" s="28" t="s">
        <v>19</v>
      </c>
      <c r="E2" s="28"/>
      <c r="L2"/>
    </row>
    <row r="3" spans="1:12" ht="16.2" thickBot="1" x14ac:dyDescent="0.35">
      <c r="L3"/>
    </row>
    <row r="4" spans="1:12" ht="42" x14ac:dyDescent="0.3">
      <c r="A4" s="59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60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61">
        <f>Таблица256789101112131415161718[[#This Row],[Итого кол-во рабочих часов]]/8</f>
        <v>22.875</v>
      </c>
      <c r="G5" s="61"/>
      <c r="H5" s="61">
        <v>183</v>
      </c>
      <c r="I5" s="41" t="e">
        <f>VLOOKUP($A5,Сотрудники!$A$3:$L$1201,14,0)</f>
        <v>#REF!</v>
      </c>
      <c r="J5" s="43" t="e">
        <f t="shared" ref="J5:J65" si="0">I5/8</f>
        <v>#REF!</v>
      </c>
      <c r="K5" s="42" t="e">
        <f t="shared" ref="K5:K65" si="1">+H5*J5</f>
        <v>#REF!</v>
      </c>
      <c r="L5"/>
    </row>
    <row r="6" spans="1:12" x14ac:dyDescent="0.3">
      <c r="A6" s="6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61">
        <f>Таблица256789101112131415161718[[#This Row],[Итого кол-во рабочих часов]]/8</f>
        <v>22.875</v>
      </c>
      <c r="G6" s="61"/>
      <c r="H6" s="61">
        <v>183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60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61">
        <f>Таблица256789101112131415161718[[#This Row],[Итого кол-во рабочих часов]]/8</f>
        <v>13</v>
      </c>
      <c r="G7" s="62">
        <v>14</v>
      </c>
      <c r="H7" s="61">
        <v>104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ht="31.2" x14ac:dyDescent="0.3">
      <c r="A8" s="60">
        <v>5</v>
      </c>
      <c r="B8" s="50" t="str">
        <f>VLOOKUP($A8,Сотрудники!$A$3:$L$1201,2,0)</f>
        <v>Яковлев Дмитрий</v>
      </c>
      <c r="C8" s="50" t="str">
        <f>VLOOKUP($A8,Сотрудники!$A$3:$L$1201,9,0)</f>
        <v xml:space="preserve">Кредиты наличными </v>
      </c>
      <c r="D8" s="50">
        <f>VLOOKUP($A8,Сотрудники!$A$3:$L$1201,10,0)</f>
        <v>0</v>
      </c>
      <c r="E8" s="50">
        <f>VLOOKUP($A8,Сотрудники!$A$3:$L$1201,11,0)</f>
        <v>0</v>
      </c>
      <c r="F8" s="61">
        <f>Таблица256789101112131415161718[[#This Row],[Итого кол-во рабочих часов]]/8</f>
        <v>22.875</v>
      </c>
      <c r="G8" s="62"/>
      <c r="H8" s="61">
        <v>183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60">
        <v>8</v>
      </c>
      <c r="B9" s="50" t="str">
        <f>VLOOKUP($A9,Сотрудники!$A$3:$L$1201,2,0)</f>
        <v>Хохлова Крестина</v>
      </c>
      <c r="C9" s="50" t="str">
        <f>VLOOKUP($A9,Сотрудники!$A$3:$L$1201,9,0)</f>
        <v>Ресурсное планирование</v>
      </c>
      <c r="D9" s="50">
        <f>VLOOKUP($A9,Сотрудники!$A$3:$L$1201,10,0)</f>
        <v>0.15</v>
      </c>
      <c r="E9" s="63">
        <f>VLOOKUP($A9,Сотрудники!$A$3:$L$1201,11,0)</f>
        <v>150000</v>
      </c>
      <c r="F9" s="9">
        <f>H9/8</f>
        <v>22.875</v>
      </c>
      <c r="G9" s="10"/>
      <c r="H9" s="10">
        <v>183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46.8" x14ac:dyDescent="0.3">
      <c r="A10" s="60">
        <v>9</v>
      </c>
      <c r="B10" s="50" t="str">
        <f>VLOOKUP($A10,Сотрудники!$A$3:$L$1201,2,0)</f>
        <v>Пойш Виталий</v>
      </c>
      <c r="C10" s="50" t="str">
        <f>VLOOKUP($A10,Сотрудники!$A$3:$L$1201,9,0)</f>
        <v>Единое окно сотрудника ЕОС ФЛ</v>
      </c>
      <c r="D10" s="50">
        <f>VLOOKUP($A10,Сотрудники!$A$3:$L$1201,10,0)</f>
        <v>0</v>
      </c>
      <c r="E10" s="50">
        <f>VLOOKUP($A10,Сотрудники!$A$3:$L$1201,11,0)</f>
        <v>303500</v>
      </c>
      <c r="F10" s="9">
        <f t="shared" ref="F10:F70" si="2">H10/8</f>
        <v>23.875</v>
      </c>
      <c r="G10" s="10"/>
      <c r="H10" s="10">
        <v>191</v>
      </c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x14ac:dyDescent="0.3">
      <c r="A11" s="60">
        <v>10</v>
      </c>
      <c r="B11" s="50" t="str">
        <f>VLOOKUP($A11,Сотрудники!$A$3:$L$1201,2,0)</f>
        <v>Офицеров Дмитрий</v>
      </c>
      <c r="C11" s="50" t="str">
        <f>VLOOKUP($A11,Сотрудники!$A$3:$L$1201,9,0)</f>
        <v>приземление</v>
      </c>
      <c r="D11" s="50">
        <f>VLOOKUP($A11,Сотрудники!$A$3:$L$1201,10,0)</f>
        <v>0</v>
      </c>
      <c r="E11" s="50">
        <f>VLOOKUP($A11,Сотрудники!$A$3:$L$1201,11,0)</f>
        <v>218400</v>
      </c>
      <c r="F11" s="9">
        <f t="shared" si="2"/>
        <v>22.875</v>
      </c>
      <c r="G11" s="10"/>
      <c r="H11" s="10">
        <v>183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46.8" x14ac:dyDescent="0.3">
      <c r="A12" s="60">
        <v>11</v>
      </c>
      <c r="B12" s="50" t="str">
        <f>VLOOKUP($A12,Сотрудники!$A$3:$L$1201,2,0)</f>
        <v>Муштекенов Тимур</v>
      </c>
      <c r="C12" s="50" t="str">
        <f>VLOOKUP($A12,Сотрудники!$A$3:$L$1201,9,0)</f>
        <v>Loan Manager/ Кредитный конвейер</v>
      </c>
      <c r="D12" s="50">
        <f>VLOOKUP($A12,Сотрудники!$A$3:$L$1201,10,0)</f>
        <v>0</v>
      </c>
      <c r="E12" s="50">
        <f>VLOOKUP($A12,Сотрудники!$A$3:$L$1201,11,0)</f>
        <v>0</v>
      </c>
      <c r="F12" s="9">
        <f t="shared" si="2"/>
        <v>22.875</v>
      </c>
      <c r="G12" s="10"/>
      <c r="H12" s="10">
        <v>183</v>
      </c>
      <c r="I12" s="41" t="e">
        <f>VLOOKUP($A12,Сотрудники!$A$3:$L$1201,14,0)</f>
        <v>#REF!</v>
      </c>
      <c r="J12" s="43" t="e">
        <f t="shared" si="0"/>
        <v>#REF!</v>
      </c>
      <c r="K12" s="51" t="e">
        <f t="shared" si="1"/>
        <v>#REF!</v>
      </c>
    </row>
    <row r="13" spans="1:12" x14ac:dyDescent="0.3">
      <c r="A13" s="60">
        <v>13</v>
      </c>
      <c r="B13" s="50" t="str">
        <f>VLOOKUP($A13,Сотрудники!$A$3:$L$1201,2,0)</f>
        <v>Богданов Михаил</v>
      </c>
      <c r="C13" s="50" t="str">
        <f>VLOOKUP($A13,Сотрудники!$A$3:$L$1201,9,0)</f>
        <v>LM Риски</v>
      </c>
      <c r="D13" s="50">
        <f>VLOOKUP($A13,Сотрудники!$A$3:$L$1201,10,0)</f>
        <v>0</v>
      </c>
      <c r="E13" s="50">
        <f>VLOOKUP($A13,Сотрудники!$A$3:$L$1201,11,0)</f>
        <v>0</v>
      </c>
      <c r="F13" s="9">
        <f t="shared" si="2"/>
        <v>25.875</v>
      </c>
      <c r="G13" s="10"/>
      <c r="H13" s="10">
        <v>207</v>
      </c>
      <c r="I13" s="41" t="e">
        <f>VLOOKUP($A13,Сотрудники!$A$3:$L$1201,14,0)</f>
        <v>#REF!</v>
      </c>
      <c r="J13" s="43" t="e">
        <f t="shared" si="0"/>
        <v>#REF!</v>
      </c>
      <c r="K13" s="51" t="e">
        <f t="shared" si="1"/>
        <v>#REF!</v>
      </c>
    </row>
    <row r="14" spans="1:12" x14ac:dyDescent="0.3">
      <c r="A14" s="60">
        <v>14</v>
      </c>
      <c r="B14" s="50" t="str">
        <f>VLOOKUP($A14,Сотрудники!$A$3:$L$1201,2,0)</f>
        <v>Смирнова Екатерина</v>
      </c>
      <c r="C14" s="50" t="str">
        <f>VLOOKUP($A14,Сотрудники!$A$3:$L$1201,9,0)</f>
        <v>Tableau</v>
      </c>
      <c r="D14" s="50">
        <f>VLOOKUP($A14,Сотрудники!$A$3:$L$1201,10,0)</f>
        <v>0</v>
      </c>
      <c r="E14" s="50">
        <f>VLOOKUP($A14,Сотрудники!$A$3:$L$1201,11,0)</f>
        <v>0</v>
      </c>
      <c r="F14" s="9">
        <f t="shared" si="2"/>
        <v>14</v>
      </c>
      <c r="G14" s="10"/>
      <c r="H14" s="10">
        <v>112</v>
      </c>
      <c r="I14" s="41" t="e">
        <f>VLOOKUP($A14,Сотрудники!$A$3:$L$1201,14,0)</f>
        <v>#REF!</v>
      </c>
      <c r="J14" s="43" t="e">
        <f t="shared" si="0"/>
        <v>#REF!</v>
      </c>
      <c r="K14" s="51" t="e">
        <f t="shared" si="1"/>
        <v>#REF!</v>
      </c>
    </row>
    <row r="15" spans="1:12" s="13" customFormat="1" ht="31.2" x14ac:dyDescent="0.3">
      <c r="A15" s="60">
        <v>15</v>
      </c>
      <c r="B15" s="50" t="str">
        <f>VLOOKUP($A15,Сотрудники!$A$3:$L$1201,2,0)</f>
        <v>Герасимова Елизавета</v>
      </c>
      <c r="C15" s="50" t="str">
        <f>VLOOKUP($A15,Сотрудники!$A$3:$L$1201,9,0)</f>
        <v>Ресурсное планирование</v>
      </c>
      <c r="D15" s="50">
        <f>VLOOKUP($A15,Сотрудники!$A$3:$L$1201,10,0)</f>
        <v>0.15</v>
      </c>
      <c r="E15" s="50">
        <f>VLOOKUP($A15,Сотрудники!$A$3:$L$1201,11,0)</f>
        <v>150000</v>
      </c>
      <c r="F15" s="9">
        <f t="shared" si="2"/>
        <v>22.875</v>
      </c>
      <c r="G15" s="10"/>
      <c r="H15" s="10">
        <v>183</v>
      </c>
      <c r="I15" s="41" t="e">
        <f>VLOOKUP($A15,Сотрудники!$A$3:$L$1201,14,0)</f>
        <v>#REF!</v>
      </c>
      <c r="J15" s="43" t="e">
        <f t="shared" si="0"/>
        <v>#REF!</v>
      </c>
      <c r="K15" s="51" t="e">
        <f t="shared" si="1"/>
        <v>#REF!</v>
      </c>
    </row>
    <row r="16" spans="1:12" s="13" customFormat="1" ht="31.2" x14ac:dyDescent="0.3">
      <c r="A16" s="60">
        <v>16</v>
      </c>
      <c r="B16" s="50" t="str">
        <f>VLOOKUP($A16,Сотрудники!$A$3:$L$1201,2,0)</f>
        <v>Абдуллаева Анжелика</v>
      </c>
      <c r="C16" s="50" t="str">
        <f>VLOOKUP($A16,Сотрудники!$A$3:$L$1201,9,0)</f>
        <v>Ресурсное планирование</v>
      </c>
      <c r="D16" s="50">
        <f>VLOOKUP($A16,Сотрудники!$A$3:$L$1201,10,0)</f>
        <v>0</v>
      </c>
      <c r="E16" s="50">
        <f>VLOOKUP($A16,Сотрудники!$A$3:$L$1201,11,0)</f>
        <v>0</v>
      </c>
      <c r="F16" s="9">
        <f t="shared" si="2"/>
        <v>22.875</v>
      </c>
      <c r="G16" s="10"/>
      <c r="H16" s="10">
        <v>183</v>
      </c>
      <c r="I16" s="41" t="e">
        <f>VLOOKUP($A16,Сотрудники!$A$3:$L$1201,14,0)</f>
        <v>#REF!</v>
      </c>
      <c r="J16" s="43" t="e">
        <f t="shared" si="0"/>
        <v>#REF!</v>
      </c>
      <c r="K16" s="51" t="e">
        <f t="shared" si="1"/>
        <v>#REF!</v>
      </c>
    </row>
    <row r="17" spans="1:11" s="13" customFormat="1" ht="62.4" x14ac:dyDescent="0.3">
      <c r="A17" s="60">
        <v>17</v>
      </c>
      <c r="B17" s="50" t="str">
        <f>VLOOKUP($A17,Сотрудники!$A$3:$L$1201,2,0)</f>
        <v>Наймушин Евгений</v>
      </c>
      <c r="C17" s="50" t="str">
        <f>VLOOKUP($A17,Сотрудники!$A$3:$L$1201,9,0)</f>
        <v>МАПЛ (Модуль автоматизации программ лояльности)</v>
      </c>
      <c r="D17" s="50">
        <f>VLOOKUP($A17,Сотрудники!$A$3:$L$1201,10,0)</f>
        <v>0</v>
      </c>
      <c r="E17" s="50">
        <f>VLOOKUP($A17,Сотрудники!$A$3:$L$1201,11,0)</f>
        <v>344900</v>
      </c>
      <c r="F17" s="9">
        <f t="shared" si="2"/>
        <v>18.875</v>
      </c>
      <c r="G17" s="10">
        <v>6</v>
      </c>
      <c r="H17" s="10">
        <v>151</v>
      </c>
      <c r="I17" s="41" t="e">
        <f>VLOOKUP($A17,Сотрудники!$A$3:$L$1201,14,0)</f>
        <v>#REF!</v>
      </c>
      <c r="J17" s="43" t="e">
        <f t="shared" si="0"/>
        <v>#REF!</v>
      </c>
      <c r="K17" s="51" t="e">
        <f t="shared" si="1"/>
        <v>#REF!</v>
      </c>
    </row>
    <row r="18" spans="1:11" s="13" customFormat="1" x14ac:dyDescent="0.3">
      <c r="A18" s="60">
        <v>19</v>
      </c>
      <c r="B18" s="50" t="str">
        <f>VLOOKUP($A18,Сотрудники!$A$3:$L$1201,2,0)</f>
        <v>Лопатин Максим</v>
      </c>
      <c r="C18" s="50">
        <f>VLOOKUP($A18,Сотрудники!$A$3:$L$1201,9,0)</f>
        <v>0</v>
      </c>
      <c r="D18" s="50">
        <f>VLOOKUP($A18,Сотрудники!$A$3:$L$1201,10,0)</f>
        <v>0</v>
      </c>
      <c r="E18" s="63">
        <f>VLOOKUP($A18,Сотрудники!$A$3:$L$1201,11,0)</f>
        <v>0</v>
      </c>
      <c r="F18" s="9">
        <f t="shared" si="2"/>
        <v>14</v>
      </c>
      <c r="G18" s="10">
        <v>11</v>
      </c>
      <c r="H18" s="10">
        <v>112</v>
      </c>
      <c r="I18" s="41" t="e">
        <f>VLOOKUP($A18,Сотрудники!$A$3:$L$1201,14,0)</f>
        <v>#REF!</v>
      </c>
      <c r="J18" s="43" t="e">
        <f t="shared" si="0"/>
        <v>#REF!</v>
      </c>
      <c r="K18" s="51" t="e">
        <f t="shared" si="1"/>
        <v>#REF!</v>
      </c>
    </row>
    <row r="19" spans="1:11" s="13" customFormat="1" x14ac:dyDescent="0.3">
      <c r="A19" s="60">
        <v>21</v>
      </c>
      <c r="B19" s="50" t="str">
        <f>VLOOKUP($A19,Сотрудники!$A$3:$L$1201,2,0)</f>
        <v>Шимберев Борис</v>
      </c>
      <c r="C19" s="50">
        <f>VLOOKUP($A19,Сотрудники!$A$3:$L$1201,9,0)</f>
        <v>0</v>
      </c>
      <c r="D19" s="50">
        <f>VLOOKUP($A19,Сотрудники!$A$3:$L$1201,10,0)</f>
        <v>0</v>
      </c>
      <c r="E19" s="50">
        <f>VLOOKUP($A19,Сотрудники!$A$3:$L$1201,11,0)</f>
        <v>0</v>
      </c>
      <c r="F19" s="9">
        <f t="shared" si="2"/>
        <v>22.875</v>
      </c>
      <c r="G19" s="10"/>
      <c r="H19" s="10">
        <v>183</v>
      </c>
      <c r="I19" s="41" t="e">
        <f>VLOOKUP($A19,Сотрудники!$A$3:$L$1201,14,0)</f>
        <v>#REF!</v>
      </c>
      <c r="J19" s="43" t="e">
        <f t="shared" si="0"/>
        <v>#REF!</v>
      </c>
      <c r="K19" s="51" t="e">
        <f t="shared" si="1"/>
        <v>#REF!</v>
      </c>
    </row>
    <row r="20" spans="1:11" s="13" customFormat="1" x14ac:dyDescent="0.3">
      <c r="A20" s="60">
        <v>22</v>
      </c>
      <c r="B20" s="50" t="str">
        <f>VLOOKUP($A20,Сотрудники!$A$3:$L$1201,2,0)</f>
        <v>Виштак Татьяна</v>
      </c>
      <c r="C20" s="50" t="str">
        <f>VLOOKUP($A20,Сотрудники!$A$3:$L$1201,9,0)</f>
        <v>приземление</v>
      </c>
      <c r="D20" s="50">
        <f>VLOOKUP($A20,Сотрудники!$A$3:$L$1201,10,0)</f>
        <v>0</v>
      </c>
      <c r="E20" s="50" t="str">
        <f>VLOOKUP($A20,Сотрудники!$A$3:$L$1201,11,0)</f>
        <v xml:space="preserve">310 400 </v>
      </c>
      <c r="F20" s="9">
        <f t="shared" si="2"/>
        <v>18</v>
      </c>
      <c r="G20" s="10">
        <v>5</v>
      </c>
      <c r="H20" s="10">
        <v>144</v>
      </c>
      <c r="I20" s="41" t="e">
        <f>VLOOKUP($A20,Сотрудники!$A$3:$L$1201,14,0)</f>
        <v>#REF!</v>
      </c>
      <c r="J20" s="43" t="e">
        <f t="shared" si="0"/>
        <v>#REF!</v>
      </c>
      <c r="K20" s="51" t="e">
        <f t="shared" si="1"/>
        <v>#REF!</v>
      </c>
    </row>
    <row r="21" spans="1:11" s="13" customFormat="1" x14ac:dyDescent="0.3">
      <c r="A21" s="60">
        <v>23</v>
      </c>
      <c r="B21" s="50" t="str">
        <f>VLOOKUP($A21,Сотрудники!$A$3:$L$1201,2,0)</f>
        <v>Путилов Александр</v>
      </c>
      <c r="C21" s="50">
        <f>VLOOKUP($A21,Сотрудники!$A$3:$L$1201,9,0)</f>
        <v>0</v>
      </c>
      <c r="D21" s="50">
        <f>VLOOKUP($A21,Сотрудники!$A$3:$L$1201,10,0)</f>
        <v>0</v>
      </c>
      <c r="E21" s="50">
        <f>VLOOKUP($A21,Сотрудники!$A$3:$L$1201,11,0)</f>
        <v>303500</v>
      </c>
      <c r="F21" s="9">
        <f t="shared" si="2"/>
        <v>21</v>
      </c>
      <c r="G21" s="10">
        <v>2</v>
      </c>
      <c r="H21" s="10">
        <v>168</v>
      </c>
      <c r="I21" s="41" t="e">
        <f>VLOOKUP($A21,Сотрудники!$A$3:$L$1201,14,0)</f>
        <v>#REF!</v>
      </c>
      <c r="J21" s="43" t="e">
        <f t="shared" si="0"/>
        <v>#REF!</v>
      </c>
      <c r="K21" s="51" t="e">
        <f t="shared" si="1"/>
        <v>#REF!</v>
      </c>
    </row>
    <row r="22" spans="1:11" s="13" customFormat="1" ht="31.2" x14ac:dyDescent="0.3">
      <c r="A22" s="60">
        <v>24</v>
      </c>
      <c r="B22" s="50" t="str">
        <f>VLOOKUP($A22,Сотрудники!$A$3:$L$1201,2,0)</f>
        <v>Цыганкова Анастасия</v>
      </c>
      <c r="C22" s="50" t="str">
        <f>VLOOKUP($A22,Сотрудники!$A$3:$L$1201,9,0)</f>
        <v>Ресурсное планирование</v>
      </c>
      <c r="D22" s="50">
        <f>VLOOKUP($A22,Сотрудники!$A$3:$L$1201,10,0)</f>
        <v>0.15</v>
      </c>
      <c r="E22" s="50">
        <f>VLOOKUP($A22,Сотрудники!$A$3:$L$1201,11,0)</f>
        <v>150000</v>
      </c>
      <c r="F22" s="9">
        <f t="shared" si="2"/>
        <v>14</v>
      </c>
      <c r="G22" s="10">
        <v>11</v>
      </c>
      <c r="H22" s="10">
        <v>112</v>
      </c>
      <c r="I22" s="41" t="e">
        <f>VLOOKUP($A22,Сотрудники!$A$3:$L$1201,14,0)</f>
        <v>#REF!</v>
      </c>
      <c r="J22" s="43" t="e">
        <f t="shared" si="0"/>
        <v>#REF!</v>
      </c>
      <c r="K22" s="51" t="e">
        <f t="shared" si="1"/>
        <v>#REF!</v>
      </c>
    </row>
    <row r="23" spans="1:11" s="13" customFormat="1" x14ac:dyDescent="0.3">
      <c r="A23" s="60">
        <v>25</v>
      </c>
      <c r="B23" s="50" t="str">
        <f>VLOOKUP($A23,Сотрудники!$A$3:$L$1201,2,0)</f>
        <v>Беседин Игорь</v>
      </c>
      <c r="C23" s="50" t="str">
        <f>VLOOKUP($A23,Сотрудники!$A$3:$L$1201,9,0)</f>
        <v>приземление</v>
      </c>
      <c r="D23" s="50">
        <f>VLOOKUP($A23,Сотрудники!$A$3:$L$1201,10,0)</f>
        <v>0</v>
      </c>
      <c r="E23" s="50">
        <f>VLOOKUP($A23,Сотрудники!$A$3:$L$1201,11,0)</f>
        <v>310000</v>
      </c>
      <c r="F23" s="9">
        <f t="shared" si="2"/>
        <v>12.875</v>
      </c>
      <c r="G23" s="10">
        <v>14</v>
      </c>
      <c r="H23" s="10">
        <v>103</v>
      </c>
      <c r="I23" s="41" t="e">
        <f>VLOOKUP($A23,Сотрудники!$A$3:$L$1201,14,0)</f>
        <v>#REF!</v>
      </c>
      <c r="J23" s="43" t="e">
        <f t="shared" si="0"/>
        <v>#REF!</v>
      </c>
      <c r="K23" s="51" t="e">
        <f t="shared" si="1"/>
        <v>#REF!</v>
      </c>
    </row>
    <row r="24" spans="1:11" s="13" customFormat="1" ht="31.2" x14ac:dyDescent="0.3">
      <c r="A24" s="60">
        <v>26</v>
      </c>
      <c r="B24" s="50" t="str">
        <f>VLOOKUP($A24,Сотрудники!$A$3:$L$1201,2,0)</f>
        <v>Молчанов Роман</v>
      </c>
      <c r="C24" s="50" t="str">
        <f>VLOOKUP($A24,Сотрудники!$A$3:$L$1201,9,0)</f>
        <v xml:space="preserve">Кредиты наличными </v>
      </c>
      <c r="D24" s="50">
        <f>VLOOKUP($A24,Сотрудники!$A$3:$L$1201,10,0)</f>
        <v>0</v>
      </c>
      <c r="E24" s="50">
        <f>VLOOKUP($A24,Сотрудники!$A$3:$L$1201,11,0)</f>
        <v>300000</v>
      </c>
      <c r="F24" s="9">
        <f t="shared" si="2"/>
        <v>22.875</v>
      </c>
      <c r="G24" s="10"/>
      <c r="H24" s="10">
        <v>183</v>
      </c>
      <c r="I24" s="41" t="e">
        <f>VLOOKUP($A24,Сотрудники!$A$3:$L$1201,14,0)</f>
        <v>#REF!</v>
      </c>
      <c r="J24" s="43" t="e">
        <f t="shared" si="0"/>
        <v>#REF!</v>
      </c>
      <c r="K24" s="51" t="e">
        <f t="shared" si="1"/>
        <v>#REF!</v>
      </c>
    </row>
    <row r="25" spans="1:11" s="13" customFormat="1" x14ac:dyDescent="0.3">
      <c r="A25" s="60">
        <v>27</v>
      </c>
      <c r="B25" s="50" t="str">
        <f>VLOOKUP($A25,Сотрудники!$A$3:$L$1201,2,0)</f>
        <v>Пузанов Андрей</v>
      </c>
      <c r="C25" s="50">
        <f>VLOOKUP($A25,Сотрудники!$A$3:$L$1201,9,0)</f>
        <v>0</v>
      </c>
      <c r="D25" s="50">
        <f>VLOOKUP($A25,Сотрудники!$A$3:$L$1201,10,0)</f>
        <v>0</v>
      </c>
      <c r="E25" s="50">
        <f>VLOOKUP($A25,Сотрудники!$A$3:$L$1201,11,0)</f>
        <v>0</v>
      </c>
      <c r="F25" s="9">
        <f t="shared" si="2"/>
        <v>13</v>
      </c>
      <c r="G25" s="10">
        <v>14</v>
      </c>
      <c r="H25" s="10">
        <v>104</v>
      </c>
      <c r="I25" s="41" t="e">
        <f>VLOOKUP($A25,Сотрудники!$A$3:$L$1201,14,0)</f>
        <v>#REF!</v>
      </c>
      <c r="J25" s="43" t="e">
        <f t="shared" si="0"/>
        <v>#REF!</v>
      </c>
      <c r="K25" s="51" t="e">
        <f t="shared" si="1"/>
        <v>#REF!</v>
      </c>
    </row>
    <row r="26" spans="1:11" s="13" customFormat="1" ht="62.4" x14ac:dyDescent="0.3">
      <c r="A26" s="60">
        <v>28</v>
      </c>
      <c r="B26" s="50" t="str">
        <f>VLOOKUP($A26,Сотрудники!$A$3:$L$1201,2,0)</f>
        <v>Хотулев Дмитрий</v>
      </c>
      <c r="C26" s="50" t="str">
        <f>VLOOKUP($A26,Сотрудники!$A$3:$L$1201,9,0)</f>
        <v>Платежи юридических лиц (Малый и средний бизнес)</v>
      </c>
      <c r="D26" s="50">
        <f>VLOOKUP($A26,Сотрудники!$A$3:$L$1201,10,0)</f>
        <v>0</v>
      </c>
      <c r="E26" s="50">
        <f>VLOOKUP($A26,Сотрудники!$A$3:$L$1201,11,0)</f>
        <v>0</v>
      </c>
      <c r="F26" s="9">
        <f t="shared" si="2"/>
        <v>22.875</v>
      </c>
      <c r="G26" s="10"/>
      <c r="H26" s="10">
        <v>183</v>
      </c>
      <c r="I26" s="41" t="e">
        <f>VLOOKUP($A26,Сотрудники!$A$3:$L$1201,14,0)</f>
        <v>#REF!</v>
      </c>
      <c r="J26" s="43" t="e">
        <f t="shared" si="0"/>
        <v>#REF!</v>
      </c>
      <c r="K26" s="51" t="e">
        <f t="shared" si="1"/>
        <v>#REF!</v>
      </c>
    </row>
    <row r="27" spans="1:11" s="13" customFormat="1" x14ac:dyDescent="0.3">
      <c r="A27" s="60">
        <v>30</v>
      </c>
      <c r="B27" s="50" t="str">
        <f>VLOOKUP($A27,Сотрудники!$A$3:$L$1201,2,0)</f>
        <v>Тарасов Алексей</v>
      </c>
      <c r="C27" s="50">
        <f>VLOOKUP($A27,Сотрудники!$A$3:$L$1201,9,0)</f>
        <v>0</v>
      </c>
      <c r="D27" s="50">
        <f>VLOOKUP($A27,Сотрудники!$A$3:$L$1201,10,0)</f>
        <v>0</v>
      </c>
      <c r="E27" s="50">
        <f>VLOOKUP($A27,Сотрудники!$A$3:$L$1201,11,0)</f>
        <v>248000</v>
      </c>
      <c r="F27" s="9">
        <f t="shared" si="2"/>
        <v>22.875</v>
      </c>
      <c r="G27" s="10"/>
      <c r="H27" s="10">
        <v>183</v>
      </c>
      <c r="I27" s="41" t="e">
        <f>VLOOKUP($A27,Сотрудники!$A$3:$L$1201,14,0)</f>
        <v>#REF!</v>
      </c>
      <c r="J27" s="43" t="e">
        <f t="shared" si="0"/>
        <v>#REF!</v>
      </c>
      <c r="K27" s="51" t="e">
        <f t="shared" si="1"/>
        <v>#REF!</v>
      </c>
    </row>
    <row r="28" spans="1:11" s="13" customFormat="1" x14ac:dyDescent="0.3">
      <c r="A28" s="60">
        <v>31</v>
      </c>
      <c r="B28" s="50" t="str">
        <f>VLOOKUP($A28,Сотрудники!$A$3:$L$1201,2,0)</f>
        <v>Саринков Андрей</v>
      </c>
      <c r="C28" s="50">
        <f>VLOOKUP($A28,Сотрудники!$A$3:$L$1201,9,0)</f>
        <v>0</v>
      </c>
      <c r="D28" s="50">
        <f>VLOOKUP($A28,Сотрудники!$A$3:$L$1201,10,0)</f>
        <v>0</v>
      </c>
      <c r="E28" s="50">
        <f>VLOOKUP($A28,Сотрудники!$A$3:$L$1201,11,0)</f>
        <v>0</v>
      </c>
      <c r="F28" s="9">
        <f t="shared" si="2"/>
        <v>22.875</v>
      </c>
      <c r="G28" s="10"/>
      <c r="H28" s="10">
        <v>183</v>
      </c>
      <c r="I28" s="41" t="e">
        <f>VLOOKUP($A28,Сотрудники!$A$3:$L$1201,14,0)</f>
        <v>#REF!</v>
      </c>
      <c r="J28" s="43" t="e">
        <f t="shared" si="0"/>
        <v>#REF!</v>
      </c>
      <c r="K28" s="51" t="e">
        <f t="shared" si="1"/>
        <v>#REF!</v>
      </c>
    </row>
    <row r="29" spans="1:11" s="13" customFormat="1" x14ac:dyDescent="0.3">
      <c r="A29" s="60">
        <v>33</v>
      </c>
      <c r="B29" s="50" t="str">
        <f>VLOOKUP($A29,Сотрудники!$A$3:$L$1201,2,0)</f>
        <v>Киевский Сергей</v>
      </c>
      <c r="C29" s="50">
        <f>VLOOKUP($A29,Сотрудники!$A$3:$L$1201,9,0)</f>
        <v>0</v>
      </c>
      <c r="D29" s="50">
        <f>VLOOKUP($A29,Сотрудники!$A$3:$L$1201,10,0)</f>
        <v>0</v>
      </c>
      <c r="E29" s="50">
        <f>VLOOKUP($A29,Сотрудники!$A$3:$L$1201,11,0)</f>
        <v>0</v>
      </c>
      <c r="F29" s="9">
        <f t="shared" si="2"/>
        <v>22.875</v>
      </c>
      <c r="G29" s="10"/>
      <c r="H29" s="10">
        <v>183</v>
      </c>
      <c r="I29" s="41" t="e">
        <f>VLOOKUP($A29,Сотрудники!$A$3:$L$1201,14,0)</f>
        <v>#REF!</v>
      </c>
      <c r="J29" s="43" t="e">
        <f t="shared" si="0"/>
        <v>#REF!</v>
      </c>
      <c r="K29" s="51" t="e">
        <f t="shared" si="1"/>
        <v>#REF!</v>
      </c>
    </row>
    <row r="30" spans="1:11" s="13" customFormat="1" x14ac:dyDescent="0.3">
      <c r="A30" s="60">
        <v>35</v>
      </c>
      <c r="B30" s="50" t="str">
        <f>VLOOKUP($A30,Сотрудники!$A$3:$L$1201,2,0)</f>
        <v>Дмитриев Николай</v>
      </c>
      <c r="C30" s="50">
        <f>VLOOKUP($A30,Сотрудники!$A$3:$L$1201,9,0)</f>
        <v>0</v>
      </c>
      <c r="D30" s="50">
        <f>VLOOKUP($A30,Сотрудники!$A$3:$L$1201,10,0)</f>
        <v>0</v>
      </c>
      <c r="E30" s="50">
        <f>VLOOKUP($A30,Сотрудники!$A$3:$L$1201,11,0)</f>
        <v>0</v>
      </c>
      <c r="F30" s="9">
        <f t="shared" si="2"/>
        <v>22.875</v>
      </c>
      <c r="G30" s="10"/>
      <c r="H30" s="10">
        <v>183</v>
      </c>
      <c r="I30" s="41" t="e">
        <f>VLOOKUP($A30,Сотрудники!$A$3:$L$1201,14,0)</f>
        <v>#REF!</v>
      </c>
      <c r="J30" s="43" t="e">
        <f t="shared" si="0"/>
        <v>#REF!</v>
      </c>
      <c r="K30" s="51" t="e">
        <f t="shared" si="1"/>
        <v>#REF!</v>
      </c>
    </row>
    <row r="31" spans="1:11" s="13" customFormat="1" x14ac:dyDescent="0.3">
      <c r="A31" s="60">
        <v>36</v>
      </c>
      <c r="B31" s="50" t="str">
        <f>VLOOKUP($A31,Сотрудники!$A$3:$L$1201,2,0)</f>
        <v>Юркин Николай</v>
      </c>
      <c r="C31" s="50">
        <f>VLOOKUP($A31,Сотрудники!$A$3:$L$1201,9,0)</f>
        <v>0</v>
      </c>
      <c r="D31" s="50">
        <f>VLOOKUP($A31,Сотрудники!$A$3:$L$1201,10,0)</f>
        <v>0</v>
      </c>
      <c r="E31" s="50">
        <f>VLOOKUP($A31,Сотрудники!$A$3:$L$1201,11,0)</f>
        <v>0</v>
      </c>
      <c r="F31" s="9">
        <f t="shared" si="2"/>
        <v>19</v>
      </c>
      <c r="G31" s="10">
        <v>4</v>
      </c>
      <c r="H31" s="10">
        <v>152</v>
      </c>
      <c r="I31" s="41" t="e">
        <f>VLOOKUP($A31,Сотрудники!$A$3:$L$1201,14,0)</f>
        <v>#REF!</v>
      </c>
      <c r="J31" s="43" t="e">
        <f t="shared" si="0"/>
        <v>#REF!</v>
      </c>
      <c r="K31" s="51" t="e">
        <f t="shared" si="1"/>
        <v>#REF!</v>
      </c>
    </row>
    <row r="32" spans="1:11" s="13" customFormat="1" x14ac:dyDescent="0.3">
      <c r="A32" s="60">
        <v>37</v>
      </c>
      <c r="B32" s="50" t="str">
        <f>VLOOKUP($A32,Сотрудники!$A$3:$L$1201,2,0)</f>
        <v>Ионов Евгений</v>
      </c>
      <c r="C32" s="50">
        <f>VLOOKUP($A32,Сотрудники!$A$3:$L$1201,9,0)</f>
        <v>0</v>
      </c>
      <c r="D32" s="50">
        <f>VLOOKUP($A32,Сотрудники!$A$3:$L$1201,10,0)</f>
        <v>0</v>
      </c>
      <c r="E32" s="50">
        <f>VLOOKUP($A32,Сотрудники!$A$3:$L$1201,11,0)</f>
        <v>0</v>
      </c>
      <c r="F32" s="9">
        <f t="shared" si="2"/>
        <v>22.875</v>
      </c>
      <c r="G32" s="10">
        <v>2</v>
      </c>
      <c r="H32" s="10">
        <v>183</v>
      </c>
      <c r="I32" s="41" t="e">
        <f>VLOOKUP($A32,Сотрудники!$A$3:$L$1201,14,0)</f>
        <v>#REF!</v>
      </c>
      <c r="J32" s="43" t="e">
        <f t="shared" si="0"/>
        <v>#REF!</v>
      </c>
      <c r="K32" s="51" t="e">
        <f t="shared" si="1"/>
        <v>#REF!</v>
      </c>
    </row>
    <row r="33" spans="1:11" s="13" customFormat="1" x14ac:dyDescent="0.3">
      <c r="A33" s="80">
        <v>38</v>
      </c>
      <c r="B33" s="50" t="str">
        <f>VLOOKUP($A33,Сотрудники!$A$3:$L$1201,2,0)</f>
        <v>Передков Константин</v>
      </c>
      <c r="C33" s="50">
        <f>VLOOKUP($A33,Сотрудники!$A$3:$L$1201,9,0)</f>
        <v>0</v>
      </c>
      <c r="D33" s="50">
        <f>VLOOKUP($A33,Сотрудники!$A$3:$L$1201,10,0)</f>
        <v>0</v>
      </c>
      <c r="E33" s="50">
        <f>VLOOKUP($A33,Сотрудники!$A$3:$L$1201,11,0)</f>
        <v>253000</v>
      </c>
      <c r="F33" s="9">
        <f t="shared" si="2"/>
        <v>22.875</v>
      </c>
      <c r="G33" s="10"/>
      <c r="H33" s="10">
        <v>183</v>
      </c>
      <c r="I33" s="41" t="e">
        <f>VLOOKUP($A33,Сотрудники!$A$3:$L$1201,14,0)</f>
        <v>#REF!</v>
      </c>
      <c r="J33" s="43" t="e">
        <f t="shared" si="0"/>
        <v>#REF!</v>
      </c>
      <c r="K33" s="51" t="e">
        <f t="shared" si="1"/>
        <v>#REF!</v>
      </c>
    </row>
    <row r="34" spans="1:11" s="13" customFormat="1" x14ac:dyDescent="0.3">
      <c r="A34" s="80">
        <v>40</v>
      </c>
      <c r="B34" s="50" t="str">
        <f>VLOOKUP($A34,Сотрудники!$A$3:$L$1201,2,0)</f>
        <v>Томских Виталий</v>
      </c>
      <c r="C34" s="50">
        <f>VLOOKUP($A34,Сотрудники!$A$3:$L$1201,9,0)</f>
        <v>0</v>
      </c>
      <c r="D34" s="50">
        <f>VLOOKUP($A34,Сотрудники!$A$3:$L$1201,10,0)</f>
        <v>0</v>
      </c>
      <c r="E34" s="50">
        <f>VLOOKUP($A34,Сотрудники!$A$3:$L$1201,11,0)</f>
        <v>0</v>
      </c>
      <c r="F34" s="9">
        <f t="shared" si="2"/>
        <v>22.875</v>
      </c>
      <c r="G34" s="10"/>
      <c r="H34" s="10">
        <v>183</v>
      </c>
      <c r="I34" s="41" t="e">
        <f>VLOOKUP($A34,Сотрудники!$A$3:$L$1201,14,0)</f>
        <v>#REF!</v>
      </c>
      <c r="J34" s="43" t="e">
        <f t="shared" si="0"/>
        <v>#REF!</v>
      </c>
      <c r="K34" s="51" t="e">
        <f t="shared" si="1"/>
        <v>#REF!</v>
      </c>
    </row>
    <row r="35" spans="1:11" s="13" customFormat="1" x14ac:dyDescent="0.3">
      <c r="A35" s="80">
        <v>41</v>
      </c>
      <c r="B35" s="50" t="str">
        <f>VLOOKUP($A35,Сотрудники!$A$3:$L$1201,2,0)</f>
        <v>Новиков Роман</v>
      </c>
      <c r="C35" s="50">
        <f>VLOOKUP($A35,Сотрудники!$A$3:$L$1201,9,0)</f>
        <v>0</v>
      </c>
      <c r="D35" s="50">
        <f>VLOOKUP($A35,Сотрудники!$A$3:$L$1201,10,0)</f>
        <v>0</v>
      </c>
      <c r="E35" s="50">
        <f>VLOOKUP($A35,Сотрудники!$A$3:$L$1201,11,0)</f>
        <v>0</v>
      </c>
      <c r="F35" s="9">
        <f t="shared" si="2"/>
        <v>19</v>
      </c>
      <c r="G35" s="10">
        <v>4</v>
      </c>
      <c r="H35" s="10">
        <v>152</v>
      </c>
      <c r="I35" s="41" t="e">
        <f>VLOOKUP($A35,Сотрудники!$A$3:$L$1201,14,0)</f>
        <v>#REF!</v>
      </c>
      <c r="J35" s="43" t="e">
        <f t="shared" si="0"/>
        <v>#REF!</v>
      </c>
      <c r="K35" s="51" t="e">
        <f t="shared" si="1"/>
        <v>#REF!</v>
      </c>
    </row>
    <row r="36" spans="1:11" s="13" customFormat="1" x14ac:dyDescent="0.3">
      <c r="A36" s="70">
        <v>42</v>
      </c>
      <c r="B36" s="50" t="str">
        <f>VLOOKUP($A36,Сотрудники!$A$3:$L$1201,2,0)</f>
        <v>Газизова Вероника</v>
      </c>
      <c r="C36" s="50" t="str">
        <f>VLOOKUP($A36,Сотрудники!$A$3:$L$1201,9,0)</f>
        <v>приземление</v>
      </c>
      <c r="D36" s="50">
        <f>VLOOKUP($A36,Сотрудники!$A$3:$L$1201,10,0)</f>
        <v>0.15</v>
      </c>
      <c r="E36" s="50">
        <f>VLOOKUP($A36,Сотрудники!$A$3:$L$1201,11,0)</f>
        <v>285000</v>
      </c>
      <c r="F36" s="9">
        <f t="shared" si="2"/>
        <v>22.875</v>
      </c>
      <c r="G36" s="10"/>
      <c r="H36" s="10">
        <v>183</v>
      </c>
      <c r="I36" s="41" t="e">
        <f>VLOOKUP($A36,Сотрудники!$A$3:$L$1201,14,0)</f>
        <v>#REF!</v>
      </c>
      <c r="J36" s="43" t="e">
        <f t="shared" si="0"/>
        <v>#REF!</v>
      </c>
      <c r="K36" s="51" t="e">
        <f t="shared" si="1"/>
        <v>#REF!</v>
      </c>
    </row>
    <row r="37" spans="1:11" s="13" customFormat="1" x14ac:dyDescent="0.3">
      <c r="A37" s="70">
        <v>43</v>
      </c>
      <c r="B37" s="50" t="str">
        <f>VLOOKUP($A37,Сотрудники!$A$3:$L$1201,2,0)</f>
        <v>Титова Наталия</v>
      </c>
      <c r="C37" s="50">
        <f>VLOOKUP($A37,Сотрудники!$A$3:$L$1201,9,0)</f>
        <v>0</v>
      </c>
      <c r="D37" s="50">
        <f>VLOOKUP($A37,Сотрудники!$A$3:$L$1201,10,0)</f>
        <v>0</v>
      </c>
      <c r="E37" s="50">
        <f>VLOOKUP($A37,Сотрудники!$A$3:$L$1201,11,0)</f>
        <v>0</v>
      </c>
      <c r="F37" s="9">
        <f t="shared" si="2"/>
        <v>22.875</v>
      </c>
      <c r="G37" s="10"/>
      <c r="H37" s="10">
        <v>183</v>
      </c>
      <c r="I37" s="41" t="e">
        <f>VLOOKUP($A37,Сотрудники!$A$3:$L$1201,14,0)</f>
        <v>#REF!</v>
      </c>
      <c r="J37" s="43" t="e">
        <f t="shared" si="0"/>
        <v>#REF!</v>
      </c>
      <c r="K37" s="51" t="e">
        <f t="shared" si="1"/>
        <v>#REF!</v>
      </c>
    </row>
    <row r="38" spans="1:11" s="13" customFormat="1" x14ac:dyDescent="0.3">
      <c r="A38" s="70">
        <v>44</v>
      </c>
      <c r="B38" s="50" t="str">
        <f>VLOOKUP($A38,Сотрудники!$A$3:$L$1201,2,0)</f>
        <v>Роман Иван</v>
      </c>
      <c r="C38" s="50">
        <f>VLOOKUP($A38,Сотрудники!$A$3:$L$1201,9,0)</f>
        <v>0</v>
      </c>
      <c r="D38" s="50">
        <f>VLOOKUP($A38,Сотрудники!$A$3:$L$1201,10,0)</f>
        <v>0</v>
      </c>
      <c r="E38" s="50">
        <f>VLOOKUP($A38,Сотрудники!$A$3:$L$1201,11,0)</f>
        <v>287400</v>
      </c>
      <c r="F38" s="9">
        <f t="shared" si="2"/>
        <v>22.875</v>
      </c>
      <c r="G38" s="10"/>
      <c r="H38" s="10">
        <v>183</v>
      </c>
      <c r="I38" s="41" t="e">
        <f>VLOOKUP($A38,Сотрудники!$A$3:$L$1201,14,0)</f>
        <v>#REF!</v>
      </c>
      <c r="J38" s="43" t="e">
        <f t="shared" si="0"/>
        <v>#REF!</v>
      </c>
      <c r="K38" s="51" t="e">
        <f t="shared" si="1"/>
        <v>#REF!</v>
      </c>
    </row>
    <row r="39" spans="1:11" s="13" customFormat="1" x14ac:dyDescent="0.3">
      <c r="A39" s="70">
        <v>45</v>
      </c>
      <c r="B39" s="50" t="str">
        <f>VLOOKUP($A39,Сотрудники!$A$3:$L$1201,2,0)</f>
        <v>Волошина Виктория</v>
      </c>
      <c r="C39" s="50">
        <f>VLOOKUP($A39,Сотрудники!$A$3:$L$1201,9,0)</f>
        <v>0</v>
      </c>
      <c r="D39" s="50">
        <f>VLOOKUP($A39,Сотрудники!$A$3:$L$1201,10,0)</f>
        <v>0</v>
      </c>
      <c r="E39" s="50">
        <f>VLOOKUP($A39,Сотрудники!$A$3:$L$1201,11,0)</f>
        <v>0</v>
      </c>
      <c r="F39" s="9">
        <f t="shared" si="2"/>
        <v>19</v>
      </c>
      <c r="G39" s="10">
        <v>4</v>
      </c>
      <c r="H39" s="10">
        <v>152</v>
      </c>
      <c r="I39" s="41" t="e">
        <f>VLOOKUP($A39,Сотрудники!$A$3:$L$1201,14,0)</f>
        <v>#REF!</v>
      </c>
      <c r="J39" s="43" t="e">
        <f t="shared" si="0"/>
        <v>#REF!</v>
      </c>
      <c r="K39" s="51" t="e">
        <f t="shared" si="1"/>
        <v>#REF!</v>
      </c>
    </row>
    <row r="40" spans="1:11" s="13" customFormat="1" x14ac:dyDescent="0.3">
      <c r="A40" s="70">
        <v>46</v>
      </c>
      <c r="B40" s="50" t="str">
        <f>VLOOKUP($A40,Сотрудники!$A$3:$L$1201,2,0)</f>
        <v>Мельников Александр</v>
      </c>
      <c r="C40" s="50">
        <f>VLOOKUP($A40,Сотрудники!$A$3:$L$1201,9,0)</f>
        <v>0</v>
      </c>
      <c r="D40" s="50">
        <f>VLOOKUP($A40,Сотрудники!$A$3:$L$1201,10,0)</f>
        <v>0</v>
      </c>
      <c r="E40" s="50">
        <f>VLOOKUP($A40,Сотрудники!$A$3:$L$1201,11,0)</f>
        <v>269000</v>
      </c>
      <c r="F40" s="9">
        <f t="shared" si="2"/>
        <v>16.875</v>
      </c>
      <c r="G40" s="10">
        <v>8</v>
      </c>
      <c r="H40" s="10">
        <v>135</v>
      </c>
      <c r="I40" s="41" t="e">
        <f>VLOOKUP($A40,Сотрудники!$A$3:$L$1201,14,0)</f>
        <v>#REF!</v>
      </c>
      <c r="J40" s="43" t="e">
        <f t="shared" si="0"/>
        <v>#REF!</v>
      </c>
      <c r="K40" s="51" t="e">
        <f t="shared" si="1"/>
        <v>#REF!</v>
      </c>
    </row>
    <row r="41" spans="1:11" s="13" customFormat="1" x14ac:dyDescent="0.3">
      <c r="A41" s="70">
        <v>48</v>
      </c>
      <c r="B41" s="50" t="str">
        <f>VLOOKUP($A41,Сотрудники!$A$3:$L$1201,2,0)</f>
        <v>Ромашкин Никита</v>
      </c>
      <c r="C41" s="50" t="str">
        <f>VLOOKUP($A41,Сотрудники!$A$3:$L$1201,9,0)</f>
        <v>приземление</v>
      </c>
      <c r="D41" s="50">
        <f>VLOOKUP($A41,Сотрудники!$A$3:$L$1201,10,0)</f>
        <v>0.15</v>
      </c>
      <c r="E41" s="50">
        <f>VLOOKUP($A41,Сотрудники!$A$3:$L$1201,11,0)</f>
        <v>241500</v>
      </c>
      <c r="F41" s="9">
        <f t="shared" si="2"/>
        <v>22.875</v>
      </c>
      <c r="G41" s="10"/>
      <c r="H41" s="10">
        <v>183</v>
      </c>
      <c r="I41" s="41" t="e">
        <f>VLOOKUP($A41,Сотрудники!$A$3:$L$1201,14,0)</f>
        <v>#REF!</v>
      </c>
      <c r="J41" s="43" t="e">
        <f t="shared" si="0"/>
        <v>#REF!</v>
      </c>
      <c r="K41" s="51" t="e">
        <f t="shared" si="1"/>
        <v>#REF!</v>
      </c>
    </row>
    <row r="42" spans="1:11" s="13" customFormat="1" x14ac:dyDescent="0.3">
      <c r="A42" s="70">
        <v>50</v>
      </c>
      <c r="B42" s="50" t="str">
        <f>VLOOKUP($A42,Сотрудники!$A$3:$L$1201,2,0)</f>
        <v>Жарницкий Давид</v>
      </c>
      <c r="C42" s="50">
        <f>VLOOKUP($A42,Сотрудники!$A$3:$L$1201,9,0)</f>
        <v>0</v>
      </c>
      <c r="D42" s="50">
        <f>VLOOKUP($A42,Сотрудники!$A$3:$L$1201,10,0)</f>
        <v>0</v>
      </c>
      <c r="E42" s="50">
        <f>VLOOKUP($A42,Сотрудники!$A$3:$L$1201,11,0)</f>
        <v>0</v>
      </c>
      <c r="F42" s="9">
        <f t="shared" si="2"/>
        <v>23.875</v>
      </c>
      <c r="G42" s="10"/>
      <c r="H42" s="10">
        <v>191</v>
      </c>
      <c r="I42" s="41" t="e">
        <f>VLOOKUP($A42,Сотрудники!$A$3:$L$1201,14,0)</f>
        <v>#REF!</v>
      </c>
      <c r="J42" s="43" t="e">
        <f t="shared" si="0"/>
        <v>#REF!</v>
      </c>
      <c r="K42" s="51" t="e">
        <f t="shared" si="1"/>
        <v>#REF!</v>
      </c>
    </row>
    <row r="43" spans="1:11" s="13" customFormat="1" x14ac:dyDescent="0.3">
      <c r="A43" s="70">
        <v>51</v>
      </c>
      <c r="B43" s="50" t="str">
        <f>VLOOKUP($A43,Сотрудники!$A$3:$L$1201,2,0)</f>
        <v>Колмогорова Анна</v>
      </c>
      <c r="C43" s="50">
        <f>VLOOKUP($A43,Сотрудники!$A$3:$L$1201,9,0)</f>
        <v>0</v>
      </c>
      <c r="D43" s="50">
        <f>VLOOKUP($A43,Сотрудники!$A$3:$L$1201,10,0)</f>
        <v>0</v>
      </c>
      <c r="E43" s="50">
        <f>VLOOKUP($A43,Сотрудники!$A$3:$L$1201,11,0)</f>
        <v>0</v>
      </c>
      <c r="F43" s="9">
        <f t="shared" si="2"/>
        <v>22.875</v>
      </c>
      <c r="G43" s="10"/>
      <c r="H43" s="10">
        <v>183</v>
      </c>
      <c r="I43" s="41" t="e">
        <f>VLOOKUP($A43,Сотрудники!$A$3:$L$1201,14,0)</f>
        <v>#REF!</v>
      </c>
      <c r="J43" s="43" t="e">
        <f t="shared" si="0"/>
        <v>#REF!</v>
      </c>
      <c r="K43" s="51" t="e">
        <f t="shared" si="1"/>
        <v>#REF!</v>
      </c>
    </row>
    <row r="44" spans="1:11" s="13" customFormat="1" x14ac:dyDescent="0.3">
      <c r="A44" s="70">
        <v>53</v>
      </c>
      <c r="B44" s="50" t="str">
        <f>VLOOKUP($A44,Сотрудники!$A$3:$L$1201,2,0)</f>
        <v>Скаржинский Тимур</v>
      </c>
      <c r="C44" s="50">
        <f>VLOOKUP($A44,Сотрудники!$A$3:$L$1201,9,0)</f>
        <v>0</v>
      </c>
      <c r="D44" s="50">
        <f>VLOOKUP($A44,Сотрудники!$A$3:$L$1201,10,0)</f>
        <v>0</v>
      </c>
      <c r="E44" s="50">
        <f>VLOOKUP($A44,Сотрудники!$A$3:$L$1201,11,0)</f>
        <v>0</v>
      </c>
      <c r="F44" s="9">
        <f t="shared" si="2"/>
        <v>22.875</v>
      </c>
      <c r="G44" s="10"/>
      <c r="H44" s="10">
        <v>183</v>
      </c>
      <c r="I44" s="41" t="e">
        <f>VLOOKUP($A44,Сотрудники!$A$3:$L$1201,14,0)</f>
        <v>#REF!</v>
      </c>
      <c r="J44" s="43" t="e">
        <f t="shared" si="0"/>
        <v>#REF!</v>
      </c>
      <c r="K44" s="51" t="e">
        <f t="shared" si="1"/>
        <v>#REF!</v>
      </c>
    </row>
    <row r="45" spans="1:11" s="13" customFormat="1" x14ac:dyDescent="0.3">
      <c r="A45" s="70">
        <v>54</v>
      </c>
      <c r="B45" s="50" t="str">
        <f>VLOOKUP($A45,Сотрудники!$A$3:$L$1201,2,0)</f>
        <v>Закрацкий Станислав</v>
      </c>
      <c r="C45" s="50" t="str">
        <f>VLOOKUP($A45,Сотрудники!$A$3:$L$1201,9,0)</f>
        <v>приземление</v>
      </c>
      <c r="D45" s="50">
        <f>VLOOKUP($A45,Сотрудники!$A$3:$L$1201,10,0)</f>
        <v>0</v>
      </c>
      <c r="E45" s="50">
        <f>VLOOKUP($A45,Сотрудники!$A$3:$L$1201,11,0)</f>
        <v>0</v>
      </c>
      <c r="F45" s="9">
        <f t="shared" si="2"/>
        <v>22.875</v>
      </c>
      <c r="G45" s="10"/>
      <c r="H45" s="10">
        <v>183</v>
      </c>
      <c r="I45" s="41" t="e">
        <f>VLOOKUP($A45,Сотрудники!$A$3:$L$1201,14,0)</f>
        <v>#REF!</v>
      </c>
      <c r="J45" s="43" t="e">
        <f t="shared" si="0"/>
        <v>#REF!</v>
      </c>
      <c r="K45" s="51" t="e">
        <f t="shared" si="1"/>
        <v>#REF!</v>
      </c>
    </row>
    <row r="46" spans="1:11" s="13" customFormat="1" x14ac:dyDescent="0.3">
      <c r="A46" s="70">
        <v>55</v>
      </c>
      <c r="B46" s="50" t="str">
        <f>VLOOKUP($A46,Сотрудники!$A$3:$L$1201,2,0)</f>
        <v>Секисов Константин</v>
      </c>
      <c r="C46" s="50">
        <f>VLOOKUP($A46,Сотрудники!$A$3:$L$1201,9,0)</f>
        <v>0</v>
      </c>
      <c r="D46" s="50">
        <f>VLOOKUP($A46,Сотрудники!$A$3:$L$1201,10,0)</f>
        <v>0</v>
      </c>
      <c r="E46" s="50">
        <f>VLOOKUP($A46,Сотрудники!$A$3:$L$1201,11,0)</f>
        <v>0</v>
      </c>
      <c r="F46" s="9">
        <f t="shared" si="2"/>
        <v>22.875</v>
      </c>
      <c r="G46" s="10"/>
      <c r="H46" s="10">
        <v>183</v>
      </c>
      <c r="I46" s="41" t="e">
        <f>VLOOKUP($A46,Сотрудники!$A$3:$L$1201,14,0)</f>
        <v>#REF!</v>
      </c>
      <c r="J46" s="43" t="e">
        <f t="shared" si="0"/>
        <v>#REF!</v>
      </c>
      <c r="K46" s="51" t="e">
        <f t="shared" si="1"/>
        <v>#REF!</v>
      </c>
    </row>
    <row r="47" spans="1:11" s="13" customFormat="1" x14ac:dyDescent="0.3">
      <c r="A47" s="70">
        <v>56</v>
      </c>
      <c r="B47" s="50" t="str">
        <f>VLOOKUP($A47,Сотрудники!$A$3:$L$1201,2,0)</f>
        <v>Русинов Михаил</v>
      </c>
      <c r="C47" s="50">
        <f>VLOOKUP($A47,Сотрудники!$A$3:$L$1201,9,0)</f>
        <v>0</v>
      </c>
      <c r="D47" s="50">
        <f>VLOOKUP($A47,Сотрудники!$A$3:$L$1201,10,0)</f>
        <v>0</v>
      </c>
      <c r="E47" s="50">
        <f>VLOOKUP($A47,Сотрудники!$A$3:$L$1201,11,0)</f>
        <v>0</v>
      </c>
      <c r="F47" s="9">
        <f t="shared" si="2"/>
        <v>22.875</v>
      </c>
      <c r="G47" s="10"/>
      <c r="H47" s="10">
        <v>183</v>
      </c>
      <c r="I47" s="41" t="e">
        <f>VLOOKUP($A47,Сотрудники!$A$3:$L$1201,14,0)</f>
        <v>#REF!</v>
      </c>
      <c r="J47" s="43" t="e">
        <f t="shared" si="0"/>
        <v>#REF!</v>
      </c>
      <c r="K47" s="51" t="e">
        <f t="shared" si="1"/>
        <v>#REF!</v>
      </c>
    </row>
    <row r="48" spans="1:11" s="13" customFormat="1" x14ac:dyDescent="0.3">
      <c r="A48" s="70">
        <v>57</v>
      </c>
      <c r="B48" s="50" t="str">
        <f>VLOOKUP($A48,Сотрудники!$A$3:$L$1201,2,0)</f>
        <v>Кузякина Ирина</v>
      </c>
      <c r="C48" s="50" t="str">
        <f>VLOOKUP($A48,Сотрудники!$A$3:$L$1201,9,0)</f>
        <v>приземление</v>
      </c>
      <c r="D48" s="50">
        <f>VLOOKUP($A48,Сотрудники!$A$3:$L$1201,10,0)</f>
        <v>0</v>
      </c>
      <c r="E48" s="50">
        <f>VLOOKUP($A48,Сотрудники!$A$3:$L$1201,11,0)</f>
        <v>0</v>
      </c>
      <c r="F48" s="9">
        <f t="shared" si="2"/>
        <v>22.875</v>
      </c>
      <c r="G48" s="10"/>
      <c r="H48" s="10">
        <v>183</v>
      </c>
      <c r="I48" s="41" t="e">
        <f>VLOOKUP($A48,Сотрудники!$A$3:$L$1201,14,0)</f>
        <v>#REF!</v>
      </c>
      <c r="J48" s="43" t="e">
        <f t="shared" si="0"/>
        <v>#REF!</v>
      </c>
      <c r="K48" s="51" t="e">
        <f t="shared" si="1"/>
        <v>#REF!</v>
      </c>
    </row>
    <row r="49" spans="1:11" s="13" customFormat="1" x14ac:dyDescent="0.3">
      <c r="A49" s="70">
        <v>58</v>
      </c>
      <c r="B49" s="50" t="str">
        <f>VLOOKUP($A49,Сотрудники!$A$3:$L$1201,2,0)</f>
        <v>Нгуен Дмитрий</v>
      </c>
      <c r="C49" s="50">
        <f>VLOOKUP($A49,Сотрудники!$A$3:$L$1201,9,0)</f>
        <v>0</v>
      </c>
      <c r="D49" s="50">
        <f>VLOOKUP($A49,Сотрудники!$A$3:$L$1201,10,0)</f>
        <v>0</v>
      </c>
      <c r="E49" s="50">
        <f>VLOOKUP($A49,Сотрудники!$A$3:$L$1201,11,0)</f>
        <v>252900</v>
      </c>
      <c r="F49" s="9">
        <f t="shared" si="2"/>
        <v>22.875</v>
      </c>
      <c r="G49" s="10"/>
      <c r="H49" s="10">
        <v>183</v>
      </c>
      <c r="I49" s="41" t="e">
        <f>VLOOKUP($A49,Сотрудники!$A$3:$L$1201,14,0)</f>
        <v>#REF!</v>
      </c>
      <c r="J49" s="43" t="e">
        <f t="shared" si="0"/>
        <v>#REF!</v>
      </c>
      <c r="K49" s="51" t="e">
        <f t="shared" si="1"/>
        <v>#REF!</v>
      </c>
    </row>
    <row r="50" spans="1:11" s="13" customFormat="1" x14ac:dyDescent="0.3">
      <c r="A50" s="70">
        <v>59</v>
      </c>
      <c r="B50" s="50" t="str">
        <f>VLOOKUP($A50,Сотрудники!$A$3:$L$1201,2,0)</f>
        <v>Зырянов Николай</v>
      </c>
      <c r="C50" s="50" t="str">
        <f>VLOOKUP($A50,Сотрудники!$A$3:$L$1201,9,0)</f>
        <v xml:space="preserve">приземление </v>
      </c>
      <c r="D50" s="50">
        <f>VLOOKUP($A50,Сотрудники!$A$3:$L$1201,10,0)</f>
        <v>0.15</v>
      </c>
      <c r="E50" s="50">
        <f>VLOOKUP($A50,Сотрудники!$A$3:$L$1201,11,0)</f>
        <v>149500</v>
      </c>
      <c r="F50" s="9">
        <f t="shared" si="2"/>
        <v>22.875</v>
      </c>
      <c r="G50" s="10"/>
      <c r="H50" s="10">
        <v>183</v>
      </c>
      <c r="I50" s="41" t="e">
        <f>VLOOKUP($A50,Сотрудники!$A$3:$L$1201,14,0)</f>
        <v>#REF!</v>
      </c>
      <c r="J50" s="43" t="e">
        <f t="shared" si="0"/>
        <v>#REF!</v>
      </c>
      <c r="K50" s="51" t="e">
        <f t="shared" si="1"/>
        <v>#REF!</v>
      </c>
    </row>
    <row r="51" spans="1:11" s="13" customFormat="1" x14ac:dyDescent="0.3">
      <c r="A51" s="70">
        <v>60</v>
      </c>
      <c r="B51" s="50" t="str">
        <f>VLOOKUP($A51,Сотрудники!$A$3:$L$1201,2,0)</f>
        <v>Гнусов Алексей</v>
      </c>
      <c r="C51" s="50">
        <f>VLOOKUP($A51,Сотрудники!$A$3:$L$1201,9,0)</f>
        <v>0</v>
      </c>
      <c r="D51" s="50">
        <f>VLOOKUP($A51,Сотрудники!$A$3:$L$1201,10,0)</f>
        <v>0</v>
      </c>
      <c r="E51" s="50">
        <f>VLOOKUP($A51,Сотрудники!$A$3:$L$1201,11,0)</f>
        <v>0</v>
      </c>
      <c r="F51" s="9">
        <f t="shared" si="2"/>
        <v>22.875</v>
      </c>
      <c r="G51" s="10"/>
      <c r="H51" s="10">
        <v>183</v>
      </c>
      <c r="I51" s="41" t="e">
        <f>VLOOKUP($A51,Сотрудники!$A$3:$L$1201,14,0)</f>
        <v>#REF!</v>
      </c>
      <c r="J51" s="43" t="e">
        <f t="shared" si="0"/>
        <v>#REF!</v>
      </c>
      <c r="K51" s="51" t="e">
        <f t="shared" si="1"/>
        <v>#REF!</v>
      </c>
    </row>
    <row r="52" spans="1:11" s="13" customFormat="1" x14ac:dyDescent="0.3">
      <c r="A52" s="70">
        <v>61</v>
      </c>
      <c r="B52" s="50" t="str">
        <f>VLOOKUP($A52,Сотрудники!$A$3:$L$1201,2,0)</f>
        <v>Ушаков Сергей</v>
      </c>
      <c r="C52" s="50" t="str">
        <f>VLOOKUP($A52,Сотрудники!$A$3:$L$1201,9,0)</f>
        <v xml:space="preserve">приземление </v>
      </c>
      <c r="D52" s="50">
        <f>VLOOKUP($A52,Сотрудники!$A$3:$L$1201,10,0)</f>
        <v>0.15</v>
      </c>
      <c r="E52" s="50">
        <f>VLOOKUP($A52,Сотрудники!$A$3:$L$1201,11,0)</f>
        <v>344900</v>
      </c>
      <c r="F52" s="9">
        <f t="shared" si="2"/>
        <v>22.875</v>
      </c>
      <c r="G52" s="10"/>
      <c r="H52" s="10">
        <v>183</v>
      </c>
      <c r="I52" s="41" t="e">
        <f>VLOOKUP($A52,Сотрудники!$A$3:$L$1201,14,0)</f>
        <v>#REF!</v>
      </c>
      <c r="J52" s="43" t="e">
        <f t="shared" si="0"/>
        <v>#REF!</v>
      </c>
      <c r="K52" s="51" t="e">
        <f t="shared" si="1"/>
        <v>#REF!</v>
      </c>
    </row>
    <row r="53" spans="1:11" s="13" customFormat="1" x14ac:dyDescent="0.3">
      <c r="A53" s="70">
        <v>62</v>
      </c>
      <c r="B53" s="50" t="str">
        <f>VLOOKUP($A53,Сотрудники!$A$3:$L$1201,2,0)</f>
        <v>Горьков Алексей</v>
      </c>
      <c r="C53" s="50" t="str">
        <f>VLOOKUP($A53,Сотрудники!$A$3:$L$1201,9,0)</f>
        <v xml:space="preserve">приземление </v>
      </c>
      <c r="D53" s="50">
        <f>VLOOKUP($A53,Сотрудники!$A$3:$L$1201,10,0)</f>
        <v>0</v>
      </c>
      <c r="E53" s="50">
        <f>VLOOKUP($A53,Сотрудники!$A$3:$L$1201,11,0)</f>
        <v>252900</v>
      </c>
      <c r="F53" s="9">
        <f t="shared" si="2"/>
        <v>22.875</v>
      </c>
      <c r="G53" s="10"/>
      <c r="H53" s="10">
        <v>183</v>
      </c>
      <c r="I53" s="41" t="e">
        <f>VLOOKUP($A53,Сотрудники!$A$3:$L$1201,14,0)</f>
        <v>#REF!</v>
      </c>
      <c r="J53" s="43" t="e">
        <f t="shared" si="0"/>
        <v>#REF!</v>
      </c>
      <c r="K53" s="51" t="e">
        <f t="shared" si="1"/>
        <v>#REF!</v>
      </c>
    </row>
    <row r="54" spans="1:11" s="13" customFormat="1" x14ac:dyDescent="0.3">
      <c r="A54" s="70">
        <v>63</v>
      </c>
      <c r="B54" s="50" t="str">
        <f>VLOOKUP($A54,Сотрудники!$A$3:$L$1201,2,0)</f>
        <v>Ненякина Анастасия</v>
      </c>
      <c r="C54" s="50">
        <f>VLOOKUP($A54,Сотрудники!$A$3:$L$1201,9,0)</f>
        <v>0</v>
      </c>
      <c r="D54" s="50">
        <f>VLOOKUP($A54,Сотрудники!$A$3:$L$1201,10,0)</f>
        <v>0</v>
      </c>
      <c r="E54" s="50">
        <f>VLOOKUP($A54,Сотрудники!$A$3:$L$1201,11,0)</f>
        <v>138000</v>
      </c>
      <c r="F54" s="9">
        <f t="shared" si="2"/>
        <v>21.875</v>
      </c>
      <c r="G54" s="10">
        <v>1</v>
      </c>
      <c r="H54" s="10">
        <v>175</v>
      </c>
      <c r="I54" s="41" t="e">
        <f>VLOOKUP($A54,Сотрудники!$A$3:$L$1201,14,0)</f>
        <v>#REF!</v>
      </c>
      <c r="J54" s="43" t="e">
        <f t="shared" si="0"/>
        <v>#REF!</v>
      </c>
      <c r="K54" s="51" t="e">
        <f t="shared" si="1"/>
        <v>#REF!</v>
      </c>
    </row>
    <row r="55" spans="1:11" s="13" customFormat="1" x14ac:dyDescent="0.3">
      <c r="A55" s="70">
        <v>83</v>
      </c>
      <c r="B55" s="50" t="str">
        <f>VLOOKUP($A55,Сотрудники!$A$3:$L$1201,2,0)</f>
        <v>Жердева Екатерина</v>
      </c>
      <c r="C55" s="50">
        <f>VLOOKUP($A55,Сотрудники!$A$3:$L$1201,9,0)</f>
        <v>0</v>
      </c>
      <c r="D55" s="50">
        <f>VLOOKUP($A55,Сотрудники!$A$3:$L$1201,10,0)</f>
        <v>0</v>
      </c>
      <c r="E55" s="50"/>
      <c r="F55" s="9">
        <f t="shared" si="2"/>
        <v>22.875</v>
      </c>
      <c r="G55" s="10"/>
      <c r="H55" s="10">
        <v>183</v>
      </c>
      <c r="I55" s="41" t="e">
        <f>VLOOKUP($A55,Сотрудники!$A$3:$L$1201,14,0)</f>
        <v>#REF!</v>
      </c>
      <c r="J55" s="43" t="e">
        <f t="shared" si="0"/>
        <v>#REF!</v>
      </c>
      <c r="K55" s="51" t="e">
        <f t="shared" si="1"/>
        <v>#REF!</v>
      </c>
    </row>
    <row r="56" spans="1:11" s="13" customFormat="1" x14ac:dyDescent="0.3">
      <c r="A56" s="70">
        <v>64</v>
      </c>
      <c r="B56" s="50" t="str">
        <f>VLOOKUP($A56,Сотрудники!$A$3:$L$1201,2,0)</f>
        <v>Павлов Роман</v>
      </c>
      <c r="C56" s="50" t="str">
        <f>VLOOKUP($A56,Сотрудники!$A$3:$L$1201,9,0)</f>
        <v>приземление</v>
      </c>
      <c r="D56" s="50">
        <f>VLOOKUP($A56,Сотрудники!$A$3:$L$1201,10,0)</f>
        <v>0</v>
      </c>
      <c r="E56" s="50">
        <f>VLOOKUP($A56,Сотрудники!$A$3:$L$1201,11,0)</f>
        <v>0</v>
      </c>
      <c r="F56" s="9">
        <f t="shared" si="2"/>
        <v>22.875</v>
      </c>
      <c r="G56" s="10"/>
      <c r="H56" s="10">
        <v>183</v>
      </c>
      <c r="I56" s="41" t="e">
        <f>VLOOKUP($A56,Сотрудники!$A$3:$L$1201,14,0)</f>
        <v>#REF!</v>
      </c>
      <c r="J56" s="43" t="e">
        <f t="shared" si="0"/>
        <v>#REF!</v>
      </c>
      <c r="K56" s="51" t="e">
        <f t="shared" si="1"/>
        <v>#REF!</v>
      </c>
    </row>
    <row r="57" spans="1:11" s="13" customFormat="1" x14ac:dyDescent="0.3">
      <c r="A57" s="70">
        <v>66</v>
      </c>
      <c r="B57" s="50" t="str">
        <f>VLOOKUP($A57,Сотрудники!$A$3:$L$1201,2,0)</f>
        <v>Лукьянов Станислав</v>
      </c>
      <c r="C57" s="50">
        <f>VLOOKUP($A57,Сотрудники!$A$3:$L$1201,9,0)</f>
        <v>0</v>
      </c>
      <c r="D57" s="50">
        <f>VLOOKUP($A57,Сотрудники!$A$3:$L$1201,10,0)</f>
        <v>0</v>
      </c>
      <c r="E57" s="50">
        <f>VLOOKUP($A57,Сотрудники!$A$3:$L$1201,11,0)</f>
        <v>0</v>
      </c>
      <c r="F57" s="9">
        <f t="shared" si="2"/>
        <v>12</v>
      </c>
      <c r="G57" s="10"/>
      <c r="H57" s="10">
        <v>96</v>
      </c>
      <c r="I57" s="41" t="e">
        <f>VLOOKUP($A57,Сотрудники!$A$3:$L$1201,14,0)</f>
        <v>#REF!</v>
      </c>
      <c r="J57" s="43" t="e">
        <f t="shared" si="0"/>
        <v>#REF!</v>
      </c>
      <c r="K57" s="51" t="e">
        <f t="shared" si="1"/>
        <v>#REF!</v>
      </c>
    </row>
    <row r="58" spans="1:11" s="13" customFormat="1" x14ac:dyDescent="0.3">
      <c r="A58" s="70">
        <v>67</v>
      </c>
      <c r="B58" s="50" t="str">
        <f>VLOOKUP($A58,Сотрудники!$A$3:$L$1201,2,0)</f>
        <v>Киле Егор</v>
      </c>
      <c r="C58" s="50">
        <f>VLOOKUP($A58,Сотрудники!$A$3:$L$1201,9,0)</f>
        <v>0</v>
      </c>
      <c r="D58" s="50">
        <f>VLOOKUP($A58,Сотрудники!$A$3:$L$1201,10,0)</f>
        <v>0</v>
      </c>
      <c r="E58" s="50">
        <f>VLOOKUP($A58,Сотрудники!$A$3:$L$1201,11,0)</f>
        <v>0</v>
      </c>
      <c r="F58" s="9">
        <f t="shared" si="2"/>
        <v>22.875</v>
      </c>
      <c r="G58" s="10"/>
      <c r="H58" s="10">
        <v>183</v>
      </c>
      <c r="I58" s="41" t="e">
        <f>VLOOKUP($A58,Сотрудники!$A$3:$L$1201,14,0)</f>
        <v>#REF!</v>
      </c>
      <c r="J58" s="43" t="e">
        <f t="shared" si="0"/>
        <v>#REF!</v>
      </c>
      <c r="K58" s="51" t="e">
        <f t="shared" si="1"/>
        <v>#REF!</v>
      </c>
    </row>
    <row r="59" spans="1:11" s="13" customFormat="1" x14ac:dyDescent="0.3">
      <c r="A59" s="70">
        <v>69</v>
      </c>
      <c r="B59" s="50" t="str">
        <f>VLOOKUP($A59,Сотрудники!$A$3:$L$1201,2,0)</f>
        <v>Егоров Валерий</v>
      </c>
      <c r="C59" s="50">
        <f>VLOOKUP($A59,Сотрудники!$A$3:$L$1201,9,0)</f>
        <v>0</v>
      </c>
      <c r="D59" s="50">
        <f>VLOOKUP($A59,Сотрудники!$A$3:$L$1201,10,0)</f>
        <v>0</v>
      </c>
      <c r="E59" s="50">
        <f>VLOOKUP($A59,Сотрудники!$A$3:$L$1201,11,0)</f>
        <v>149500</v>
      </c>
      <c r="F59" s="9">
        <f t="shared" si="2"/>
        <v>22.875</v>
      </c>
      <c r="G59" s="10"/>
      <c r="H59" s="10">
        <v>183</v>
      </c>
      <c r="I59" s="41" t="e">
        <f>VLOOKUP($A59,Сотрудники!$A$3:$L$1201,14,0)</f>
        <v>#REF!</v>
      </c>
      <c r="J59" s="43" t="e">
        <f t="shared" si="0"/>
        <v>#REF!</v>
      </c>
      <c r="K59" s="51" t="e">
        <f t="shared" si="1"/>
        <v>#REF!</v>
      </c>
    </row>
    <row r="60" spans="1:11" s="13" customFormat="1" x14ac:dyDescent="0.3">
      <c r="A60" s="70">
        <v>70</v>
      </c>
      <c r="B60" s="50" t="str">
        <f>VLOOKUP($A60,Сотрудники!$A$3:$L$1201,2,0)</f>
        <v>Балагушкин Артем</v>
      </c>
      <c r="C60" s="50">
        <f>VLOOKUP($A60,Сотрудники!$A$3:$L$1201,9,0)</f>
        <v>0</v>
      </c>
      <c r="D60" s="50">
        <f>VLOOKUP($A60,Сотрудники!$A$3:$L$1201,10,0)</f>
        <v>0</v>
      </c>
      <c r="E60" s="50">
        <f>VLOOKUP($A60,Сотрудники!$A$3:$L$1201,11,0)</f>
        <v>0</v>
      </c>
      <c r="F60" s="9">
        <f t="shared" si="2"/>
        <v>22.875</v>
      </c>
      <c r="G60" s="10"/>
      <c r="H60" s="10">
        <v>183</v>
      </c>
      <c r="I60" s="41" t="e">
        <f>VLOOKUP($A60,Сотрудники!$A$3:$L$1201,14,0)</f>
        <v>#REF!</v>
      </c>
      <c r="J60" s="43" t="e">
        <f t="shared" si="0"/>
        <v>#REF!</v>
      </c>
      <c r="K60" s="51" t="e">
        <f t="shared" si="1"/>
        <v>#REF!</v>
      </c>
    </row>
    <row r="61" spans="1:11" s="13" customFormat="1" x14ac:dyDescent="0.3">
      <c r="A61" s="70">
        <v>71</v>
      </c>
      <c r="B61" s="50" t="str">
        <f>VLOOKUP($A61,Сотрудники!$A$3:$L$1201,2,0)</f>
        <v>Чермашенцев Илья</v>
      </c>
      <c r="C61" s="50">
        <f>VLOOKUP($A61,Сотрудники!$A$3:$L$1201,9,0)</f>
        <v>0</v>
      </c>
      <c r="D61" s="50">
        <f>VLOOKUP($A61,Сотрудники!$A$3:$L$1201,10,0)</f>
        <v>0</v>
      </c>
      <c r="E61" s="50">
        <f>VLOOKUP($A61,Сотрудники!$A$3:$L$1201,11,0)</f>
        <v>425300</v>
      </c>
      <c r="F61" s="9">
        <f t="shared" si="2"/>
        <v>22.875</v>
      </c>
      <c r="G61" s="10"/>
      <c r="H61" s="10">
        <v>183</v>
      </c>
      <c r="I61" s="41" t="e">
        <f>VLOOKUP($A61,Сотрудники!$A$3:$L$1201,14,0)</f>
        <v>#REF!</v>
      </c>
      <c r="J61" s="43" t="e">
        <f t="shared" si="0"/>
        <v>#REF!</v>
      </c>
      <c r="K61" s="51" t="e">
        <f t="shared" si="1"/>
        <v>#REF!</v>
      </c>
    </row>
    <row r="62" spans="1:11" s="13" customFormat="1" x14ac:dyDescent="0.3">
      <c r="A62" s="70">
        <v>73</v>
      </c>
      <c r="B62" s="50" t="str">
        <f>VLOOKUP($A62,Сотрудники!$A$3:$L$1201,2,0)</f>
        <v>Шарапов Артем</v>
      </c>
      <c r="C62" s="50">
        <f>VLOOKUP($A62,Сотрудники!$A$3:$L$1201,9,0)</f>
        <v>0</v>
      </c>
      <c r="D62" s="50">
        <f>VLOOKUP($A62,Сотрудники!$A$3:$L$1201,10,0)</f>
        <v>0</v>
      </c>
      <c r="E62" s="50">
        <f>VLOOKUP($A62,Сотрудники!$A$3:$L$1201,11,0)</f>
        <v>0</v>
      </c>
      <c r="F62" s="9">
        <f t="shared" si="2"/>
        <v>22.875</v>
      </c>
      <c r="G62" s="10"/>
      <c r="H62" s="10">
        <v>183</v>
      </c>
      <c r="I62" s="41" t="e">
        <f>VLOOKUP($A62,Сотрудники!$A$3:$L$1201,14,0)</f>
        <v>#REF!</v>
      </c>
      <c r="J62" s="43" t="e">
        <f t="shared" si="0"/>
        <v>#REF!</v>
      </c>
      <c r="K62" s="51" t="e">
        <f t="shared" si="1"/>
        <v>#REF!</v>
      </c>
    </row>
    <row r="63" spans="1:11" s="13" customFormat="1" x14ac:dyDescent="0.3">
      <c r="A63" s="70">
        <v>74</v>
      </c>
      <c r="B63" s="50" t="str">
        <f>VLOOKUP($A63,Сотрудники!$A$3:$L$1201,2,0)</f>
        <v>Родионов Всеволод</v>
      </c>
      <c r="C63" s="50">
        <f>VLOOKUP($A63,Сотрудники!$A$3:$L$1201,9,0)</f>
        <v>0</v>
      </c>
      <c r="D63" s="50">
        <f>VLOOKUP($A63,Сотрудники!$A$3:$L$1201,10,0)</f>
        <v>0</v>
      </c>
      <c r="E63" s="50">
        <f>VLOOKUP($A63,Сотрудники!$A$3:$L$1201,11,0)</f>
        <v>0</v>
      </c>
      <c r="F63" s="9">
        <f t="shared" si="2"/>
        <v>22.875</v>
      </c>
      <c r="G63" s="10"/>
      <c r="H63" s="10">
        <v>183</v>
      </c>
      <c r="I63" s="41" t="e">
        <f>VLOOKUP($A63,Сотрудники!$A$3:$L$1201,14,0)</f>
        <v>#REF!</v>
      </c>
      <c r="J63" s="43" t="e">
        <f t="shared" si="0"/>
        <v>#REF!</v>
      </c>
      <c r="K63" s="51" t="e">
        <f t="shared" si="1"/>
        <v>#REF!</v>
      </c>
    </row>
    <row r="64" spans="1:11" s="13" customFormat="1" x14ac:dyDescent="0.3">
      <c r="A64" s="70">
        <v>75</v>
      </c>
      <c r="B64" s="50" t="str">
        <f>VLOOKUP($A64,Сотрудники!$A$3:$L$1201,2,0)</f>
        <v>Лашкуль Александра</v>
      </c>
      <c r="C64" s="50">
        <f>VLOOKUP($A64,Сотрудники!$A$3:$L$1201,9,0)</f>
        <v>0</v>
      </c>
      <c r="D64" s="50">
        <f>VLOOKUP($A64,Сотрудники!$A$3:$L$1201,10,0)</f>
        <v>0</v>
      </c>
      <c r="E64" s="50">
        <f>VLOOKUP($A64,Сотрудники!$A$3:$L$1201,11,0)</f>
        <v>0</v>
      </c>
      <c r="F64" s="9">
        <f t="shared" si="2"/>
        <v>22.875</v>
      </c>
      <c r="G64" s="10"/>
      <c r="H64" s="10">
        <v>183</v>
      </c>
      <c r="I64" s="41" t="e">
        <f>VLOOKUP($A64,Сотрудники!$A$3:$L$1201,14,0)</f>
        <v>#REF!</v>
      </c>
      <c r="J64" s="43" t="e">
        <f t="shared" si="0"/>
        <v>#REF!</v>
      </c>
      <c r="K64" s="51" t="e">
        <f t="shared" si="1"/>
        <v>#REF!</v>
      </c>
    </row>
    <row r="65" spans="1:11" s="13" customFormat="1" x14ac:dyDescent="0.3">
      <c r="A65" s="70">
        <v>76</v>
      </c>
      <c r="B65" s="50" t="str">
        <f>VLOOKUP($A65,Сотрудники!$A$3:$L$1201,2,0)</f>
        <v>Мокрова Анастасия</v>
      </c>
      <c r="C65" s="50">
        <f>VLOOKUP($A65,Сотрудники!$A$3:$L$1201,9,0)</f>
        <v>0</v>
      </c>
      <c r="D65" s="50">
        <f>VLOOKUP($A65,Сотрудники!$A$3:$L$1201,10,0)</f>
        <v>0</v>
      </c>
      <c r="E65" s="50">
        <f>VLOOKUP($A65,Сотрудники!$A$3:$L$1201,11,0)</f>
        <v>0</v>
      </c>
      <c r="F65" s="9">
        <f t="shared" si="2"/>
        <v>22.875</v>
      </c>
      <c r="G65" s="10"/>
      <c r="H65" s="10">
        <v>183</v>
      </c>
      <c r="I65" s="41" t="e">
        <f>VLOOKUP($A65,Сотрудники!$A$3:$L$1201,14,0)</f>
        <v>#REF!</v>
      </c>
      <c r="J65" s="43" t="e">
        <f t="shared" si="0"/>
        <v>#REF!</v>
      </c>
      <c r="K65" s="51" t="e">
        <f t="shared" si="1"/>
        <v>#REF!</v>
      </c>
    </row>
    <row r="66" spans="1:11" s="13" customFormat="1" x14ac:dyDescent="0.3">
      <c r="A66" s="70">
        <v>77</v>
      </c>
      <c r="B66" s="50" t="str">
        <f>VLOOKUP($A66,Сотрудники!$A$3:$L$1201,2,0)</f>
        <v>Волотов Илья</v>
      </c>
      <c r="C66" s="50">
        <f>VLOOKUP($A66,Сотрудники!$A$3:$L$1201,9,0)</f>
        <v>0</v>
      </c>
      <c r="D66" s="50">
        <f>VLOOKUP($A66,Сотрудники!$A$3:$L$1201,10,0)</f>
        <v>0</v>
      </c>
      <c r="E66" s="50">
        <f>VLOOKUP($A66,Сотрудники!$A$3:$L$1201,11,0)</f>
        <v>117300</v>
      </c>
      <c r="F66" s="9">
        <f t="shared" si="2"/>
        <v>22.875</v>
      </c>
      <c r="G66" s="10"/>
      <c r="H66" s="10">
        <v>183</v>
      </c>
      <c r="I66" s="41" t="e">
        <f>VLOOKUP($A66,Сотрудники!$A$3:$L$1201,14,0)</f>
        <v>#REF!</v>
      </c>
      <c r="J66" s="43" t="e">
        <f t="shared" ref="J66:J76" si="3">I66/8</f>
        <v>#REF!</v>
      </c>
      <c r="K66" s="51" t="e">
        <f t="shared" ref="K66:K76" si="4">+H66*J66</f>
        <v>#REF!</v>
      </c>
    </row>
    <row r="67" spans="1:11" s="13" customFormat="1" x14ac:dyDescent="0.3">
      <c r="A67" s="70">
        <v>78</v>
      </c>
      <c r="B67" s="50" t="str">
        <f>VLOOKUP($A67,Сотрудники!$A$3:$L$1201,2,0)</f>
        <v>Гаврилова Екатерина</v>
      </c>
      <c r="C67" s="50">
        <f>VLOOKUP($A67,Сотрудники!$A$3:$L$1201,9,0)</f>
        <v>0</v>
      </c>
      <c r="D67" s="50">
        <f>VLOOKUP($A67,Сотрудники!$A$3:$L$1201,10,0)</f>
        <v>0</v>
      </c>
      <c r="E67" s="50">
        <f>VLOOKUP($A67,Сотрудники!$A$3:$L$1201,11,0)</f>
        <v>172500</v>
      </c>
      <c r="F67" s="9">
        <f t="shared" si="2"/>
        <v>22.875</v>
      </c>
      <c r="G67" s="10"/>
      <c r="H67" s="10">
        <v>183</v>
      </c>
      <c r="I67" s="41" t="e">
        <f>VLOOKUP($A67,Сотрудники!$A$3:$L$1201,14,0)</f>
        <v>#REF!</v>
      </c>
      <c r="J67" s="43" t="e">
        <f t="shared" si="3"/>
        <v>#REF!</v>
      </c>
      <c r="K67" s="51" t="e">
        <f t="shared" si="4"/>
        <v>#REF!</v>
      </c>
    </row>
    <row r="68" spans="1:11" s="13" customFormat="1" x14ac:dyDescent="0.3">
      <c r="A68" s="70">
        <v>79</v>
      </c>
      <c r="B68" s="50" t="str">
        <f>VLOOKUP($A68,Сотрудники!$A$3:$L$1201,2,0)</f>
        <v>Шакиров Вадим</v>
      </c>
      <c r="C68" s="50">
        <f>VLOOKUP($A68,Сотрудники!$A$3:$L$1201,9,0)</f>
        <v>0</v>
      </c>
      <c r="D68" s="50">
        <f>VLOOKUP($A68,Сотрудники!$A$3:$L$1201,10,0)</f>
        <v>0</v>
      </c>
      <c r="E68" s="50">
        <f>VLOOKUP($A68,Сотрудники!$A$3:$L$1201,11,0)</f>
        <v>0</v>
      </c>
      <c r="F68" s="9">
        <f t="shared" si="2"/>
        <v>22.875</v>
      </c>
      <c r="G68" s="10"/>
      <c r="H68" s="10">
        <v>183</v>
      </c>
      <c r="I68" s="41" t="e">
        <f>VLOOKUP($A68,Сотрудники!$A$3:$L$1201,14,0)</f>
        <v>#REF!</v>
      </c>
      <c r="J68" s="43" t="e">
        <f t="shared" si="3"/>
        <v>#REF!</v>
      </c>
      <c r="K68" s="51" t="e">
        <f t="shared" si="4"/>
        <v>#REF!</v>
      </c>
    </row>
    <row r="69" spans="1:11" s="13" customFormat="1" x14ac:dyDescent="0.3">
      <c r="A69" s="70">
        <v>80</v>
      </c>
      <c r="B69" s="50" t="str">
        <f>VLOOKUP($A69,Сотрудники!$A$3:$L$1201,2,0)</f>
        <v>Павлов Никита</v>
      </c>
      <c r="C69" s="50">
        <f>VLOOKUP($A69,Сотрудники!$A$3:$L$1201,9,0)</f>
        <v>0</v>
      </c>
      <c r="D69" s="50">
        <f>VLOOKUP($A69,Сотрудники!$A$3:$L$1201,10,0)</f>
        <v>0</v>
      </c>
      <c r="E69" s="50">
        <f>VLOOKUP($A69,Сотрудники!$A$3:$L$1201,11,0)</f>
        <v>0</v>
      </c>
      <c r="F69" s="9">
        <f t="shared" si="2"/>
        <v>22.875</v>
      </c>
      <c r="G69" s="10"/>
      <c r="H69" s="10">
        <v>183</v>
      </c>
      <c r="I69" s="41" t="e">
        <f>VLOOKUP($A69,Сотрудники!$A$3:$L$1201,14,0)</f>
        <v>#REF!</v>
      </c>
      <c r="J69" s="43" t="e">
        <f t="shared" si="3"/>
        <v>#REF!</v>
      </c>
      <c r="K69" s="51" t="e">
        <f t="shared" si="4"/>
        <v>#REF!</v>
      </c>
    </row>
    <row r="70" spans="1:11" s="13" customFormat="1" x14ac:dyDescent="0.3">
      <c r="A70" s="70">
        <v>81</v>
      </c>
      <c r="B70" s="50" t="str">
        <f>VLOOKUP($A70,Сотрудники!$A$3:$L$1201,2,0)</f>
        <v>Александрова Кристина</v>
      </c>
      <c r="C70" s="50" t="str">
        <f>VLOOKUP($A70,Сотрудники!$A$3:$L$1201,9,0)</f>
        <v>приземление</v>
      </c>
      <c r="D70" s="50">
        <f>VLOOKUP($A70,Сотрудники!$A$3:$L$1201,10,0)</f>
        <v>0</v>
      </c>
      <c r="E70" s="50">
        <f>VLOOKUP($A70,Сотрудники!$A$3:$L$1201,11,0)</f>
        <v>229900</v>
      </c>
      <c r="F70" s="9">
        <f t="shared" si="2"/>
        <v>22.875</v>
      </c>
      <c r="G70" s="10"/>
      <c r="H70" s="10">
        <v>183</v>
      </c>
      <c r="I70" s="41" t="e">
        <f>VLOOKUP($A70,Сотрудники!$A$3:$L$1201,14,0)</f>
        <v>#REF!</v>
      </c>
      <c r="J70" s="43" t="e">
        <f t="shared" si="3"/>
        <v>#REF!</v>
      </c>
      <c r="K70" s="51" t="e">
        <f t="shared" si="4"/>
        <v>#REF!</v>
      </c>
    </row>
    <row r="71" spans="1:11" s="13" customFormat="1" x14ac:dyDescent="0.3">
      <c r="A71" s="70">
        <v>82</v>
      </c>
      <c r="B71" s="50" t="str">
        <f>VLOOKUP($A71,Сотрудники!$A$3:$L$1201,2,0)</f>
        <v>Крапивин Сергей</v>
      </c>
      <c r="C71" s="50">
        <f>VLOOKUP($A71,Сотрудники!$A$3:$L$1201,9,0)</f>
        <v>0</v>
      </c>
      <c r="D71" s="50">
        <f>VLOOKUP($A71,Сотрудники!$A$3:$L$1201,10,0)</f>
        <v>0</v>
      </c>
      <c r="E71" s="50">
        <f>VLOOKUP($A71,Сотрудники!$A$3:$L$1201,11,0)</f>
        <v>0</v>
      </c>
      <c r="F71" s="9">
        <f t="shared" ref="F71:F76" si="5">H71/8</f>
        <v>22.875</v>
      </c>
      <c r="G71" s="10"/>
      <c r="H71" s="10">
        <v>183</v>
      </c>
      <c r="I71" s="41" t="e">
        <f>VLOOKUP($A71,Сотрудники!$A$3:$L$1201,14,0)</f>
        <v>#REF!</v>
      </c>
      <c r="J71" s="43" t="e">
        <f t="shared" si="3"/>
        <v>#REF!</v>
      </c>
      <c r="K71" s="51" t="e">
        <f t="shared" si="4"/>
        <v>#REF!</v>
      </c>
    </row>
    <row r="72" spans="1:11" s="13" customFormat="1" x14ac:dyDescent="0.3">
      <c r="A72" s="70">
        <v>84</v>
      </c>
      <c r="B72" s="50" t="str">
        <f>VLOOKUP($A72,Сотрудники!$A$3:$L$1201,2,0)</f>
        <v>Сабиров Артур</v>
      </c>
      <c r="C72" s="50">
        <f>VLOOKUP($A72,Сотрудники!$A$3:$L$1201,9,0)</f>
        <v>0</v>
      </c>
      <c r="D72" s="50">
        <f>VLOOKUP($A72,Сотрудники!$A$3:$L$1201,10,0)</f>
        <v>0</v>
      </c>
      <c r="E72" s="50">
        <f>VLOOKUP($A72,Сотрудники!$A$3:$L$1201,11,0)</f>
        <v>0</v>
      </c>
      <c r="F72" s="9">
        <f t="shared" si="5"/>
        <v>22.875</v>
      </c>
      <c r="G72" s="10"/>
      <c r="H72" s="10">
        <v>183</v>
      </c>
      <c r="I72" s="41" t="e">
        <f>VLOOKUP($A72,Сотрудники!$A$3:$L$1201,14,0)</f>
        <v>#REF!</v>
      </c>
      <c r="J72" s="43" t="e">
        <f t="shared" si="3"/>
        <v>#REF!</v>
      </c>
      <c r="K72" s="51" t="e">
        <f t="shared" si="4"/>
        <v>#REF!</v>
      </c>
    </row>
    <row r="73" spans="1:11" s="13" customFormat="1" x14ac:dyDescent="0.3">
      <c r="A73" s="70">
        <v>85</v>
      </c>
      <c r="B73" s="50" t="str">
        <f>VLOOKUP($A73,Сотрудники!$A$3:$L$1201,2,0)</f>
        <v>Рудаков Сергей</v>
      </c>
      <c r="C73" s="50">
        <f>VLOOKUP($A73,Сотрудники!$A$3:$L$1201,9,0)</f>
        <v>0</v>
      </c>
      <c r="D73" s="50">
        <f>VLOOKUP($A73,Сотрудники!$A$3:$L$1201,10,0)</f>
        <v>0</v>
      </c>
      <c r="E73" s="50">
        <f>VLOOKUP($A73,Сотрудники!$A$3:$L$1201,11,0)</f>
        <v>0</v>
      </c>
      <c r="F73" s="9">
        <f t="shared" si="5"/>
        <v>22.875</v>
      </c>
      <c r="G73" s="10"/>
      <c r="H73" s="10">
        <v>183</v>
      </c>
      <c r="I73" s="41" t="e">
        <f>VLOOKUP($A73,Сотрудники!$A$3:$L$1201,14,0)</f>
        <v>#REF!</v>
      </c>
      <c r="J73" s="43" t="e">
        <f t="shared" si="3"/>
        <v>#REF!</v>
      </c>
      <c r="K73" s="51" t="e">
        <f t="shared" si="4"/>
        <v>#REF!</v>
      </c>
    </row>
    <row r="74" spans="1:11" s="13" customFormat="1" x14ac:dyDescent="0.3">
      <c r="A74" s="70">
        <v>86</v>
      </c>
      <c r="B74" s="50" t="str">
        <f>VLOOKUP($A74,Сотрудники!$A$3:$L$1201,2,0)</f>
        <v>Михеев Дмитрий</v>
      </c>
      <c r="C74" s="50">
        <f>VLOOKUP($A74,Сотрудники!$A$3:$L$1201,9,0)</f>
        <v>0</v>
      </c>
      <c r="D74" s="50">
        <f>VLOOKUP($A74,Сотрудники!$A$3:$L$1201,10,0)</f>
        <v>0</v>
      </c>
      <c r="E74" s="50">
        <f>VLOOKUP($A74,Сотрудники!$A$3:$L$1201,11,0)</f>
        <v>298900</v>
      </c>
      <c r="F74" s="9">
        <f t="shared" si="5"/>
        <v>22.875</v>
      </c>
      <c r="G74" s="10"/>
      <c r="H74" s="10">
        <v>183</v>
      </c>
      <c r="I74" s="41" t="e">
        <f>VLOOKUP($A74,Сотрудники!$A$3:$L$1201,14,0)</f>
        <v>#REF!</v>
      </c>
      <c r="J74" s="43" t="e">
        <f t="shared" si="3"/>
        <v>#REF!</v>
      </c>
      <c r="K74" s="51" t="e">
        <f t="shared" si="4"/>
        <v>#REF!</v>
      </c>
    </row>
    <row r="75" spans="1:11" s="13" customFormat="1" x14ac:dyDescent="0.3">
      <c r="A75" s="70">
        <v>87</v>
      </c>
      <c r="B75" s="50" t="str">
        <f>VLOOKUP($A75,Сотрудники!$A$3:$L$1201,2,0)</f>
        <v>Борисова Алёна</v>
      </c>
      <c r="C75" s="50" t="str">
        <f>VLOOKUP($A75,Сотрудники!$A$3:$L$1201,9,0)</f>
        <v>приземление</v>
      </c>
      <c r="D75" s="50">
        <f>VLOOKUP($A75,Сотрудники!$A$3:$L$1201,10,0)</f>
        <v>0</v>
      </c>
      <c r="E75" s="50">
        <f>VLOOKUP($A75,Сотрудники!$A$3:$L$1201,11,0)</f>
        <v>0</v>
      </c>
      <c r="F75" s="9">
        <f t="shared" si="5"/>
        <v>22.875</v>
      </c>
      <c r="G75" s="10"/>
      <c r="H75" s="10">
        <v>183</v>
      </c>
      <c r="I75" s="41" t="e">
        <f>VLOOKUP($A75,Сотрудники!$A$3:$L$1201,14,0)</f>
        <v>#REF!</v>
      </c>
      <c r="J75" s="43" t="e">
        <f t="shared" si="3"/>
        <v>#REF!</v>
      </c>
      <c r="K75" s="51" t="e">
        <f t="shared" si="4"/>
        <v>#REF!</v>
      </c>
    </row>
    <row r="76" spans="1:11" s="13" customFormat="1" x14ac:dyDescent="0.3">
      <c r="A76" s="70">
        <v>88</v>
      </c>
      <c r="B76" s="50" t="str">
        <f>VLOOKUP($A76,Сотрудники!$A$3:$L$1201,2,0)</f>
        <v>Коурова Мария</v>
      </c>
      <c r="C76" s="50" t="str">
        <f>VLOOKUP($A76,Сотрудники!$A$3:$L$1201,9,0)</f>
        <v>приземление</v>
      </c>
      <c r="D76" s="50">
        <f>VLOOKUP($A76,Сотрудники!$A$3:$L$1201,10,0)</f>
        <v>0</v>
      </c>
      <c r="E76" s="50">
        <f>VLOOKUP($A76,Сотрудники!$A$3:$L$1201,11,0)</f>
        <v>89900</v>
      </c>
      <c r="F76" s="9">
        <f t="shared" si="5"/>
        <v>22.875</v>
      </c>
      <c r="G76" s="10"/>
      <c r="H76" s="10">
        <v>183</v>
      </c>
      <c r="I76" s="41" t="e">
        <f>VLOOKUP($A76,Сотрудники!$A$3:$L$1201,14,0)</f>
        <v>#REF!</v>
      </c>
      <c r="J76" s="43" t="e">
        <f t="shared" si="3"/>
        <v>#REF!</v>
      </c>
      <c r="K76" s="51" t="e">
        <f t="shared" si="4"/>
        <v>#REF!</v>
      </c>
    </row>
    <row r="77" spans="1:11" s="13" customFormat="1" x14ac:dyDescent="0.3">
      <c r="A77" s="70">
        <v>89</v>
      </c>
      <c r="B77" s="50" t="str">
        <f>VLOOKUP($A77,Сотрудники!$A$3:$L$1201,2,0)</f>
        <v>Рамазанов Виталий</v>
      </c>
      <c r="C77" s="50" t="str">
        <f>VLOOKUP($A77,Сотрудники!$A$3:$L$1201,9,0)</f>
        <v>приземление</v>
      </c>
      <c r="D77" s="50">
        <f>VLOOKUP($A77,Сотрудники!$A$3:$L$1201,10,0)</f>
        <v>0</v>
      </c>
      <c r="E77" s="50">
        <f>VLOOKUP($A77,Сотрудники!$A$3:$L$1201,11,0)</f>
        <v>288700</v>
      </c>
      <c r="F77" s="9">
        <f t="shared" ref="F77:F88" si="6">H77/8</f>
        <v>22.875</v>
      </c>
      <c r="G77" s="10"/>
      <c r="H77" s="10">
        <v>183</v>
      </c>
      <c r="I77" s="41" t="e">
        <f>VLOOKUP($A77,Сотрудники!$A$3:$L$1201,14,0)</f>
        <v>#REF!</v>
      </c>
      <c r="J77" s="43" t="e">
        <f t="shared" ref="J77:J88" si="7">I77/8</f>
        <v>#REF!</v>
      </c>
      <c r="K77" s="51" t="e">
        <f t="shared" ref="K77:K88" si="8">+H77*J77</f>
        <v>#REF!</v>
      </c>
    </row>
    <row r="78" spans="1:11" s="13" customFormat="1" x14ac:dyDescent="0.3">
      <c r="A78" s="70">
        <v>90</v>
      </c>
      <c r="B78" s="50" t="str">
        <f>VLOOKUP($A78,Сотрудники!$A$3:$L$1201,2,0)</f>
        <v>Майорова Дарья</v>
      </c>
      <c r="C78" s="50">
        <f>VLOOKUP($A78,Сотрудники!$A$3:$L$1201,9,0)</f>
        <v>0</v>
      </c>
      <c r="D78" s="50">
        <f>VLOOKUP($A78,Сотрудники!$A$3:$L$1201,10,0)</f>
        <v>0</v>
      </c>
      <c r="E78" s="50">
        <f>VLOOKUP($A78,Сотрудники!$A$3:$L$1201,11,0)</f>
        <v>0</v>
      </c>
      <c r="F78" s="9">
        <f t="shared" si="6"/>
        <v>22.875</v>
      </c>
      <c r="G78" s="10"/>
      <c r="H78" s="10">
        <v>183</v>
      </c>
      <c r="I78" s="41" t="e">
        <f>VLOOKUP($A78,Сотрудники!$A$3:$L$1201,14,0)</f>
        <v>#REF!</v>
      </c>
      <c r="J78" s="43" t="e">
        <f t="shared" si="7"/>
        <v>#REF!</v>
      </c>
      <c r="K78" s="51" t="e">
        <f t="shared" si="8"/>
        <v>#REF!</v>
      </c>
    </row>
    <row r="79" spans="1:11" s="13" customFormat="1" x14ac:dyDescent="0.3">
      <c r="A79" s="70">
        <v>91</v>
      </c>
      <c r="B79" s="50" t="str">
        <f>VLOOKUP($A79,Сотрудники!$A$3:$L$1201,2,0)</f>
        <v>Макаров Владимир</v>
      </c>
      <c r="C79" s="50">
        <f>VLOOKUP($A79,Сотрудники!$A$3:$L$1201,9,0)</f>
        <v>0</v>
      </c>
      <c r="D79" s="50">
        <f>VLOOKUP($A79,Сотрудники!$A$3:$L$1201,10,0)</f>
        <v>0</v>
      </c>
      <c r="E79" s="50">
        <f>VLOOKUP($A79,Сотрудники!$A$3:$L$1201,11,0)</f>
        <v>0</v>
      </c>
      <c r="F79" s="9">
        <f t="shared" si="6"/>
        <v>19.875</v>
      </c>
      <c r="G79" s="10"/>
      <c r="H79" s="10">
        <v>159</v>
      </c>
      <c r="I79" s="41" t="e">
        <f>VLOOKUP($A79,Сотрудники!$A$3:$L$1201,14,0)</f>
        <v>#REF!</v>
      </c>
      <c r="J79" s="43" t="e">
        <f t="shared" si="7"/>
        <v>#REF!</v>
      </c>
      <c r="K79" s="51" t="e">
        <f t="shared" si="8"/>
        <v>#REF!</v>
      </c>
    </row>
    <row r="80" spans="1:11" s="13" customFormat="1" x14ac:dyDescent="0.3">
      <c r="A80" s="70">
        <v>92</v>
      </c>
      <c r="B80" s="50" t="str">
        <f>VLOOKUP($A80,Сотрудники!$A$3:$L$1201,2,0)</f>
        <v>Митрофанов Кирилл</v>
      </c>
      <c r="C80" s="50">
        <f>VLOOKUP($A80,Сотрудники!$A$3:$L$1201,9,0)</f>
        <v>0</v>
      </c>
      <c r="D80" s="50">
        <f>VLOOKUP($A80,Сотрудники!$A$3:$L$1201,10,0)</f>
        <v>0</v>
      </c>
      <c r="E80" s="50">
        <f>VLOOKUP($A80,Сотрудники!$A$3:$L$1201,11,0)</f>
        <v>267900</v>
      </c>
      <c r="F80" s="9">
        <f t="shared" si="6"/>
        <v>18.875</v>
      </c>
      <c r="G80" s="10"/>
      <c r="H80" s="10">
        <v>151</v>
      </c>
      <c r="I80" s="41" t="e">
        <f>VLOOKUP($A80,Сотрудники!$A$3:$L$1201,14,0)</f>
        <v>#REF!</v>
      </c>
      <c r="J80" s="43" t="e">
        <f t="shared" si="7"/>
        <v>#REF!</v>
      </c>
      <c r="K80" s="51" t="e">
        <f t="shared" si="8"/>
        <v>#REF!</v>
      </c>
    </row>
    <row r="81" spans="1:11" s="13" customFormat="1" x14ac:dyDescent="0.3">
      <c r="A81" s="70">
        <v>93</v>
      </c>
      <c r="B81" s="50" t="str">
        <f>VLOOKUP($A81,Сотрудники!$A$3:$L$1201,2,0)</f>
        <v>Шурков Дмитрий</v>
      </c>
      <c r="C81" s="50">
        <f>VLOOKUP($A81,Сотрудники!$A$3:$L$1201,9,0)</f>
        <v>0</v>
      </c>
      <c r="D81" s="50">
        <f>VLOOKUP($A81,Сотрудники!$A$3:$L$1201,10,0)</f>
        <v>0</v>
      </c>
      <c r="E81" s="50">
        <f>VLOOKUP($A81,Сотрудники!$A$3:$L$1201,11,0)</f>
        <v>0</v>
      </c>
      <c r="F81" s="9">
        <f t="shared" si="6"/>
        <v>18.875</v>
      </c>
      <c r="G81" s="10"/>
      <c r="H81" s="10">
        <v>151</v>
      </c>
      <c r="I81" s="41" t="e">
        <f>VLOOKUP($A81,Сотрудники!$A$3:$L$1201,14,0)</f>
        <v>#REF!</v>
      </c>
      <c r="J81" s="43" t="e">
        <f t="shared" si="7"/>
        <v>#REF!</v>
      </c>
      <c r="K81" s="51" t="e">
        <f t="shared" si="8"/>
        <v>#REF!</v>
      </c>
    </row>
    <row r="82" spans="1:11" x14ac:dyDescent="0.3">
      <c r="A82" s="70">
        <v>94</v>
      </c>
      <c r="B82" s="50" t="str">
        <f>VLOOKUP($A82,Сотрудники!$A$3:$L$1201,2,0)</f>
        <v>Русев Дмитрий</v>
      </c>
      <c r="C82" s="50">
        <f>VLOOKUP($A82,Сотрудники!$A$3:$L$1201,9,0)</f>
        <v>0</v>
      </c>
      <c r="D82" s="50">
        <f>VLOOKUP($A82,Сотрудники!$A$3:$L$1201,10,0)</f>
        <v>0</v>
      </c>
      <c r="E82" s="50">
        <f>VLOOKUP($A82,Сотрудники!$A$3:$L$1201,11,0)</f>
        <v>0</v>
      </c>
      <c r="F82" s="9">
        <f t="shared" si="6"/>
        <v>18.875</v>
      </c>
      <c r="G82" s="10"/>
      <c r="H82" s="10">
        <v>151</v>
      </c>
      <c r="I82" s="41" t="e">
        <f>VLOOKUP($A82,Сотрудники!$A$3:$L$1201,14,0)</f>
        <v>#REF!</v>
      </c>
      <c r="J82" s="43" t="e">
        <f t="shared" si="7"/>
        <v>#REF!</v>
      </c>
      <c r="K82" s="51" t="e">
        <f t="shared" si="8"/>
        <v>#REF!</v>
      </c>
    </row>
    <row r="83" spans="1:11" x14ac:dyDescent="0.3">
      <c r="A83" s="70">
        <v>95</v>
      </c>
      <c r="B83" s="50" t="str">
        <f>VLOOKUP($A83,Сотрудники!$A$3:$L$1201,2,0)</f>
        <v>Шутов Максим</v>
      </c>
      <c r="C83" s="50" t="str">
        <f>VLOOKUP($A83,Сотрудники!$A$3:$L$1201,9,0)</f>
        <v>приземление</v>
      </c>
      <c r="D83" s="50">
        <f>VLOOKUP($A83,Сотрудники!$A$3:$L$1201,10,0)</f>
        <v>0</v>
      </c>
      <c r="E83" s="50">
        <f>VLOOKUP($A83,Сотрудники!$A$3:$L$1201,11,0)</f>
        <v>157500</v>
      </c>
      <c r="F83" s="9">
        <f t="shared" si="6"/>
        <v>13.875</v>
      </c>
      <c r="G83" s="10"/>
      <c r="H83" s="10">
        <v>111</v>
      </c>
      <c r="I83" s="41" t="e">
        <f>VLOOKUP($A83,Сотрудники!$A$3:$L$1201,14,0)</f>
        <v>#REF!</v>
      </c>
      <c r="J83" s="43" t="e">
        <f t="shared" si="7"/>
        <v>#REF!</v>
      </c>
      <c r="K83" s="51" t="e">
        <f t="shared" si="8"/>
        <v>#REF!</v>
      </c>
    </row>
    <row r="84" spans="1:11" x14ac:dyDescent="0.3">
      <c r="A84" s="70">
        <v>96</v>
      </c>
      <c r="B84" s="50" t="str">
        <f>VLOOKUP($A84,Сотрудники!$A$3:$L$1201,2,0)</f>
        <v>Мелёхин Александр</v>
      </c>
      <c r="C84" s="50" t="str">
        <f>VLOOKUP($A84,Сотрудники!$A$3:$L$1201,9,0)</f>
        <v>приземление</v>
      </c>
      <c r="D84" s="50">
        <f>VLOOKUP($A84,Сотрудники!$A$3:$L$1201,10,0)</f>
        <v>0</v>
      </c>
      <c r="E84" s="50">
        <f>VLOOKUP($A84,Сотрудники!$A$3:$L$1201,11,0)</f>
        <v>126000</v>
      </c>
      <c r="F84" s="9">
        <f t="shared" si="6"/>
        <v>6.875</v>
      </c>
      <c r="G84" s="10"/>
      <c r="H84" s="10">
        <v>55</v>
      </c>
      <c r="I84" s="41" t="e">
        <f>VLOOKUP($A84,Сотрудники!$A$3:$L$1201,14,0)</f>
        <v>#REF!</v>
      </c>
      <c r="J84" s="43" t="e">
        <f t="shared" si="7"/>
        <v>#REF!</v>
      </c>
      <c r="K84" s="51" t="e">
        <f t="shared" si="8"/>
        <v>#REF!</v>
      </c>
    </row>
    <row r="85" spans="1:11" x14ac:dyDescent="0.3">
      <c r="A85" s="70">
        <v>97</v>
      </c>
      <c r="B85" s="50" t="str">
        <f>VLOOKUP($A85,Сотрудники!$A$3:$L$1201,2,0)</f>
        <v>Карев Андрей</v>
      </c>
      <c r="C85" s="50">
        <f>VLOOKUP($A85,Сотрудники!$A$3:$L$1201,9,0)</f>
        <v>0</v>
      </c>
      <c r="D85" s="50">
        <f>VLOOKUP($A85,Сотрудники!$A$3:$L$1201,10,0)</f>
        <v>0</v>
      </c>
      <c r="E85" s="50">
        <f>VLOOKUP($A85,Сотрудники!$A$3:$L$1201,11,0)</f>
        <v>0</v>
      </c>
      <c r="F85" s="9">
        <f t="shared" si="6"/>
        <v>3.875</v>
      </c>
      <c r="G85" s="10"/>
      <c r="H85" s="10">
        <v>31</v>
      </c>
      <c r="I85" s="41" t="e">
        <f>VLOOKUP($A85,Сотрудники!$A$3:$L$1201,14,0)</f>
        <v>#REF!</v>
      </c>
      <c r="J85" s="43" t="e">
        <f t="shared" si="7"/>
        <v>#REF!</v>
      </c>
      <c r="K85" s="51" t="e">
        <f t="shared" si="8"/>
        <v>#REF!</v>
      </c>
    </row>
    <row r="86" spans="1:11" x14ac:dyDescent="0.3">
      <c r="A86" s="70">
        <v>98</v>
      </c>
      <c r="B86" s="50" t="str">
        <f>VLOOKUP($A86,Сотрудники!$A$3:$L$1201,2,0)</f>
        <v>Новикова Анастасия</v>
      </c>
      <c r="C86" s="50" t="str">
        <f>VLOOKUP($A86,Сотрудники!$A$3:$L$1201,9,0)</f>
        <v>приземление</v>
      </c>
      <c r="D86" s="50">
        <f>VLOOKUP($A86,Сотрудники!$A$3:$L$1201,10,0)</f>
        <v>0</v>
      </c>
      <c r="E86" s="50">
        <f>VLOOKUP($A86,Сотрудники!$A$3:$L$1201,11,0)</f>
        <v>0</v>
      </c>
      <c r="F86" s="9">
        <f t="shared" si="6"/>
        <v>3.875</v>
      </c>
      <c r="G86" s="10"/>
      <c r="H86" s="10">
        <v>31</v>
      </c>
      <c r="I86" s="41" t="e">
        <f>VLOOKUP($A86,Сотрудники!$A$3:$L$1201,14,0)</f>
        <v>#REF!</v>
      </c>
      <c r="J86" s="43" t="e">
        <f t="shared" si="7"/>
        <v>#REF!</v>
      </c>
      <c r="K86" s="51" t="e">
        <f t="shared" si="8"/>
        <v>#REF!</v>
      </c>
    </row>
    <row r="87" spans="1:11" x14ac:dyDescent="0.3">
      <c r="A87" s="70">
        <v>99</v>
      </c>
      <c r="B87" s="50" t="str">
        <f>VLOOKUP($A87,Сотрудники!$A$3:$L$1201,2,0)</f>
        <v>Борисова Елизавета</v>
      </c>
      <c r="C87" s="50" t="str">
        <f>VLOOKUP($A87,Сотрудники!$A$3:$L$1201,9,0)</f>
        <v>приземление</v>
      </c>
      <c r="D87" s="50">
        <f>VLOOKUP($A87,Сотрудники!$A$3:$L$1201,10,0)</f>
        <v>0.15</v>
      </c>
      <c r="E87" s="50">
        <f>VLOOKUP($A87,Сотрудники!$A$3:$L$1201,11,0)</f>
        <v>172500</v>
      </c>
      <c r="F87" s="9">
        <f t="shared" si="6"/>
        <v>3.875</v>
      </c>
      <c r="G87" s="10"/>
      <c r="H87" s="10">
        <v>31</v>
      </c>
      <c r="I87" s="41" t="e">
        <f>VLOOKUP($A87,Сотрудники!$A$3:$L$1201,14,0)</f>
        <v>#REF!</v>
      </c>
      <c r="J87" s="43" t="e">
        <f t="shared" si="7"/>
        <v>#REF!</v>
      </c>
      <c r="K87" s="51" t="e">
        <f t="shared" si="8"/>
        <v>#REF!</v>
      </c>
    </row>
    <row r="88" spans="1:11" x14ac:dyDescent="0.3">
      <c r="A88" s="70">
        <v>100</v>
      </c>
      <c r="B88" s="50" t="str">
        <f>VLOOKUP($A88,Сотрудники!$A$3:$L$1201,2,0)</f>
        <v>Любкина Анна</v>
      </c>
      <c r="C88" s="50">
        <f>VLOOKUP($A88,Сотрудники!$A$3:$L$1201,9,0)</f>
        <v>0</v>
      </c>
      <c r="D88" s="50">
        <f>VLOOKUP($A88,Сотрудники!$A$3:$L$1201,10,0)</f>
        <v>0</v>
      </c>
      <c r="E88" s="50">
        <f>VLOOKUP($A88,Сотрудники!$A$3:$L$1201,11,0)</f>
        <v>0</v>
      </c>
      <c r="F88" s="9">
        <f t="shared" si="6"/>
        <v>2.875</v>
      </c>
      <c r="G88" s="10"/>
      <c r="H88" s="10">
        <v>23</v>
      </c>
      <c r="I88" s="41" t="e">
        <f>VLOOKUP($A88,Сотрудники!$A$3:$L$1201,14,0)</f>
        <v>#REF!</v>
      </c>
      <c r="J88" s="43" t="e">
        <f t="shared" si="7"/>
        <v>#REF!</v>
      </c>
      <c r="K88" s="51" t="e">
        <f t="shared" si="8"/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75EC-4C77-4F89-9938-35BCF8F6D6C9}">
  <dimension ref="A1:AK173"/>
  <sheetViews>
    <sheetView zoomScale="69" zoomScaleNormal="69" workbookViewId="0">
      <pane xSplit="2" ySplit="2" topLeftCell="C69" activePane="bottomRight" state="frozen"/>
      <selection activeCell="G26" sqref="G26"/>
      <selection pane="topRight" activeCell="G26" sqref="G26"/>
      <selection pane="bottomLeft" activeCell="G26" sqref="G26"/>
      <selection pane="bottomRight" activeCell="D3" sqref="D3"/>
    </sheetView>
  </sheetViews>
  <sheetFormatPr defaultColWidth="9" defaultRowHeight="14.4" x14ac:dyDescent="0.3"/>
  <cols>
    <col min="1" max="1" width="4" style="32" customWidth="1"/>
    <col min="2" max="2" width="29.3984375" style="32" bestFit="1" customWidth="1"/>
    <col min="3" max="3" width="29.19921875" style="32" customWidth="1"/>
    <col min="4" max="14" width="10.09765625" style="32" bestFit="1" customWidth="1"/>
    <col min="15" max="15" width="10.69921875" style="32" customWidth="1"/>
    <col min="16" max="36" width="10.09765625" style="32" bestFit="1" customWidth="1"/>
    <col min="37" max="16384" width="9" style="32"/>
  </cols>
  <sheetData>
    <row r="1" spans="1:36" x14ac:dyDescent="0.3">
      <c r="B1" s="39" t="s">
        <v>22</v>
      </c>
    </row>
    <row r="2" spans="1:36" x14ac:dyDescent="0.3">
      <c r="A2" s="29" t="s">
        <v>26</v>
      </c>
      <c r="B2" s="29" t="s">
        <v>2</v>
      </c>
      <c r="C2" s="29" t="s">
        <v>21</v>
      </c>
      <c r="D2" s="53">
        <v>44197</v>
      </c>
      <c r="E2" s="53">
        <f>D2+1</f>
        <v>44198</v>
      </c>
      <c r="F2" s="53">
        <f t="shared" ref="F2:G2" si="0">E2+1</f>
        <v>44199</v>
      </c>
      <c r="G2" s="53">
        <f t="shared" si="0"/>
        <v>44200</v>
      </c>
      <c r="H2" s="31">
        <f>G2+1</f>
        <v>44201</v>
      </c>
      <c r="I2" s="31">
        <f t="shared" ref="I2:AF2" si="1">H2+1</f>
        <v>44202</v>
      </c>
      <c r="J2" s="53">
        <f t="shared" si="1"/>
        <v>44203</v>
      </c>
      <c r="K2" s="53">
        <f t="shared" si="1"/>
        <v>44204</v>
      </c>
      <c r="L2" s="53">
        <f t="shared" si="1"/>
        <v>44205</v>
      </c>
      <c r="M2" s="53">
        <f t="shared" si="1"/>
        <v>44206</v>
      </c>
      <c r="N2" s="53">
        <f t="shared" si="1"/>
        <v>44207</v>
      </c>
      <c r="O2" s="31">
        <f t="shared" si="1"/>
        <v>44208</v>
      </c>
      <c r="P2" s="31">
        <f t="shared" si="1"/>
        <v>44209</v>
      </c>
      <c r="Q2" s="53">
        <f t="shared" si="1"/>
        <v>44210</v>
      </c>
      <c r="R2" s="53">
        <f t="shared" si="1"/>
        <v>44211</v>
      </c>
      <c r="S2" s="53">
        <f t="shared" si="1"/>
        <v>44212</v>
      </c>
      <c r="T2" s="53">
        <f t="shared" si="1"/>
        <v>44213</v>
      </c>
      <c r="U2" s="53">
        <f t="shared" si="1"/>
        <v>44214</v>
      </c>
      <c r="V2" s="31">
        <f t="shared" si="1"/>
        <v>44215</v>
      </c>
      <c r="W2" s="31">
        <f t="shared" si="1"/>
        <v>44216</v>
      </c>
      <c r="X2" s="53">
        <f t="shared" si="1"/>
        <v>44217</v>
      </c>
      <c r="Y2" s="53">
        <f t="shared" si="1"/>
        <v>44218</v>
      </c>
      <c r="Z2" s="53">
        <f t="shared" si="1"/>
        <v>44219</v>
      </c>
      <c r="AA2" s="53">
        <f t="shared" si="1"/>
        <v>44220</v>
      </c>
      <c r="AB2" s="53">
        <f t="shared" si="1"/>
        <v>44221</v>
      </c>
      <c r="AC2" s="31">
        <f t="shared" si="1"/>
        <v>44222</v>
      </c>
      <c r="AD2" s="31">
        <f t="shared" si="1"/>
        <v>44223</v>
      </c>
      <c r="AE2" s="53">
        <f t="shared" si="1"/>
        <v>44224</v>
      </c>
      <c r="AF2" s="53">
        <f t="shared" si="1"/>
        <v>44225</v>
      </c>
      <c r="AG2" s="53">
        <f>+AF2+1</f>
        <v>44226</v>
      </c>
      <c r="AH2" s="53">
        <f>+AG2+1</f>
        <v>44227</v>
      </c>
      <c r="AI2" s="53">
        <f>+AH2+1</f>
        <v>44228</v>
      </c>
      <c r="AJ2" s="53">
        <f>+AI2+1</f>
        <v>44229</v>
      </c>
    </row>
    <row r="3" spans="1:36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54" t="str">
        <f t="shared" ref="D3:AJ10" si="2">IF(ISBLANK(D90),"",IF(D90=0,"Выходной",IF(D90&lt;&gt;0,"Работал","")))</f>
        <v/>
      </c>
      <c r="E3" s="54" t="str">
        <f t="shared" si="2"/>
        <v/>
      </c>
      <c r="F3" s="54" t="str">
        <f t="shared" si="2"/>
        <v/>
      </c>
      <c r="G3" s="52" t="str">
        <f t="shared" si="2"/>
        <v/>
      </c>
      <c r="H3" s="55" t="str">
        <f t="shared" si="2"/>
        <v/>
      </c>
      <c r="I3" s="55" t="str">
        <f t="shared" si="2"/>
        <v/>
      </c>
      <c r="J3" s="54" t="str">
        <f t="shared" si="2"/>
        <v/>
      </c>
      <c r="K3" s="54" t="str">
        <f t="shared" si="2"/>
        <v/>
      </c>
      <c r="L3" s="54" t="str">
        <f t="shared" si="2"/>
        <v/>
      </c>
      <c r="M3" s="54" t="str">
        <f t="shared" si="2"/>
        <v/>
      </c>
      <c r="N3" s="54" t="str">
        <f t="shared" si="2"/>
        <v/>
      </c>
      <c r="O3" s="55" t="str">
        <f t="shared" si="2"/>
        <v/>
      </c>
      <c r="P3" s="55" t="str">
        <f t="shared" si="2"/>
        <v/>
      </c>
      <c r="Q3" s="54" t="str">
        <f t="shared" si="2"/>
        <v/>
      </c>
      <c r="R3" s="54" t="str">
        <f t="shared" si="2"/>
        <v/>
      </c>
      <c r="S3" s="54" t="str">
        <f t="shared" si="2"/>
        <v/>
      </c>
      <c r="T3" s="54" t="str">
        <f t="shared" si="2"/>
        <v/>
      </c>
      <c r="U3" s="54" t="str">
        <f t="shared" si="2"/>
        <v/>
      </c>
      <c r="V3" s="55" t="str">
        <f t="shared" si="2"/>
        <v/>
      </c>
      <c r="W3" s="55" t="str">
        <f t="shared" si="2"/>
        <v/>
      </c>
      <c r="X3" s="54" t="str">
        <f t="shared" si="2"/>
        <v/>
      </c>
      <c r="Y3" s="54" t="str">
        <f t="shared" si="2"/>
        <v/>
      </c>
      <c r="Z3" s="54" t="str">
        <f t="shared" si="2"/>
        <v/>
      </c>
      <c r="AA3" s="54" t="str">
        <f t="shared" si="2"/>
        <v/>
      </c>
      <c r="AB3" s="54" t="str">
        <f t="shared" si="2"/>
        <v/>
      </c>
      <c r="AC3" s="55" t="str">
        <f t="shared" si="2"/>
        <v/>
      </c>
      <c r="AD3" s="55" t="str">
        <f t="shared" si="2"/>
        <v/>
      </c>
      <c r="AE3" s="54" t="str">
        <f t="shared" si="2"/>
        <v/>
      </c>
      <c r="AF3" s="54" t="str">
        <f t="shared" si="2"/>
        <v/>
      </c>
      <c r="AG3" s="54" t="str">
        <f t="shared" si="2"/>
        <v/>
      </c>
      <c r="AH3" s="54" t="str">
        <f t="shared" si="2"/>
        <v/>
      </c>
      <c r="AI3" s="54" t="str">
        <f t="shared" si="2"/>
        <v/>
      </c>
      <c r="AJ3" s="54" t="str">
        <f t="shared" si="2"/>
        <v/>
      </c>
    </row>
    <row r="4" spans="1:36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54" t="str">
        <f t="shared" si="2"/>
        <v/>
      </c>
      <c r="E4" s="54" t="str">
        <f t="shared" si="2"/>
        <v/>
      </c>
      <c r="F4" s="54" t="str">
        <f t="shared" si="2"/>
        <v/>
      </c>
      <c r="G4" s="54" t="str">
        <f t="shared" si="2"/>
        <v/>
      </c>
      <c r="H4" s="55" t="str">
        <f t="shared" si="2"/>
        <v/>
      </c>
      <c r="I4" s="55" t="str">
        <f t="shared" si="2"/>
        <v/>
      </c>
      <c r="J4" s="54" t="str">
        <f t="shared" si="2"/>
        <v/>
      </c>
      <c r="K4" s="54" t="str">
        <f t="shared" si="2"/>
        <v/>
      </c>
      <c r="L4" s="54" t="str">
        <f t="shared" si="2"/>
        <v/>
      </c>
      <c r="M4" s="54" t="str">
        <f t="shared" si="2"/>
        <v/>
      </c>
      <c r="N4" s="54" t="str">
        <f t="shared" si="2"/>
        <v/>
      </c>
      <c r="O4" s="55" t="str">
        <f t="shared" si="2"/>
        <v/>
      </c>
      <c r="P4" s="55" t="str">
        <f t="shared" si="2"/>
        <v/>
      </c>
      <c r="Q4" s="54" t="str">
        <f t="shared" si="2"/>
        <v/>
      </c>
      <c r="R4" s="54" t="str">
        <f t="shared" si="2"/>
        <v/>
      </c>
      <c r="S4" s="54" t="str">
        <f t="shared" si="2"/>
        <v/>
      </c>
      <c r="T4" s="54" t="str">
        <f t="shared" si="2"/>
        <v/>
      </c>
      <c r="U4" s="54" t="str">
        <f t="shared" si="2"/>
        <v/>
      </c>
      <c r="V4" s="55" t="str">
        <f t="shared" si="2"/>
        <v/>
      </c>
      <c r="W4" s="55" t="str">
        <f t="shared" si="2"/>
        <v/>
      </c>
      <c r="X4" s="54" t="str">
        <f t="shared" si="2"/>
        <v/>
      </c>
      <c r="Y4" s="54" t="str">
        <f t="shared" si="2"/>
        <v/>
      </c>
      <c r="Z4" s="54" t="str">
        <f t="shared" si="2"/>
        <v/>
      </c>
      <c r="AA4" s="54" t="str">
        <f t="shared" si="2"/>
        <v/>
      </c>
      <c r="AB4" s="54" t="str">
        <f t="shared" si="2"/>
        <v/>
      </c>
      <c r="AC4" s="55" t="str">
        <f t="shared" si="2"/>
        <v/>
      </c>
      <c r="AD4" s="55" t="str">
        <f t="shared" si="2"/>
        <v/>
      </c>
      <c r="AE4" s="54" t="str">
        <f t="shared" si="2"/>
        <v/>
      </c>
      <c r="AF4" s="54" t="str">
        <f t="shared" si="2"/>
        <v/>
      </c>
      <c r="AG4" s="54" t="str">
        <f t="shared" si="2"/>
        <v/>
      </c>
      <c r="AH4" s="54" t="str">
        <f t="shared" si="2"/>
        <v/>
      </c>
      <c r="AI4" s="54" t="str">
        <f t="shared" si="2"/>
        <v/>
      </c>
      <c r="AJ4" s="54" t="str">
        <f t="shared" si="2"/>
        <v/>
      </c>
    </row>
    <row r="5" spans="1:36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54" t="str">
        <f t="shared" si="2"/>
        <v/>
      </c>
      <c r="E5" s="54" t="str">
        <f t="shared" si="2"/>
        <v/>
      </c>
      <c r="F5" s="54" t="str">
        <f t="shared" si="2"/>
        <v/>
      </c>
      <c r="G5" s="54" t="str">
        <f t="shared" si="2"/>
        <v/>
      </c>
      <c r="H5" s="55" t="str">
        <f t="shared" si="2"/>
        <v/>
      </c>
      <c r="I5" s="55" t="str">
        <f t="shared" si="2"/>
        <v/>
      </c>
      <c r="J5" s="54" t="str">
        <f t="shared" si="2"/>
        <v/>
      </c>
      <c r="K5" s="54" t="str">
        <f t="shared" si="2"/>
        <v/>
      </c>
      <c r="L5" s="54" t="str">
        <f t="shared" si="2"/>
        <v/>
      </c>
      <c r="M5" s="54" t="str">
        <f t="shared" si="2"/>
        <v/>
      </c>
      <c r="N5" s="54" t="str">
        <f t="shared" si="2"/>
        <v/>
      </c>
      <c r="O5" s="55" t="str">
        <f t="shared" si="2"/>
        <v/>
      </c>
      <c r="P5" s="55" t="str">
        <f t="shared" si="2"/>
        <v/>
      </c>
      <c r="Q5" s="54" t="str">
        <f t="shared" si="2"/>
        <v/>
      </c>
      <c r="R5" s="54" t="str">
        <f t="shared" si="2"/>
        <v/>
      </c>
      <c r="S5" s="54" t="str">
        <f t="shared" si="2"/>
        <v/>
      </c>
      <c r="T5" s="54" t="str">
        <f t="shared" si="2"/>
        <v/>
      </c>
      <c r="U5" s="54" t="str">
        <f t="shared" si="2"/>
        <v/>
      </c>
      <c r="V5" s="55" t="str">
        <f t="shared" si="2"/>
        <v/>
      </c>
      <c r="W5" s="55" t="str">
        <f t="shared" si="2"/>
        <v/>
      </c>
      <c r="X5" s="54" t="str">
        <f t="shared" si="2"/>
        <v/>
      </c>
      <c r="Y5" s="54" t="str">
        <f t="shared" si="2"/>
        <v/>
      </c>
      <c r="Z5" s="54" t="str">
        <f t="shared" si="2"/>
        <v/>
      </c>
      <c r="AA5" s="54" t="str">
        <f t="shared" si="2"/>
        <v/>
      </c>
      <c r="AB5" s="54" t="str">
        <f t="shared" si="2"/>
        <v/>
      </c>
      <c r="AC5" s="55" t="str">
        <f t="shared" si="2"/>
        <v/>
      </c>
      <c r="AD5" s="55" t="str">
        <f t="shared" si="2"/>
        <v/>
      </c>
      <c r="AE5" s="54" t="str">
        <f t="shared" si="2"/>
        <v/>
      </c>
      <c r="AF5" s="54" t="str">
        <f t="shared" si="2"/>
        <v/>
      </c>
      <c r="AG5" s="54" t="str">
        <f t="shared" si="2"/>
        <v/>
      </c>
      <c r="AH5" s="54" t="str">
        <f t="shared" si="2"/>
        <v/>
      </c>
      <c r="AI5" s="54" t="str">
        <f t="shared" si="2"/>
        <v/>
      </c>
      <c r="AJ5" s="54" t="str">
        <f t="shared" si="2"/>
        <v/>
      </c>
    </row>
    <row r="6" spans="1:36" x14ac:dyDescent="0.3">
      <c r="A6" s="49">
        <v>5</v>
      </c>
      <c r="B6" s="33" t="str">
        <f>VLOOKUP($A6,Сотрудники!$A$3:$L$1201,2,0)</f>
        <v>Яковлев Дмитрий</v>
      </c>
      <c r="C6" s="33" t="str">
        <f>VLOOKUP($A6,Сотрудники!$A$3:$L$1201,8,0)</f>
        <v>Москва</v>
      </c>
      <c r="D6" s="54" t="str">
        <f t="shared" si="2"/>
        <v/>
      </c>
      <c r="E6" s="54" t="str">
        <f t="shared" si="2"/>
        <v/>
      </c>
      <c r="F6" s="54" t="str">
        <f t="shared" si="2"/>
        <v/>
      </c>
      <c r="G6" s="54" t="str">
        <f t="shared" si="2"/>
        <v/>
      </c>
      <c r="H6" s="55" t="str">
        <f t="shared" si="2"/>
        <v/>
      </c>
      <c r="I6" s="55" t="str">
        <f t="shared" si="2"/>
        <v/>
      </c>
      <c r="J6" s="54" t="str">
        <f t="shared" si="2"/>
        <v/>
      </c>
      <c r="K6" s="54" t="str">
        <f t="shared" si="2"/>
        <v/>
      </c>
      <c r="L6" s="54" t="str">
        <f t="shared" si="2"/>
        <v/>
      </c>
      <c r="M6" s="54" t="str">
        <f t="shared" si="2"/>
        <v/>
      </c>
      <c r="N6" s="54" t="str">
        <f t="shared" si="2"/>
        <v/>
      </c>
      <c r="O6" s="55" t="str">
        <f t="shared" si="2"/>
        <v/>
      </c>
      <c r="P6" s="55" t="str">
        <f t="shared" si="2"/>
        <v/>
      </c>
      <c r="Q6" s="54" t="str">
        <f t="shared" si="2"/>
        <v/>
      </c>
      <c r="R6" s="54" t="str">
        <f t="shared" si="2"/>
        <v/>
      </c>
      <c r="S6" s="54" t="str">
        <f t="shared" si="2"/>
        <v/>
      </c>
      <c r="T6" s="54" t="str">
        <f t="shared" si="2"/>
        <v/>
      </c>
      <c r="U6" s="54" t="str">
        <f t="shared" si="2"/>
        <v/>
      </c>
      <c r="V6" s="55" t="str">
        <f t="shared" si="2"/>
        <v/>
      </c>
      <c r="W6" s="55" t="str">
        <f t="shared" si="2"/>
        <v/>
      </c>
      <c r="X6" s="54" t="str">
        <f t="shared" si="2"/>
        <v/>
      </c>
      <c r="Y6" s="54" t="str">
        <f t="shared" si="2"/>
        <v/>
      </c>
      <c r="Z6" s="54" t="str">
        <f t="shared" si="2"/>
        <v/>
      </c>
      <c r="AA6" s="54" t="str">
        <f t="shared" si="2"/>
        <v/>
      </c>
      <c r="AB6" s="54" t="str">
        <f t="shared" si="2"/>
        <v/>
      </c>
      <c r="AC6" s="55" t="str">
        <f t="shared" si="2"/>
        <v/>
      </c>
      <c r="AD6" s="55" t="str">
        <f t="shared" si="2"/>
        <v/>
      </c>
      <c r="AE6" s="54" t="str">
        <f t="shared" si="2"/>
        <v/>
      </c>
      <c r="AF6" s="54" t="str">
        <f t="shared" si="2"/>
        <v/>
      </c>
      <c r="AG6" s="54" t="str">
        <f t="shared" si="2"/>
        <v/>
      </c>
      <c r="AH6" s="54" t="str">
        <f t="shared" si="2"/>
        <v/>
      </c>
      <c r="AI6" s="54" t="str">
        <f t="shared" si="2"/>
        <v/>
      </c>
      <c r="AJ6" s="54" t="str">
        <f t="shared" si="2"/>
        <v/>
      </c>
    </row>
    <row r="7" spans="1:36" x14ac:dyDescent="0.3">
      <c r="A7" s="49">
        <v>8</v>
      </c>
      <c r="B7" s="33" t="str">
        <f>VLOOKUP($A7,Сотрудники!$A$3:$L$1201,2,0)</f>
        <v>Хохлова Крестина</v>
      </c>
      <c r="C7" s="33" t="str">
        <f>VLOOKUP($A7,Сотрудники!$A$3:$L$1201,8,0)</f>
        <v>Москва</v>
      </c>
      <c r="D7" s="54" t="str">
        <f t="shared" si="2"/>
        <v/>
      </c>
      <c r="E7" s="54" t="str">
        <f t="shared" si="2"/>
        <v/>
      </c>
      <c r="F7" s="54" t="str">
        <f t="shared" si="2"/>
        <v/>
      </c>
      <c r="G7" s="54" t="str">
        <f t="shared" si="2"/>
        <v/>
      </c>
      <c r="H7" s="55" t="str">
        <f t="shared" si="2"/>
        <v/>
      </c>
      <c r="I7" s="55" t="str">
        <f t="shared" si="2"/>
        <v/>
      </c>
      <c r="J7" s="54" t="str">
        <f t="shared" si="2"/>
        <v/>
      </c>
      <c r="K7" s="54" t="str">
        <f t="shared" si="2"/>
        <v/>
      </c>
      <c r="L7" s="54" t="str">
        <f t="shared" si="2"/>
        <v/>
      </c>
      <c r="M7" s="54" t="str">
        <f t="shared" si="2"/>
        <v/>
      </c>
      <c r="N7" s="54" t="str">
        <f t="shared" si="2"/>
        <v/>
      </c>
      <c r="O7" s="55" t="str">
        <f t="shared" si="2"/>
        <v/>
      </c>
      <c r="P7" s="55" t="str">
        <f t="shared" si="2"/>
        <v/>
      </c>
      <c r="Q7" s="54" t="str">
        <f t="shared" si="2"/>
        <v/>
      </c>
      <c r="R7" s="54" t="str">
        <f t="shared" si="2"/>
        <v/>
      </c>
      <c r="S7" s="54" t="str">
        <f t="shared" si="2"/>
        <v/>
      </c>
      <c r="T7" s="54" t="str">
        <f t="shared" si="2"/>
        <v/>
      </c>
      <c r="U7" s="54" t="str">
        <f t="shared" si="2"/>
        <v/>
      </c>
      <c r="V7" s="55" t="str">
        <f t="shared" si="2"/>
        <v/>
      </c>
      <c r="W7" s="55" t="str">
        <f t="shared" si="2"/>
        <v/>
      </c>
      <c r="X7" s="54" t="str">
        <f t="shared" si="2"/>
        <v/>
      </c>
      <c r="Y7" s="54" t="str">
        <f t="shared" si="2"/>
        <v/>
      </c>
      <c r="Z7" s="54" t="str">
        <f t="shared" si="2"/>
        <v/>
      </c>
      <c r="AA7" s="54" t="str">
        <f t="shared" si="2"/>
        <v/>
      </c>
      <c r="AB7" s="54" t="str">
        <f t="shared" si="2"/>
        <v/>
      </c>
      <c r="AC7" s="55" t="str">
        <f t="shared" si="2"/>
        <v/>
      </c>
      <c r="AD7" s="55" t="str">
        <f t="shared" si="2"/>
        <v/>
      </c>
      <c r="AE7" s="54" t="str">
        <f t="shared" si="2"/>
        <v/>
      </c>
      <c r="AF7" s="54" t="str">
        <f t="shared" si="2"/>
        <v/>
      </c>
      <c r="AG7" s="54" t="str">
        <f t="shared" si="2"/>
        <v/>
      </c>
      <c r="AH7" s="54" t="str">
        <f t="shared" si="2"/>
        <v/>
      </c>
      <c r="AI7" s="54" t="str">
        <f t="shared" si="2"/>
        <v/>
      </c>
      <c r="AJ7" s="54" t="str">
        <f t="shared" si="2"/>
        <v/>
      </c>
    </row>
    <row r="8" spans="1:36" x14ac:dyDescent="0.3">
      <c r="A8" s="49">
        <v>9</v>
      </c>
      <c r="B8" s="33" t="str">
        <f>VLOOKUP($A8,Сотрудники!$A$3:$L$1201,2,0)</f>
        <v>Пойш Виталий</v>
      </c>
      <c r="C8" s="33" t="str">
        <f>VLOOKUP($A8,Сотрудники!$A$3:$L$1201,8,0)</f>
        <v>Екатеринбург</v>
      </c>
      <c r="D8" s="54" t="str">
        <f t="shared" si="2"/>
        <v/>
      </c>
      <c r="E8" s="54" t="str">
        <f t="shared" si="2"/>
        <v/>
      </c>
      <c r="F8" s="54" t="str">
        <f t="shared" si="2"/>
        <v/>
      </c>
      <c r="G8" s="54" t="str">
        <f t="shared" si="2"/>
        <v/>
      </c>
      <c r="H8" s="55" t="str">
        <f t="shared" si="2"/>
        <v/>
      </c>
      <c r="I8" s="55" t="str">
        <f t="shared" si="2"/>
        <v/>
      </c>
      <c r="J8" s="54" t="str">
        <f t="shared" si="2"/>
        <v/>
      </c>
      <c r="K8" s="54" t="str">
        <f t="shared" si="2"/>
        <v/>
      </c>
      <c r="L8" s="54" t="str">
        <f t="shared" si="2"/>
        <v/>
      </c>
      <c r="M8" s="54" t="str">
        <f t="shared" si="2"/>
        <v/>
      </c>
      <c r="N8" s="54" t="str">
        <f t="shared" si="2"/>
        <v/>
      </c>
      <c r="O8" s="55" t="str">
        <f t="shared" si="2"/>
        <v/>
      </c>
      <c r="P8" s="55" t="str">
        <f t="shared" si="2"/>
        <v/>
      </c>
      <c r="Q8" s="54" t="str">
        <f t="shared" si="2"/>
        <v/>
      </c>
      <c r="R8" s="54" t="str">
        <f t="shared" si="2"/>
        <v/>
      </c>
      <c r="S8" s="54" t="str">
        <f t="shared" si="2"/>
        <v/>
      </c>
      <c r="T8" s="54" t="str">
        <f t="shared" si="2"/>
        <v/>
      </c>
      <c r="U8" s="54" t="str">
        <f t="shared" si="2"/>
        <v/>
      </c>
      <c r="V8" s="55" t="str">
        <f t="shared" si="2"/>
        <v/>
      </c>
      <c r="W8" s="55" t="str">
        <f t="shared" si="2"/>
        <v/>
      </c>
      <c r="X8" s="54" t="str">
        <f t="shared" si="2"/>
        <v/>
      </c>
      <c r="Y8" s="54" t="str">
        <f t="shared" si="2"/>
        <v/>
      </c>
      <c r="Z8" s="54" t="str">
        <f t="shared" si="2"/>
        <v/>
      </c>
      <c r="AA8" s="54" t="str">
        <f t="shared" si="2"/>
        <v/>
      </c>
      <c r="AB8" s="54" t="str">
        <f t="shared" si="2"/>
        <v/>
      </c>
      <c r="AC8" s="55" t="str">
        <f t="shared" si="2"/>
        <v/>
      </c>
      <c r="AD8" s="55" t="str">
        <f t="shared" si="2"/>
        <v/>
      </c>
      <c r="AE8" s="54" t="str">
        <f t="shared" si="2"/>
        <v/>
      </c>
      <c r="AF8" s="54" t="str">
        <f t="shared" si="2"/>
        <v/>
      </c>
      <c r="AG8" s="54" t="str">
        <f t="shared" si="2"/>
        <v/>
      </c>
      <c r="AH8" s="54" t="str">
        <f t="shared" si="2"/>
        <v/>
      </c>
      <c r="AI8" s="54" t="str">
        <f t="shared" si="2"/>
        <v/>
      </c>
      <c r="AJ8" s="54" t="str">
        <f t="shared" si="2"/>
        <v/>
      </c>
    </row>
    <row r="9" spans="1:36" x14ac:dyDescent="0.3">
      <c r="A9" s="49">
        <v>10</v>
      </c>
      <c r="B9" s="33" t="str">
        <f>VLOOKUP($A9,Сотрудники!$A$3:$L$1201,2,0)</f>
        <v>Офицеров Дмитрий</v>
      </c>
      <c r="C9" s="33" t="str">
        <f>VLOOKUP($A9,Сотрудники!$A$3:$L$1201,8,0)</f>
        <v>СПБ</v>
      </c>
      <c r="D9" s="54" t="str">
        <f t="shared" si="2"/>
        <v/>
      </c>
      <c r="E9" s="54" t="str">
        <f t="shared" si="2"/>
        <v/>
      </c>
      <c r="F9" s="54" t="str">
        <f t="shared" si="2"/>
        <v/>
      </c>
      <c r="G9" s="54" t="str">
        <f t="shared" si="2"/>
        <v/>
      </c>
      <c r="H9" s="55" t="str">
        <f t="shared" si="2"/>
        <v/>
      </c>
      <c r="I9" s="55" t="str">
        <f t="shared" si="2"/>
        <v/>
      </c>
      <c r="J9" s="54" t="str">
        <f t="shared" si="2"/>
        <v/>
      </c>
      <c r="K9" s="54" t="str">
        <f t="shared" si="2"/>
        <v/>
      </c>
      <c r="L9" s="54" t="str">
        <f t="shared" si="2"/>
        <v/>
      </c>
      <c r="M9" s="54" t="str">
        <f t="shared" si="2"/>
        <v/>
      </c>
      <c r="N9" s="54" t="str">
        <f t="shared" si="2"/>
        <v/>
      </c>
      <c r="O9" s="55" t="str">
        <f t="shared" si="2"/>
        <v/>
      </c>
      <c r="P9" s="55" t="str">
        <f t="shared" si="2"/>
        <v/>
      </c>
      <c r="Q9" s="54" t="str">
        <f t="shared" si="2"/>
        <v/>
      </c>
      <c r="R9" s="54" t="str">
        <f t="shared" si="2"/>
        <v/>
      </c>
      <c r="S9" s="54" t="str">
        <f t="shared" si="2"/>
        <v/>
      </c>
      <c r="T9" s="54" t="str">
        <f t="shared" si="2"/>
        <v/>
      </c>
      <c r="U9" s="54" t="str">
        <f t="shared" si="2"/>
        <v/>
      </c>
      <c r="V9" s="55" t="str">
        <f t="shared" si="2"/>
        <v/>
      </c>
      <c r="W9" s="55" t="str">
        <f t="shared" si="2"/>
        <v/>
      </c>
      <c r="X9" s="54" t="str">
        <f t="shared" si="2"/>
        <v/>
      </c>
      <c r="Y9" s="54" t="str">
        <f t="shared" si="2"/>
        <v/>
      </c>
      <c r="Z9" s="54" t="str">
        <f t="shared" si="2"/>
        <v/>
      </c>
      <c r="AA9" s="54" t="str">
        <f t="shared" si="2"/>
        <v/>
      </c>
      <c r="AB9" s="54" t="str">
        <f t="shared" si="2"/>
        <v/>
      </c>
      <c r="AC9" s="55" t="str">
        <f t="shared" si="2"/>
        <v/>
      </c>
      <c r="AD9" s="55" t="str">
        <f t="shared" si="2"/>
        <v/>
      </c>
      <c r="AE9" s="54" t="str">
        <f t="shared" si="2"/>
        <v/>
      </c>
      <c r="AF9" s="54" t="str">
        <f t="shared" si="2"/>
        <v/>
      </c>
      <c r="AG9" s="54" t="str">
        <f t="shared" si="2"/>
        <v/>
      </c>
      <c r="AH9" s="54" t="str">
        <f t="shared" si="2"/>
        <v/>
      </c>
      <c r="AI9" s="54" t="str">
        <f t="shared" si="2"/>
        <v/>
      </c>
      <c r="AJ9" s="54" t="str">
        <f t="shared" si="2"/>
        <v/>
      </c>
    </row>
    <row r="10" spans="1:36" x14ac:dyDescent="0.3">
      <c r="A10" s="49">
        <v>11</v>
      </c>
      <c r="B10" s="33" t="str">
        <f>VLOOKUP($A10,Сотрудники!$A$3:$L$1201,2,0)</f>
        <v>Муштекенов Тимур</v>
      </c>
      <c r="C10" s="33" t="str">
        <f>VLOOKUP($A10,Сотрудники!$A$3:$L$1201,8,0)</f>
        <v>СПБ</v>
      </c>
      <c r="D10" s="54" t="str">
        <f t="shared" si="2"/>
        <v/>
      </c>
      <c r="E10" s="54" t="str">
        <f t="shared" si="2"/>
        <v/>
      </c>
      <c r="F10" s="54" t="str">
        <f t="shared" si="2"/>
        <v/>
      </c>
      <c r="G10" s="54" t="str">
        <f t="shared" si="2"/>
        <v/>
      </c>
      <c r="H10" s="55" t="str">
        <f t="shared" si="2"/>
        <v/>
      </c>
      <c r="I10" s="55" t="str">
        <f t="shared" si="2"/>
        <v/>
      </c>
      <c r="J10" s="54" t="str">
        <f t="shared" si="2"/>
        <v/>
      </c>
      <c r="K10" s="54" t="str">
        <f t="shared" si="2"/>
        <v/>
      </c>
      <c r="L10" s="54" t="str">
        <f t="shared" si="2"/>
        <v/>
      </c>
      <c r="M10" s="54" t="str">
        <f t="shared" si="2"/>
        <v/>
      </c>
      <c r="N10" s="54" t="str">
        <f t="shared" si="2"/>
        <v/>
      </c>
      <c r="O10" s="55" t="str">
        <f t="shared" si="2"/>
        <v/>
      </c>
      <c r="P10" s="55" t="str">
        <f t="shared" si="2"/>
        <v/>
      </c>
      <c r="Q10" s="54" t="str">
        <f t="shared" si="2"/>
        <v/>
      </c>
      <c r="R10" s="54" t="str">
        <f t="shared" si="2"/>
        <v/>
      </c>
      <c r="S10" s="54" t="str">
        <f t="shared" si="2"/>
        <v/>
      </c>
      <c r="T10" s="54" t="str">
        <f t="shared" si="2"/>
        <v/>
      </c>
      <c r="U10" s="54" t="str">
        <f t="shared" si="2"/>
        <v/>
      </c>
      <c r="V10" s="55" t="str">
        <f t="shared" si="2"/>
        <v/>
      </c>
      <c r="W10" s="55" t="str">
        <f t="shared" si="2"/>
        <v/>
      </c>
      <c r="X10" s="54" t="str">
        <f t="shared" si="2"/>
        <v/>
      </c>
      <c r="Y10" s="54" t="str">
        <f t="shared" si="2"/>
        <v/>
      </c>
      <c r="Z10" s="54" t="str">
        <f t="shared" si="2"/>
        <v/>
      </c>
      <c r="AA10" s="54" t="str">
        <f t="shared" si="2"/>
        <v/>
      </c>
      <c r="AB10" s="54" t="str">
        <f t="shared" ref="AB10:AJ10" si="3">IF(ISBLANK(AB97),"",IF(AB97=0,"Выходной",IF(AB97&lt;&gt;0,"Работал","")))</f>
        <v/>
      </c>
      <c r="AC10" s="55" t="str">
        <f t="shared" si="3"/>
        <v/>
      </c>
      <c r="AD10" s="55" t="str">
        <f t="shared" si="3"/>
        <v/>
      </c>
      <c r="AE10" s="54" t="str">
        <f t="shared" si="3"/>
        <v/>
      </c>
      <c r="AF10" s="54" t="str">
        <f t="shared" si="3"/>
        <v/>
      </c>
      <c r="AG10" s="54" t="str">
        <f t="shared" si="3"/>
        <v/>
      </c>
      <c r="AH10" s="54" t="str">
        <f t="shared" si="3"/>
        <v/>
      </c>
      <c r="AI10" s="54" t="str">
        <f t="shared" si="3"/>
        <v/>
      </c>
      <c r="AJ10" s="54" t="str">
        <f t="shared" si="3"/>
        <v/>
      </c>
    </row>
    <row r="11" spans="1:36" x14ac:dyDescent="0.3">
      <c r="A11" s="49">
        <v>13</v>
      </c>
      <c r="B11" s="33" t="str">
        <f>VLOOKUP($A11,Сотрудники!$A$3:$L$1201,2,0)</f>
        <v>Богданов Михаил</v>
      </c>
      <c r="C11" s="33" t="str">
        <f>VLOOKUP($A11,Сотрудники!$A$3:$L$1201,8,0)</f>
        <v>СПБ</v>
      </c>
      <c r="D11" s="54" t="str">
        <f t="shared" ref="D11:AJ18" si="4">IF(ISBLANK(D98),"",IF(D98=0,"Выходной",IF(D98&lt;&gt;0,"Работал","")))</f>
        <v/>
      </c>
      <c r="E11" s="54" t="str">
        <f t="shared" si="4"/>
        <v/>
      </c>
      <c r="F11" s="54" t="str">
        <f t="shared" si="4"/>
        <v/>
      </c>
      <c r="G11" s="54" t="str">
        <f t="shared" si="4"/>
        <v/>
      </c>
      <c r="H11" s="55" t="str">
        <f t="shared" si="4"/>
        <v/>
      </c>
      <c r="I11" s="55" t="str">
        <f t="shared" si="4"/>
        <v/>
      </c>
      <c r="J11" s="54" t="str">
        <f t="shared" si="4"/>
        <v/>
      </c>
      <c r="K11" s="54" t="str">
        <f t="shared" si="4"/>
        <v/>
      </c>
      <c r="L11" s="54" t="str">
        <f t="shared" si="4"/>
        <v/>
      </c>
      <c r="M11" s="54" t="str">
        <f t="shared" si="4"/>
        <v/>
      </c>
      <c r="N11" s="54" t="str">
        <f t="shared" si="4"/>
        <v/>
      </c>
      <c r="O11" s="55" t="str">
        <f t="shared" si="4"/>
        <v/>
      </c>
      <c r="P11" s="55" t="str">
        <f t="shared" si="4"/>
        <v/>
      </c>
      <c r="Q11" s="54" t="str">
        <f t="shared" si="4"/>
        <v/>
      </c>
      <c r="R11" s="54" t="str">
        <f t="shared" si="4"/>
        <v/>
      </c>
      <c r="S11" s="54" t="str">
        <f t="shared" si="4"/>
        <v/>
      </c>
      <c r="T11" s="54" t="str">
        <f t="shared" si="4"/>
        <v/>
      </c>
      <c r="U11" s="54" t="str">
        <f t="shared" si="4"/>
        <v/>
      </c>
      <c r="V11" s="55" t="str">
        <f t="shared" si="4"/>
        <v/>
      </c>
      <c r="W11" s="55" t="str">
        <f t="shared" si="4"/>
        <v/>
      </c>
      <c r="X11" s="54" t="str">
        <f t="shared" si="4"/>
        <v/>
      </c>
      <c r="Y11" s="54" t="str">
        <f t="shared" si="4"/>
        <v/>
      </c>
      <c r="Z11" s="54" t="str">
        <f t="shared" si="4"/>
        <v/>
      </c>
      <c r="AA11" s="54" t="str">
        <f t="shared" si="4"/>
        <v/>
      </c>
      <c r="AB11" s="54" t="str">
        <f t="shared" si="4"/>
        <v/>
      </c>
      <c r="AC11" s="55" t="str">
        <f t="shared" si="4"/>
        <v/>
      </c>
      <c r="AD11" s="55" t="str">
        <f t="shared" si="4"/>
        <v/>
      </c>
      <c r="AE11" s="54" t="str">
        <f t="shared" si="4"/>
        <v/>
      </c>
      <c r="AF11" s="54" t="str">
        <f t="shared" si="4"/>
        <v/>
      </c>
      <c r="AG11" s="54" t="str">
        <f t="shared" si="4"/>
        <v/>
      </c>
      <c r="AH11" s="54" t="str">
        <f t="shared" si="4"/>
        <v/>
      </c>
      <c r="AI11" s="54" t="str">
        <f t="shared" si="4"/>
        <v/>
      </c>
      <c r="AJ11" s="54" t="str">
        <f t="shared" si="4"/>
        <v/>
      </c>
    </row>
    <row r="12" spans="1:36" x14ac:dyDescent="0.3">
      <c r="A12" s="49">
        <v>14</v>
      </c>
      <c r="B12" s="33" t="str">
        <f>VLOOKUP($A12,Сотрудники!$A$3:$L$1201,2,0)</f>
        <v>Смирнова Екатерина</v>
      </c>
      <c r="C12" s="33" t="str">
        <f>VLOOKUP($A12,Сотрудники!$A$3:$L$1201,8,0)</f>
        <v>Москва</v>
      </c>
      <c r="D12" s="54" t="str">
        <f t="shared" si="4"/>
        <v/>
      </c>
      <c r="E12" s="54" t="str">
        <f t="shared" si="4"/>
        <v/>
      </c>
      <c r="F12" s="54" t="str">
        <f t="shared" si="4"/>
        <v/>
      </c>
      <c r="G12" s="54" t="str">
        <f t="shared" si="4"/>
        <v/>
      </c>
      <c r="H12" s="55" t="str">
        <f t="shared" si="4"/>
        <v/>
      </c>
      <c r="I12" s="55" t="str">
        <f t="shared" si="4"/>
        <v/>
      </c>
      <c r="J12" s="54" t="str">
        <f t="shared" si="4"/>
        <v/>
      </c>
      <c r="K12" s="54" t="str">
        <f t="shared" si="4"/>
        <v/>
      </c>
      <c r="L12" s="54" t="str">
        <f t="shared" si="4"/>
        <v/>
      </c>
      <c r="M12" s="54" t="str">
        <f t="shared" si="4"/>
        <v/>
      </c>
      <c r="N12" s="54" t="str">
        <f t="shared" si="4"/>
        <v/>
      </c>
      <c r="O12" s="55" t="str">
        <f t="shared" si="4"/>
        <v/>
      </c>
      <c r="P12" s="55" t="str">
        <f t="shared" si="4"/>
        <v/>
      </c>
      <c r="Q12" s="54" t="str">
        <f t="shared" si="4"/>
        <v/>
      </c>
      <c r="R12" s="54" t="str">
        <f t="shared" si="4"/>
        <v/>
      </c>
      <c r="S12" s="54" t="str">
        <f t="shared" si="4"/>
        <v/>
      </c>
      <c r="T12" s="54" t="str">
        <f t="shared" si="4"/>
        <v/>
      </c>
      <c r="U12" s="54" t="str">
        <f t="shared" si="4"/>
        <v/>
      </c>
      <c r="V12" s="55" t="str">
        <f t="shared" si="4"/>
        <v/>
      </c>
      <c r="W12" s="55" t="str">
        <f t="shared" si="4"/>
        <v/>
      </c>
      <c r="X12" s="54" t="str">
        <f t="shared" si="4"/>
        <v/>
      </c>
      <c r="Y12" s="54" t="str">
        <f t="shared" si="4"/>
        <v/>
      </c>
      <c r="Z12" s="54" t="str">
        <f t="shared" si="4"/>
        <v/>
      </c>
      <c r="AA12" s="54" t="str">
        <f t="shared" si="4"/>
        <v/>
      </c>
      <c r="AB12" s="54" t="str">
        <f t="shared" si="4"/>
        <v/>
      </c>
      <c r="AC12" s="55" t="str">
        <f t="shared" si="4"/>
        <v/>
      </c>
      <c r="AD12" s="55" t="str">
        <f t="shared" si="4"/>
        <v/>
      </c>
      <c r="AE12" s="54" t="str">
        <f t="shared" si="4"/>
        <v/>
      </c>
      <c r="AF12" s="54" t="str">
        <f t="shared" si="4"/>
        <v/>
      </c>
      <c r="AG12" s="54" t="str">
        <f t="shared" si="4"/>
        <v/>
      </c>
      <c r="AH12" s="54" t="str">
        <f t="shared" si="4"/>
        <v/>
      </c>
      <c r="AI12" s="54" t="str">
        <f t="shared" si="4"/>
        <v/>
      </c>
      <c r="AJ12" s="54" t="str">
        <f t="shared" si="4"/>
        <v/>
      </c>
    </row>
    <row r="13" spans="1:36" x14ac:dyDescent="0.3">
      <c r="A13" s="49">
        <v>15</v>
      </c>
      <c r="B13" s="33" t="str">
        <f>VLOOKUP($A13,Сотрудники!$A$3:$L$1201,2,0)</f>
        <v>Герасимова Елизавета</v>
      </c>
      <c r="C13" s="33" t="str">
        <f>VLOOKUP($A13,Сотрудники!$A$3:$L$1201,8,0)</f>
        <v>Москва</v>
      </c>
      <c r="D13" s="54" t="str">
        <f t="shared" si="4"/>
        <v/>
      </c>
      <c r="E13" s="54" t="str">
        <f t="shared" si="4"/>
        <v/>
      </c>
      <c r="F13" s="54" t="str">
        <f t="shared" si="4"/>
        <v/>
      </c>
      <c r="G13" s="54" t="str">
        <f t="shared" si="4"/>
        <v/>
      </c>
      <c r="H13" s="55" t="str">
        <f t="shared" si="4"/>
        <v/>
      </c>
      <c r="I13" s="55" t="str">
        <f t="shared" si="4"/>
        <v/>
      </c>
      <c r="J13" s="54" t="str">
        <f t="shared" si="4"/>
        <v/>
      </c>
      <c r="K13" s="54" t="str">
        <f t="shared" si="4"/>
        <v/>
      </c>
      <c r="L13" s="54" t="str">
        <f t="shared" si="4"/>
        <v/>
      </c>
      <c r="M13" s="54" t="str">
        <f t="shared" si="4"/>
        <v/>
      </c>
      <c r="N13" s="54" t="str">
        <f t="shared" si="4"/>
        <v/>
      </c>
      <c r="O13" s="55" t="str">
        <f t="shared" si="4"/>
        <v/>
      </c>
      <c r="P13" s="55" t="str">
        <f t="shared" si="4"/>
        <v/>
      </c>
      <c r="Q13" s="54" t="str">
        <f t="shared" si="4"/>
        <v/>
      </c>
      <c r="R13" s="54" t="str">
        <f t="shared" si="4"/>
        <v/>
      </c>
      <c r="S13" s="54" t="str">
        <f t="shared" si="4"/>
        <v/>
      </c>
      <c r="T13" s="54" t="str">
        <f t="shared" si="4"/>
        <v/>
      </c>
      <c r="U13" s="54" t="str">
        <f t="shared" si="4"/>
        <v/>
      </c>
      <c r="V13" s="55" t="str">
        <f t="shared" si="4"/>
        <v/>
      </c>
      <c r="W13" s="55" t="str">
        <f t="shared" si="4"/>
        <v/>
      </c>
      <c r="X13" s="54" t="str">
        <f t="shared" si="4"/>
        <v/>
      </c>
      <c r="Y13" s="54" t="str">
        <f t="shared" si="4"/>
        <v/>
      </c>
      <c r="Z13" s="54" t="str">
        <f t="shared" si="4"/>
        <v/>
      </c>
      <c r="AA13" s="54" t="str">
        <f t="shared" si="4"/>
        <v/>
      </c>
      <c r="AB13" s="54" t="str">
        <f t="shared" si="4"/>
        <v/>
      </c>
      <c r="AC13" s="55" t="str">
        <f t="shared" si="4"/>
        <v/>
      </c>
      <c r="AD13" s="55" t="str">
        <f t="shared" si="4"/>
        <v/>
      </c>
      <c r="AE13" s="54" t="str">
        <f t="shared" si="4"/>
        <v/>
      </c>
      <c r="AF13" s="54" t="str">
        <f t="shared" si="4"/>
        <v/>
      </c>
      <c r="AG13" s="54" t="str">
        <f t="shared" si="4"/>
        <v/>
      </c>
      <c r="AH13" s="54" t="str">
        <f t="shared" si="4"/>
        <v/>
      </c>
      <c r="AI13" s="54" t="str">
        <f t="shared" si="4"/>
        <v/>
      </c>
      <c r="AJ13" s="54" t="str">
        <f t="shared" si="4"/>
        <v/>
      </c>
    </row>
    <row r="14" spans="1:36" x14ac:dyDescent="0.3">
      <c r="A14" s="49">
        <v>16</v>
      </c>
      <c r="B14" s="33" t="str">
        <f>VLOOKUP($A14,Сотрудники!$A$3:$L$1201,2,0)</f>
        <v>Абдуллаева Анжелика</v>
      </c>
      <c r="C14" s="33" t="str">
        <f>VLOOKUP($A14,Сотрудники!$A$3:$L$1201,8,0)</f>
        <v>Москва</v>
      </c>
      <c r="D14" s="54" t="str">
        <f t="shared" si="4"/>
        <v/>
      </c>
      <c r="E14" s="54" t="str">
        <f t="shared" si="4"/>
        <v/>
      </c>
      <c r="F14" s="54" t="str">
        <f t="shared" si="4"/>
        <v/>
      </c>
      <c r="G14" s="54" t="str">
        <f t="shared" si="4"/>
        <v/>
      </c>
      <c r="H14" s="55" t="str">
        <f t="shared" si="4"/>
        <v/>
      </c>
      <c r="I14" s="55" t="str">
        <f t="shared" si="4"/>
        <v/>
      </c>
      <c r="J14" s="54" t="str">
        <f t="shared" si="4"/>
        <v/>
      </c>
      <c r="K14" s="54" t="str">
        <f t="shared" si="4"/>
        <v/>
      </c>
      <c r="L14" s="54" t="str">
        <f t="shared" si="4"/>
        <v/>
      </c>
      <c r="M14" s="54" t="str">
        <f t="shared" si="4"/>
        <v/>
      </c>
      <c r="N14" s="54" t="str">
        <f t="shared" si="4"/>
        <v/>
      </c>
      <c r="O14" s="55" t="str">
        <f t="shared" si="4"/>
        <v/>
      </c>
      <c r="P14" s="55" t="str">
        <f t="shared" si="4"/>
        <v/>
      </c>
      <c r="Q14" s="54" t="str">
        <f t="shared" si="4"/>
        <v/>
      </c>
      <c r="R14" s="54" t="str">
        <f t="shared" si="4"/>
        <v/>
      </c>
      <c r="S14" s="54" t="str">
        <f t="shared" si="4"/>
        <v/>
      </c>
      <c r="T14" s="54" t="str">
        <f t="shared" si="4"/>
        <v/>
      </c>
      <c r="U14" s="54" t="str">
        <f t="shared" si="4"/>
        <v/>
      </c>
      <c r="V14" s="55" t="str">
        <f t="shared" si="4"/>
        <v/>
      </c>
      <c r="W14" s="55" t="str">
        <f t="shared" si="4"/>
        <v/>
      </c>
      <c r="X14" s="54" t="str">
        <f t="shared" si="4"/>
        <v/>
      </c>
      <c r="Y14" s="54" t="str">
        <f t="shared" si="4"/>
        <v/>
      </c>
      <c r="Z14" s="54" t="str">
        <f t="shared" si="4"/>
        <v/>
      </c>
      <c r="AA14" s="54" t="str">
        <f t="shared" si="4"/>
        <v/>
      </c>
      <c r="AB14" s="54" t="str">
        <f t="shared" si="4"/>
        <v/>
      </c>
      <c r="AC14" s="55" t="str">
        <f t="shared" si="4"/>
        <v/>
      </c>
      <c r="AD14" s="55" t="str">
        <f t="shared" si="4"/>
        <v/>
      </c>
      <c r="AE14" s="54" t="str">
        <f t="shared" si="4"/>
        <v/>
      </c>
      <c r="AF14" s="54" t="str">
        <f t="shared" si="4"/>
        <v/>
      </c>
      <c r="AG14" s="54" t="str">
        <f t="shared" si="4"/>
        <v/>
      </c>
      <c r="AH14" s="54" t="str">
        <f t="shared" si="4"/>
        <v/>
      </c>
      <c r="AI14" s="54" t="str">
        <f t="shared" si="4"/>
        <v/>
      </c>
      <c r="AJ14" s="54" t="str">
        <f t="shared" si="4"/>
        <v/>
      </c>
    </row>
    <row r="15" spans="1:36" x14ac:dyDescent="0.3">
      <c r="A15" s="49">
        <v>17</v>
      </c>
      <c r="B15" s="33" t="str">
        <f>VLOOKUP($A15,Сотрудники!$A$3:$L$1201,2,0)</f>
        <v>Наймушин Евгений</v>
      </c>
      <c r="C15" s="33" t="str">
        <f>VLOOKUP($A15,Сотрудники!$A$3:$L$1201,8,0)</f>
        <v>Екатеринбург</v>
      </c>
      <c r="D15" s="54" t="str">
        <f t="shared" si="4"/>
        <v/>
      </c>
      <c r="E15" s="54" t="str">
        <f t="shared" si="4"/>
        <v/>
      </c>
      <c r="F15" s="54" t="str">
        <f t="shared" si="4"/>
        <v/>
      </c>
      <c r="G15" s="54" t="str">
        <f t="shared" si="4"/>
        <v/>
      </c>
      <c r="H15" s="55" t="str">
        <f t="shared" si="4"/>
        <v/>
      </c>
      <c r="I15" s="55" t="str">
        <f t="shared" si="4"/>
        <v/>
      </c>
      <c r="J15" s="54" t="str">
        <f t="shared" si="4"/>
        <v/>
      </c>
      <c r="K15" s="54" t="str">
        <f t="shared" si="4"/>
        <v/>
      </c>
      <c r="L15" s="54" t="str">
        <f t="shared" si="4"/>
        <v/>
      </c>
      <c r="M15" s="54" t="str">
        <f t="shared" si="4"/>
        <v/>
      </c>
      <c r="N15" s="54" t="str">
        <f t="shared" si="4"/>
        <v/>
      </c>
      <c r="O15" s="55" t="str">
        <f t="shared" si="4"/>
        <v/>
      </c>
      <c r="P15" s="55" t="str">
        <f t="shared" si="4"/>
        <v/>
      </c>
      <c r="Q15" s="54" t="str">
        <f t="shared" si="4"/>
        <v/>
      </c>
      <c r="R15" s="54" t="str">
        <f t="shared" si="4"/>
        <v/>
      </c>
      <c r="S15" s="54" t="str">
        <f t="shared" si="4"/>
        <v/>
      </c>
      <c r="T15" s="54" t="str">
        <f t="shared" si="4"/>
        <v/>
      </c>
      <c r="U15" s="54" t="str">
        <f t="shared" si="4"/>
        <v/>
      </c>
      <c r="V15" s="55" t="str">
        <f t="shared" si="4"/>
        <v/>
      </c>
      <c r="W15" s="55" t="str">
        <f t="shared" si="4"/>
        <v/>
      </c>
      <c r="X15" s="54" t="str">
        <f t="shared" si="4"/>
        <v/>
      </c>
      <c r="Y15" s="54" t="str">
        <f t="shared" si="4"/>
        <v/>
      </c>
      <c r="Z15" s="54" t="str">
        <f t="shared" si="4"/>
        <v/>
      </c>
      <c r="AA15" s="54" t="str">
        <f t="shared" si="4"/>
        <v/>
      </c>
      <c r="AB15" s="54" t="str">
        <f t="shared" si="4"/>
        <v/>
      </c>
      <c r="AC15" s="55" t="str">
        <f t="shared" si="4"/>
        <v/>
      </c>
      <c r="AD15" s="55" t="str">
        <f t="shared" si="4"/>
        <v/>
      </c>
      <c r="AE15" s="54" t="str">
        <f t="shared" si="4"/>
        <v/>
      </c>
      <c r="AF15" s="54" t="str">
        <f t="shared" si="4"/>
        <v/>
      </c>
      <c r="AG15" s="54" t="str">
        <f t="shared" si="4"/>
        <v/>
      </c>
      <c r="AH15" s="54" t="str">
        <f t="shared" si="4"/>
        <v/>
      </c>
      <c r="AI15" s="54" t="str">
        <f t="shared" si="4"/>
        <v/>
      </c>
      <c r="AJ15" s="54" t="str">
        <f t="shared" si="4"/>
        <v/>
      </c>
    </row>
    <row r="16" spans="1:36" x14ac:dyDescent="0.3">
      <c r="A16" s="49">
        <v>19</v>
      </c>
      <c r="B16" s="33" t="str">
        <f>VLOOKUP($A16,Сотрудники!$A$3:$L$1201,2,0)</f>
        <v>Лопатин Максим</v>
      </c>
      <c r="C16" s="33" t="str">
        <f>VLOOKUP($A16,Сотрудники!$A$3:$L$1201,8,0)</f>
        <v>Москва</v>
      </c>
      <c r="D16" s="54" t="str">
        <f t="shared" si="4"/>
        <v/>
      </c>
      <c r="E16" s="54" t="str">
        <f t="shared" si="4"/>
        <v/>
      </c>
      <c r="F16" s="54" t="str">
        <f t="shared" si="4"/>
        <v/>
      </c>
      <c r="G16" s="54" t="str">
        <f t="shared" si="4"/>
        <v/>
      </c>
      <c r="H16" s="55" t="str">
        <f t="shared" si="4"/>
        <v/>
      </c>
      <c r="I16" s="55" t="str">
        <f t="shared" si="4"/>
        <v/>
      </c>
      <c r="J16" s="54" t="str">
        <f t="shared" si="4"/>
        <v/>
      </c>
      <c r="K16" s="54" t="str">
        <f t="shared" si="4"/>
        <v/>
      </c>
      <c r="L16" s="54" t="str">
        <f t="shared" si="4"/>
        <v/>
      </c>
      <c r="M16" s="54" t="str">
        <f t="shared" si="4"/>
        <v/>
      </c>
      <c r="N16" s="54" t="str">
        <f t="shared" si="4"/>
        <v/>
      </c>
      <c r="O16" s="55" t="str">
        <f t="shared" si="4"/>
        <v/>
      </c>
      <c r="P16" s="55" t="str">
        <f t="shared" si="4"/>
        <v/>
      </c>
      <c r="Q16" s="54" t="str">
        <f t="shared" si="4"/>
        <v/>
      </c>
      <c r="R16" s="54" t="str">
        <f t="shared" si="4"/>
        <v/>
      </c>
      <c r="S16" s="54" t="str">
        <f t="shared" si="4"/>
        <v/>
      </c>
      <c r="T16" s="54" t="str">
        <f t="shared" si="4"/>
        <v/>
      </c>
      <c r="U16" s="54" t="str">
        <f t="shared" si="4"/>
        <v/>
      </c>
      <c r="V16" s="55" t="str">
        <f t="shared" si="4"/>
        <v/>
      </c>
      <c r="W16" s="55" t="str">
        <f t="shared" si="4"/>
        <v/>
      </c>
      <c r="X16" s="54" t="str">
        <f t="shared" si="4"/>
        <v/>
      </c>
      <c r="Y16" s="54" t="str">
        <f t="shared" si="4"/>
        <v/>
      </c>
      <c r="Z16" s="54" t="str">
        <f t="shared" si="4"/>
        <v/>
      </c>
      <c r="AA16" s="54" t="str">
        <f t="shared" si="4"/>
        <v/>
      </c>
      <c r="AB16" s="54" t="str">
        <f t="shared" si="4"/>
        <v/>
      </c>
      <c r="AC16" s="55" t="str">
        <f t="shared" si="4"/>
        <v/>
      </c>
      <c r="AD16" s="55" t="str">
        <f t="shared" si="4"/>
        <v/>
      </c>
      <c r="AE16" s="54" t="str">
        <f t="shared" si="4"/>
        <v/>
      </c>
      <c r="AF16" s="54" t="str">
        <f t="shared" si="4"/>
        <v/>
      </c>
      <c r="AG16" s="54" t="str">
        <f t="shared" si="4"/>
        <v/>
      </c>
      <c r="AH16" s="54" t="str">
        <f t="shared" si="4"/>
        <v/>
      </c>
      <c r="AI16" s="54" t="str">
        <f t="shared" si="4"/>
        <v/>
      </c>
      <c r="AJ16" s="54" t="str">
        <f t="shared" si="4"/>
        <v/>
      </c>
    </row>
    <row r="17" spans="1:36" x14ac:dyDescent="0.3">
      <c r="A17" s="49">
        <v>21</v>
      </c>
      <c r="B17" s="33" t="str">
        <f>VLOOKUP($A17,Сотрудники!$A$3:$L$1201,2,0)</f>
        <v>Шимберев Борис</v>
      </c>
      <c r="C17" s="33" t="str">
        <f>VLOOKUP($A17,Сотрудники!$A$3:$L$1201,8,0)</f>
        <v>СПБ</v>
      </c>
      <c r="D17" s="54" t="str">
        <f t="shared" si="4"/>
        <v/>
      </c>
      <c r="E17" s="54" t="str">
        <f t="shared" si="4"/>
        <v/>
      </c>
      <c r="F17" s="54" t="str">
        <f t="shared" si="4"/>
        <v/>
      </c>
      <c r="G17" s="54" t="str">
        <f t="shared" si="4"/>
        <v/>
      </c>
      <c r="H17" s="55" t="str">
        <f t="shared" si="4"/>
        <v/>
      </c>
      <c r="I17" s="55" t="str">
        <f t="shared" si="4"/>
        <v/>
      </c>
      <c r="J17" s="54" t="str">
        <f t="shared" si="4"/>
        <v/>
      </c>
      <c r="K17" s="54" t="str">
        <f t="shared" si="4"/>
        <v/>
      </c>
      <c r="L17" s="54" t="str">
        <f t="shared" si="4"/>
        <v/>
      </c>
      <c r="M17" s="54" t="str">
        <f t="shared" si="4"/>
        <v/>
      </c>
      <c r="N17" s="54" t="str">
        <f t="shared" si="4"/>
        <v/>
      </c>
      <c r="O17" s="55" t="str">
        <f t="shared" si="4"/>
        <v/>
      </c>
      <c r="P17" s="55" t="str">
        <f t="shared" si="4"/>
        <v/>
      </c>
      <c r="Q17" s="54" t="str">
        <f t="shared" si="4"/>
        <v/>
      </c>
      <c r="R17" s="54" t="str">
        <f t="shared" si="4"/>
        <v/>
      </c>
      <c r="S17" s="54" t="str">
        <f t="shared" si="4"/>
        <v/>
      </c>
      <c r="T17" s="54" t="str">
        <f t="shared" si="4"/>
        <v/>
      </c>
      <c r="U17" s="54" t="str">
        <f t="shared" si="4"/>
        <v/>
      </c>
      <c r="V17" s="55" t="str">
        <f t="shared" si="4"/>
        <v/>
      </c>
      <c r="W17" s="55" t="str">
        <f t="shared" si="4"/>
        <v/>
      </c>
      <c r="X17" s="54" t="str">
        <f t="shared" si="4"/>
        <v/>
      </c>
      <c r="Y17" s="54" t="str">
        <f t="shared" si="4"/>
        <v/>
      </c>
      <c r="Z17" s="54" t="str">
        <f t="shared" si="4"/>
        <v/>
      </c>
      <c r="AA17" s="54" t="str">
        <f t="shared" si="4"/>
        <v/>
      </c>
      <c r="AB17" s="54" t="str">
        <f t="shared" si="4"/>
        <v/>
      </c>
      <c r="AC17" s="55" t="str">
        <f t="shared" si="4"/>
        <v/>
      </c>
      <c r="AD17" s="55" t="str">
        <f t="shared" si="4"/>
        <v/>
      </c>
      <c r="AE17" s="54" t="str">
        <f t="shared" si="4"/>
        <v/>
      </c>
      <c r="AF17" s="54" t="str">
        <f t="shared" si="4"/>
        <v/>
      </c>
      <c r="AG17" s="54" t="str">
        <f t="shared" si="4"/>
        <v/>
      </c>
      <c r="AH17" s="54" t="str">
        <f t="shared" si="4"/>
        <v/>
      </c>
      <c r="AI17" s="54" t="str">
        <f t="shared" si="4"/>
        <v/>
      </c>
      <c r="AJ17" s="54" t="str">
        <f t="shared" si="4"/>
        <v/>
      </c>
    </row>
    <row r="18" spans="1:36" x14ac:dyDescent="0.3">
      <c r="A18" s="49">
        <v>22</v>
      </c>
      <c r="B18" s="33" t="str">
        <f>VLOOKUP($A18,Сотрудники!$A$3:$L$1201,2,0)</f>
        <v>Виштак Татьяна</v>
      </c>
      <c r="C18" s="33" t="str">
        <f>VLOOKUP($A18,Сотрудники!$A$3:$L$1201,8,0)</f>
        <v>Москва</v>
      </c>
      <c r="D18" s="54" t="str">
        <f t="shared" si="4"/>
        <v/>
      </c>
      <c r="E18" s="54" t="str">
        <f t="shared" si="4"/>
        <v/>
      </c>
      <c r="F18" s="54" t="str">
        <f t="shared" si="4"/>
        <v/>
      </c>
      <c r="G18" s="54" t="str">
        <f t="shared" si="4"/>
        <v/>
      </c>
      <c r="H18" s="55" t="str">
        <f t="shared" si="4"/>
        <v/>
      </c>
      <c r="I18" s="55" t="str">
        <f t="shared" si="4"/>
        <v/>
      </c>
      <c r="J18" s="54" t="str">
        <f t="shared" si="4"/>
        <v/>
      </c>
      <c r="K18" s="54" t="str">
        <f t="shared" si="4"/>
        <v/>
      </c>
      <c r="L18" s="54" t="str">
        <f t="shared" si="4"/>
        <v/>
      </c>
      <c r="M18" s="54" t="str">
        <f t="shared" si="4"/>
        <v/>
      </c>
      <c r="N18" s="54" t="str">
        <f t="shared" si="4"/>
        <v/>
      </c>
      <c r="O18" s="55" t="str">
        <f t="shared" si="4"/>
        <v/>
      </c>
      <c r="P18" s="55" t="str">
        <f t="shared" si="4"/>
        <v/>
      </c>
      <c r="Q18" s="54" t="str">
        <f t="shared" si="4"/>
        <v/>
      </c>
      <c r="R18" s="54" t="str">
        <f t="shared" si="4"/>
        <v/>
      </c>
      <c r="S18" s="54" t="str">
        <f t="shared" si="4"/>
        <v/>
      </c>
      <c r="T18" s="54" t="str">
        <f t="shared" si="4"/>
        <v/>
      </c>
      <c r="U18" s="54" t="str">
        <f t="shared" si="4"/>
        <v/>
      </c>
      <c r="V18" s="55" t="str">
        <f t="shared" si="4"/>
        <v/>
      </c>
      <c r="W18" s="55" t="str">
        <f t="shared" si="4"/>
        <v/>
      </c>
      <c r="X18" s="54" t="str">
        <f t="shared" si="4"/>
        <v/>
      </c>
      <c r="Y18" s="54" t="str">
        <f t="shared" si="4"/>
        <v/>
      </c>
      <c r="Z18" s="54" t="str">
        <f t="shared" si="4"/>
        <v/>
      </c>
      <c r="AA18" s="54" t="str">
        <f t="shared" si="4"/>
        <v/>
      </c>
      <c r="AB18" s="54" t="str">
        <f t="shared" ref="D18:AJ26" si="5">IF(ISBLANK(AB105),"",IF(AB105=0,"Выходной",IF(AB105&lt;&gt;0,"Работал","")))</f>
        <v/>
      </c>
      <c r="AC18" s="55" t="str">
        <f t="shared" si="5"/>
        <v/>
      </c>
      <c r="AD18" s="55" t="str">
        <f t="shared" si="5"/>
        <v/>
      </c>
      <c r="AE18" s="54" t="str">
        <f t="shared" si="5"/>
        <v/>
      </c>
      <c r="AF18" s="54" t="str">
        <f t="shared" si="5"/>
        <v/>
      </c>
      <c r="AG18" s="54" t="str">
        <f t="shared" si="5"/>
        <v/>
      </c>
      <c r="AH18" s="54" t="str">
        <f t="shared" si="5"/>
        <v/>
      </c>
      <c r="AI18" s="54" t="str">
        <f t="shared" si="5"/>
        <v/>
      </c>
      <c r="AJ18" s="54" t="str">
        <f t="shared" si="5"/>
        <v/>
      </c>
    </row>
    <row r="19" spans="1:36" x14ac:dyDescent="0.3">
      <c r="A19" s="49">
        <v>23</v>
      </c>
      <c r="B19" s="33" t="str">
        <f>VLOOKUP($A19,Сотрудники!$A$3:$L$1201,2,0)</f>
        <v>Путилов Александр</v>
      </c>
      <c r="C19" s="33" t="str">
        <f>VLOOKUP($A19,Сотрудники!$A$3:$L$1201,8,0)</f>
        <v>Екатеринбург</v>
      </c>
      <c r="D19" s="54" t="str">
        <f t="shared" si="5"/>
        <v/>
      </c>
      <c r="E19" s="54" t="str">
        <f t="shared" si="5"/>
        <v/>
      </c>
      <c r="F19" s="54" t="str">
        <f t="shared" si="5"/>
        <v/>
      </c>
      <c r="G19" s="54" t="str">
        <f t="shared" si="5"/>
        <v/>
      </c>
      <c r="H19" s="55" t="str">
        <f t="shared" si="5"/>
        <v/>
      </c>
      <c r="I19" s="55" t="str">
        <f t="shared" si="5"/>
        <v/>
      </c>
      <c r="J19" s="54" t="str">
        <f t="shared" si="5"/>
        <v/>
      </c>
      <c r="K19" s="54" t="str">
        <f t="shared" si="5"/>
        <v/>
      </c>
      <c r="L19" s="54" t="str">
        <f t="shared" si="5"/>
        <v/>
      </c>
      <c r="M19" s="54" t="str">
        <f t="shared" si="5"/>
        <v/>
      </c>
      <c r="N19" s="54" t="str">
        <f t="shared" si="5"/>
        <v/>
      </c>
      <c r="O19" s="55" t="str">
        <f t="shared" si="5"/>
        <v/>
      </c>
      <c r="P19" s="55" t="str">
        <f t="shared" si="5"/>
        <v/>
      </c>
      <c r="Q19" s="54" t="str">
        <f t="shared" si="5"/>
        <v/>
      </c>
      <c r="R19" s="54" t="str">
        <f t="shared" si="5"/>
        <v/>
      </c>
      <c r="S19" s="54" t="str">
        <f t="shared" si="5"/>
        <v/>
      </c>
      <c r="T19" s="54" t="str">
        <f t="shared" si="5"/>
        <v/>
      </c>
      <c r="U19" s="54" t="str">
        <f t="shared" si="5"/>
        <v/>
      </c>
      <c r="V19" s="55" t="str">
        <f t="shared" si="5"/>
        <v/>
      </c>
      <c r="W19" s="55" t="str">
        <f t="shared" si="5"/>
        <v/>
      </c>
      <c r="X19" s="54" t="str">
        <f t="shared" si="5"/>
        <v/>
      </c>
      <c r="Y19" s="54" t="str">
        <f t="shared" si="5"/>
        <v/>
      </c>
      <c r="Z19" s="54" t="str">
        <f t="shared" si="5"/>
        <v/>
      </c>
      <c r="AA19" s="54" t="str">
        <f t="shared" si="5"/>
        <v/>
      </c>
      <c r="AB19" s="54" t="str">
        <f t="shared" si="5"/>
        <v/>
      </c>
      <c r="AC19" s="55" t="str">
        <f t="shared" si="5"/>
        <v/>
      </c>
      <c r="AD19" s="55" t="str">
        <f t="shared" si="5"/>
        <v/>
      </c>
      <c r="AE19" s="54" t="str">
        <f t="shared" si="5"/>
        <v/>
      </c>
      <c r="AF19" s="54" t="str">
        <f t="shared" si="5"/>
        <v/>
      </c>
      <c r="AG19" s="54" t="str">
        <f t="shared" si="5"/>
        <v/>
      </c>
      <c r="AH19" s="54" t="str">
        <f t="shared" si="5"/>
        <v/>
      </c>
      <c r="AI19" s="54" t="str">
        <f t="shared" si="5"/>
        <v/>
      </c>
      <c r="AJ19" s="54" t="str">
        <f t="shared" si="5"/>
        <v/>
      </c>
    </row>
    <row r="20" spans="1:36" x14ac:dyDescent="0.3">
      <c r="A20" s="49">
        <v>24</v>
      </c>
      <c r="B20" s="33" t="str">
        <f>VLOOKUP($A20,Сотрудники!$A$3:$L$1201,2,0)</f>
        <v>Цыганкова Анастасия</v>
      </c>
      <c r="C20" s="33" t="str">
        <f>VLOOKUP($A20,Сотрудники!$A$3:$L$1201,8,0)</f>
        <v>Москва</v>
      </c>
      <c r="D20" s="54" t="str">
        <f t="shared" si="5"/>
        <v/>
      </c>
      <c r="E20" s="54" t="str">
        <f t="shared" si="5"/>
        <v/>
      </c>
      <c r="F20" s="54" t="str">
        <f t="shared" si="5"/>
        <v/>
      </c>
      <c r="G20" s="54" t="str">
        <f t="shared" si="5"/>
        <v/>
      </c>
      <c r="H20" s="55" t="str">
        <f t="shared" si="5"/>
        <v/>
      </c>
      <c r="I20" s="55" t="str">
        <f t="shared" si="5"/>
        <v/>
      </c>
      <c r="J20" s="54" t="str">
        <f t="shared" si="5"/>
        <v/>
      </c>
      <c r="K20" s="54" t="str">
        <f t="shared" si="5"/>
        <v/>
      </c>
      <c r="L20" s="54" t="str">
        <f t="shared" si="5"/>
        <v/>
      </c>
      <c r="M20" s="54" t="str">
        <f t="shared" si="5"/>
        <v/>
      </c>
      <c r="N20" s="54" t="str">
        <f t="shared" si="5"/>
        <v/>
      </c>
      <c r="O20" s="55" t="str">
        <f t="shared" si="5"/>
        <v/>
      </c>
      <c r="P20" s="55" t="str">
        <f t="shared" si="5"/>
        <v/>
      </c>
      <c r="Q20" s="54" t="str">
        <f t="shared" si="5"/>
        <v/>
      </c>
      <c r="R20" s="54" t="str">
        <f t="shared" si="5"/>
        <v/>
      </c>
      <c r="S20" s="54" t="str">
        <f t="shared" si="5"/>
        <v/>
      </c>
      <c r="T20" s="54" t="str">
        <f t="shared" si="5"/>
        <v/>
      </c>
      <c r="U20" s="54" t="str">
        <f t="shared" si="5"/>
        <v/>
      </c>
      <c r="V20" s="55" t="str">
        <f t="shared" si="5"/>
        <v/>
      </c>
      <c r="W20" s="55" t="str">
        <f t="shared" si="5"/>
        <v/>
      </c>
      <c r="X20" s="54" t="str">
        <f t="shared" si="5"/>
        <v/>
      </c>
      <c r="Y20" s="54" t="str">
        <f t="shared" si="5"/>
        <v/>
      </c>
      <c r="Z20" s="54" t="str">
        <f t="shared" si="5"/>
        <v/>
      </c>
      <c r="AA20" s="54" t="str">
        <f t="shared" si="5"/>
        <v/>
      </c>
      <c r="AB20" s="54" t="str">
        <f t="shared" si="5"/>
        <v/>
      </c>
      <c r="AC20" s="55" t="str">
        <f t="shared" si="5"/>
        <v/>
      </c>
      <c r="AD20" s="55" t="str">
        <f t="shared" si="5"/>
        <v/>
      </c>
      <c r="AE20" s="54" t="str">
        <f t="shared" si="5"/>
        <v/>
      </c>
      <c r="AF20" s="54" t="str">
        <f t="shared" si="5"/>
        <v/>
      </c>
      <c r="AG20" s="54" t="str">
        <f t="shared" si="5"/>
        <v/>
      </c>
      <c r="AH20" s="54" t="str">
        <f t="shared" si="5"/>
        <v/>
      </c>
      <c r="AI20" s="54" t="str">
        <f t="shared" si="5"/>
        <v/>
      </c>
      <c r="AJ20" s="54" t="str">
        <f t="shared" si="5"/>
        <v/>
      </c>
    </row>
    <row r="21" spans="1:36" x14ac:dyDescent="0.3">
      <c r="A21" s="49">
        <v>25</v>
      </c>
      <c r="B21" s="33" t="str">
        <f>VLOOKUP($A21,Сотрудники!$A$3:$L$1201,2,0)</f>
        <v>Беседин Игорь</v>
      </c>
      <c r="C21" s="33" t="str">
        <f>VLOOKUP($A21,Сотрудники!$A$3:$L$1201,8,0)</f>
        <v>Нижний Новгород</v>
      </c>
      <c r="D21" s="54" t="str">
        <f t="shared" si="5"/>
        <v/>
      </c>
      <c r="E21" s="54" t="str">
        <f t="shared" si="5"/>
        <v/>
      </c>
      <c r="F21" s="54" t="str">
        <f t="shared" si="5"/>
        <v/>
      </c>
      <c r="G21" s="54" t="str">
        <f t="shared" si="5"/>
        <v/>
      </c>
      <c r="H21" s="55" t="str">
        <f t="shared" si="5"/>
        <v/>
      </c>
      <c r="I21" s="55" t="str">
        <f t="shared" si="5"/>
        <v/>
      </c>
      <c r="J21" s="54" t="str">
        <f t="shared" si="5"/>
        <v/>
      </c>
      <c r="K21" s="54" t="str">
        <f t="shared" si="5"/>
        <v/>
      </c>
      <c r="L21" s="54" t="str">
        <f t="shared" si="5"/>
        <v/>
      </c>
      <c r="M21" s="54" t="str">
        <f t="shared" si="5"/>
        <v/>
      </c>
      <c r="N21" s="54" t="str">
        <f t="shared" si="5"/>
        <v/>
      </c>
      <c r="O21" s="55" t="str">
        <f t="shared" si="5"/>
        <v/>
      </c>
      <c r="P21" s="55" t="str">
        <f t="shared" si="5"/>
        <v/>
      </c>
      <c r="Q21" s="54" t="str">
        <f t="shared" si="5"/>
        <v/>
      </c>
      <c r="R21" s="54" t="str">
        <f t="shared" si="5"/>
        <v/>
      </c>
      <c r="S21" s="54" t="str">
        <f t="shared" si="5"/>
        <v/>
      </c>
      <c r="T21" s="54" t="str">
        <f t="shared" si="5"/>
        <v/>
      </c>
      <c r="U21" s="54" t="str">
        <f t="shared" si="5"/>
        <v/>
      </c>
      <c r="V21" s="55" t="str">
        <f t="shared" si="5"/>
        <v/>
      </c>
      <c r="W21" s="55" t="str">
        <f t="shared" si="5"/>
        <v/>
      </c>
      <c r="X21" s="54" t="str">
        <f t="shared" si="5"/>
        <v/>
      </c>
      <c r="Y21" s="54" t="str">
        <f t="shared" si="5"/>
        <v/>
      </c>
      <c r="Z21" s="54" t="str">
        <f t="shared" si="5"/>
        <v/>
      </c>
      <c r="AA21" s="54" t="str">
        <f t="shared" si="5"/>
        <v/>
      </c>
      <c r="AB21" s="54" t="str">
        <f t="shared" si="5"/>
        <v/>
      </c>
      <c r="AC21" s="55" t="str">
        <f t="shared" si="5"/>
        <v/>
      </c>
      <c r="AD21" s="55" t="str">
        <f t="shared" si="5"/>
        <v/>
      </c>
      <c r="AE21" s="54" t="str">
        <f t="shared" si="5"/>
        <v/>
      </c>
      <c r="AF21" s="54" t="str">
        <f t="shared" si="5"/>
        <v/>
      </c>
      <c r="AG21" s="54" t="str">
        <f t="shared" si="5"/>
        <v/>
      </c>
      <c r="AH21" s="54" t="str">
        <f t="shared" si="5"/>
        <v/>
      </c>
      <c r="AI21" s="54" t="str">
        <f t="shared" si="5"/>
        <v/>
      </c>
      <c r="AJ21" s="54" t="str">
        <f t="shared" si="5"/>
        <v/>
      </c>
    </row>
    <row r="22" spans="1:36" x14ac:dyDescent="0.3">
      <c r="A22" s="49">
        <v>26</v>
      </c>
      <c r="B22" s="33" t="str">
        <f>VLOOKUP($A22,Сотрудники!$A$3:$L$1201,2,0)</f>
        <v>Молчанов Роман</v>
      </c>
      <c r="C22" s="33" t="str">
        <f>VLOOKUP($A22,Сотрудники!$A$3:$L$1201,8,0)</f>
        <v>Москва</v>
      </c>
      <c r="D22" s="54" t="str">
        <f t="shared" si="5"/>
        <v/>
      </c>
      <c r="E22" s="54" t="str">
        <f t="shared" si="5"/>
        <v/>
      </c>
      <c r="F22" s="54" t="str">
        <f t="shared" si="5"/>
        <v/>
      </c>
      <c r="G22" s="54" t="str">
        <f t="shared" si="5"/>
        <v/>
      </c>
      <c r="H22" s="55" t="str">
        <f t="shared" si="5"/>
        <v/>
      </c>
      <c r="I22" s="55" t="str">
        <f t="shared" si="5"/>
        <v/>
      </c>
      <c r="J22" s="54" t="str">
        <f t="shared" si="5"/>
        <v/>
      </c>
      <c r="K22" s="54" t="str">
        <f t="shared" si="5"/>
        <v/>
      </c>
      <c r="L22" s="54" t="str">
        <f t="shared" si="5"/>
        <v/>
      </c>
      <c r="M22" s="54" t="str">
        <f t="shared" si="5"/>
        <v/>
      </c>
      <c r="N22" s="54" t="str">
        <f t="shared" si="5"/>
        <v/>
      </c>
      <c r="O22" s="55" t="str">
        <f t="shared" si="5"/>
        <v/>
      </c>
      <c r="P22" s="55" t="str">
        <f t="shared" si="5"/>
        <v/>
      </c>
      <c r="Q22" s="54" t="str">
        <f t="shared" si="5"/>
        <v/>
      </c>
      <c r="R22" s="54" t="str">
        <f t="shared" si="5"/>
        <v/>
      </c>
      <c r="S22" s="54" t="str">
        <f t="shared" si="5"/>
        <v/>
      </c>
      <c r="T22" s="54" t="str">
        <f t="shared" si="5"/>
        <v/>
      </c>
      <c r="U22" s="54" t="str">
        <f t="shared" si="5"/>
        <v/>
      </c>
      <c r="V22" s="55" t="str">
        <f t="shared" si="5"/>
        <v/>
      </c>
      <c r="W22" s="55" t="str">
        <f t="shared" si="5"/>
        <v/>
      </c>
      <c r="X22" s="54" t="str">
        <f t="shared" si="5"/>
        <v/>
      </c>
      <c r="Y22" s="54" t="str">
        <f t="shared" si="5"/>
        <v/>
      </c>
      <c r="Z22" s="54" t="str">
        <f t="shared" si="5"/>
        <v/>
      </c>
      <c r="AA22" s="54" t="str">
        <f t="shared" si="5"/>
        <v/>
      </c>
      <c r="AB22" s="54" t="str">
        <f t="shared" si="5"/>
        <v/>
      </c>
      <c r="AC22" s="55" t="str">
        <f t="shared" si="5"/>
        <v/>
      </c>
      <c r="AD22" s="55" t="str">
        <f t="shared" si="5"/>
        <v/>
      </c>
      <c r="AE22" s="54" t="str">
        <f t="shared" si="5"/>
        <v/>
      </c>
      <c r="AF22" s="54" t="str">
        <f t="shared" si="5"/>
        <v/>
      </c>
      <c r="AG22" s="54" t="str">
        <f t="shared" si="5"/>
        <v/>
      </c>
      <c r="AH22" s="54" t="str">
        <f t="shared" si="5"/>
        <v/>
      </c>
      <c r="AI22" s="54" t="str">
        <f t="shared" si="5"/>
        <v/>
      </c>
      <c r="AJ22" s="54" t="str">
        <f t="shared" si="5"/>
        <v/>
      </c>
    </row>
    <row r="23" spans="1:36" x14ac:dyDescent="0.3">
      <c r="A23" s="49">
        <v>27</v>
      </c>
      <c r="B23" s="33" t="str">
        <f>VLOOKUP($A23,Сотрудники!$A$3:$L$1201,2,0)</f>
        <v>Пузанов Андрей</v>
      </c>
      <c r="C23" s="33" t="str">
        <f>VLOOKUP($A23,Сотрудники!$A$3:$L$1201,8,0)</f>
        <v>Москва</v>
      </c>
      <c r="D23" s="54" t="str">
        <f t="shared" si="5"/>
        <v/>
      </c>
      <c r="E23" s="54" t="str">
        <f t="shared" si="5"/>
        <v/>
      </c>
      <c r="F23" s="54" t="str">
        <f t="shared" si="5"/>
        <v/>
      </c>
      <c r="G23" s="54" t="str">
        <f t="shared" si="5"/>
        <v/>
      </c>
      <c r="H23" s="55" t="str">
        <f t="shared" si="5"/>
        <v/>
      </c>
      <c r="I23" s="55" t="str">
        <f t="shared" si="5"/>
        <v/>
      </c>
      <c r="J23" s="54" t="str">
        <f t="shared" si="5"/>
        <v/>
      </c>
      <c r="K23" s="54" t="str">
        <f t="shared" si="5"/>
        <v/>
      </c>
      <c r="L23" s="54" t="str">
        <f t="shared" si="5"/>
        <v/>
      </c>
      <c r="M23" s="54" t="str">
        <f t="shared" si="5"/>
        <v/>
      </c>
      <c r="N23" s="54" t="str">
        <f t="shared" si="5"/>
        <v/>
      </c>
      <c r="O23" s="55" t="str">
        <f t="shared" si="5"/>
        <v/>
      </c>
      <c r="P23" s="55" t="str">
        <f t="shared" si="5"/>
        <v/>
      </c>
      <c r="Q23" s="54" t="str">
        <f t="shared" si="5"/>
        <v/>
      </c>
      <c r="R23" s="54" t="str">
        <f t="shared" si="5"/>
        <v/>
      </c>
      <c r="S23" s="54" t="str">
        <f t="shared" si="5"/>
        <v/>
      </c>
      <c r="T23" s="54" t="str">
        <f t="shared" si="5"/>
        <v/>
      </c>
      <c r="U23" s="54" t="str">
        <f t="shared" si="5"/>
        <v/>
      </c>
      <c r="V23" s="55" t="str">
        <f t="shared" si="5"/>
        <v/>
      </c>
      <c r="W23" s="55" t="str">
        <f t="shared" si="5"/>
        <v/>
      </c>
      <c r="X23" s="54" t="str">
        <f t="shared" si="5"/>
        <v/>
      </c>
      <c r="Y23" s="54" t="str">
        <f t="shared" si="5"/>
        <v/>
      </c>
      <c r="Z23" s="54" t="str">
        <f t="shared" si="5"/>
        <v/>
      </c>
      <c r="AA23" s="54" t="str">
        <f t="shared" si="5"/>
        <v/>
      </c>
      <c r="AB23" s="54" t="str">
        <f t="shared" si="5"/>
        <v/>
      </c>
      <c r="AC23" s="55" t="str">
        <f t="shared" si="5"/>
        <v/>
      </c>
      <c r="AD23" s="55" t="str">
        <f t="shared" si="5"/>
        <v/>
      </c>
      <c r="AE23" s="54" t="str">
        <f t="shared" si="5"/>
        <v/>
      </c>
      <c r="AF23" s="54" t="str">
        <f t="shared" si="5"/>
        <v/>
      </c>
      <c r="AG23" s="54" t="str">
        <f t="shared" si="5"/>
        <v/>
      </c>
      <c r="AH23" s="54" t="str">
        <f t="shared" si="5"/>
        <v/>
      </c>
      <c r="AI23" s="54" t="str">
        <f t="shared" si="5"/>
        <v/>
      </c>
      <c r="AJ23" s="54" t="str">
        <f t="shared" si="5"/>
        <v/>
      </c>
    </row>
    <row r="24" spans="1:36" x14ac:dyDescent="0.3">
      <c r="A24" s="49">
        <v>28</v>
      </c>
      <c r="B24" s="33" t="str">
        <f>VLOOKUP($A24,Сотрудники!$A$3:$L$1201,2,0)</f>
        <v>Хотулев Дмитрий</v>
      </c>
      <c r="C24" s="33" t="str">
        <f>VLOOKUP($A24,Сотрудники!$A$3:$L$1201,8,0)</f>
        <v>Саратов</v>
      </c>
      <c r="D24" s="54" t="str">
        <f t="shared" si="5"/>
        <v/>
      </c>
      <c r="E24" s="54" t="str">
        <f t="shared" si="5"/>
        <v/>
      </c>
      <c r="F24" s="54" t="str">
        <f t="shared" si="5"/>
        <v/>
      </c>
      <c r="G24" s="54" t="str">
        <f t="shared" si="5"/>
        <v/>
      </c>
      <c r="H24" s="55" t="str">
        <f t="shared" si="5"/>
        <v/>
      </c>
      <c r="I24" s="55" t="str">
        <f t="shared" si="5"/>
        <v/>
      </c>
      <c r="J24" s="54" t="str">
        <f t="shared" si="5"/>
        <v/>
      </c>
      <c r="K24" s="54" t="str">
        <f t="shared" si="5"/>
        <v/>
      </c>
      <c r="L24" s="54" t="str">
        <f t="shared" si="5"/>
        <v/>
      </c>
      <c r="M24" s="54" t="str">
        <f t="shared" si="5"/>
        <v/>
      </c>
      <c r="N24" s="54" t="str">
        <f t="shared" si="5"/>
        <v/>
      </c>
      <c r="O24" s="55" t="str">
        <f t="shared" si="5"/>
        <v/>
      </c>
      <c r="P24" s="55" t="str">
        <f t="shared" si="5"/>
        <v/>
      </c>
      <c r="Q24" s="54" t="str">
        <f t="shared" si="5"/>
        <v/>
      </c>
      <c r="R24" s="54" t="str">
        <f t="shared" si="5"/>
        <v/>
      </c>
      <c r="S24" s="54" t="str">
        <f t="shared" si="5"/>
        <v/>
      </c>
      <c r="T24" s="54" t="str">
        <f t="shared" si="5"/>
        <v/>
      </c>
      <c r="U24" s="54" t="str">
        <f t="shared" si="5"/>
        <v/>
      </c>
      <c r="V24" s="55" t="str">
        <f t="shared" si="5"/>
        <v/>
      </c>
      <c r="W24" s="55" t="str">
        <f t="shared" si="5"/>
        <v/>
      </c>
      <c r="X24" s="54" t="str">
        <f t="shared" si="5"/>
        <v/>
      </c>
      <c r="Y24" s="54" t="str">
        <f t="shared" si="5"/>
        <v/>
      </c>
      <c r="Z24" s="54" t="str">
        <f t="shared" si="5"/>
        <v/>
      </c>
      <c r="AA24" s="54" t="str">
        <f t="shared" si="5"/>
        <v/>
      </c>
      <c r="AB24" s="54" t="str">
        <f t="shared" si="5"/>
        <v/>
      </c>
      <c r="AC24" s="55" t="str">
        <f t="shared" si="5"/>
        <v/>
      </c>
      <c r="AD24" s="55" t="str">
        <f t="shared" si="5"/>
        <v/>
      </c>
      <c r="AE24" s="54" t="str">
        <f t="shared" si="5"/>
        <v/>
      </c>
      <c r="AF24" s="54" t="str">
        <f t="shared" si="5"/>
        <v/>
      </c>
      <c r="AG24" s="54" t="str">
        <f t="shared" si="5"/>
        <v/>
      </c>
      <c r="AH24" s="54" t="str">
        <f t="shared" si="5"/>
        <v/>
      </c>
      <c r="AI24" s="54" t="str">
        <f t="shared" si="5"/>
        <v/>
      </c>
      <c r="AJ24" s="54" t="str">
        <f t="shared" si="5"/>
        <v/>
      </c>
    </row>
    <row r="25" spans="1:36" x14ac:dyDescent="0.3">
      <c r="A25" s="49">
        <v>30</v>
      </c>
      <c r="B25" s="33" t="str">
        <f>VLOOKUP($A25,Сотрудники!$A$3:$L$1201,2,0)</f>
        <v>Тарасов Алексей</v>
      </c>
      <c r="C25" s="33" t="str">
        <f>VLOOKUP($A25,Сотрудники!$A$3:$L$1201,8,0)</f>
        <v>СПБ</v>
      </c>
      <c r="D25" s="54" t="str">
        <f t="shared" si="5"/>
        <v/>
      </c>
      <c r="E25" s="54" t="str">
        <f t="shared" si="5"/>
        <v/>
      </c>
      <c r="F25" s="54" t="str">
        <f t="shared" si="5"/>
        <v/>
      </c>
      <c r="G25" s="54" t="str">
        <f t="shared" si="5"/>
        <v/>
      </c>
      <c r="H25" s="55" t="str">
        <f t="shared" si="5"/>
        <v/>
      </c>
      <c r="I25" s="55" t="str">
        <f t="shared" si="5"/>
        <v/>
      </c>
      <c r="J25" s="54" t="str">
        <f t="shared" si="5"/>
        <v/>
      </c>
      <c r="K25" s="54" t="str">
        <f t="shared" si="5"/>
        <v/>
      </c>
      <c r="L25" s="54" t="str">
        <f t="shared" si="5"/>
        <v/>
      </c>
      <c r="M25" s="54" t="str">
        <f t="shared" si="5"/>
        <v/>
      </c>
      <c r="N25" s="54" t="str">
        <f t="shared" si="5"/>
        <v/>
      </c>
      <c r="O25" s="55" t="str">
        <f t="shared" si="5"/>
        <v/>
      </c>
      <c r="P25" s="55" t="str">
        <f t="shared" si="5"/>
        <v/>
      </c>
      <c r="Q25" s="54" t="str">
        <f t="shared" si="5"/>
        <v/>
      </c>
      <c r="R25" s="54" t="str">
        <f t="shared" si="5"/>
        <v/>
      </c>
      <c r="S25" s="54" t="str">
        <f t="shared" si="5"/>
        <v/>
      </c>
      <c r="T25" s="54" t="str">
        <f t="shared" si="5"/>
        <v/>
      </c>
      <c r="U25" s="54" t="str">
        <f t="shared" si="5"/>
        <v/>
      </c>
      <c r="V25" s="55" t="str">
        <f t="shared" si="5"/>
        <v/>
      </c>
      <c r="W25" s="55" t="str">
        <f t="shared" si="5"/>
        <v/>
      </c>
      <c r="X25" s="54" t="str">
        <f t="shared" si="5"/>
        <v/>
      </c>
      <c r="Y25" s="54" t="str">
        <f t="shared" si="5"/>
        <v/>
      </c>
      <c r="Z25" s="54" t="str">
        <f t="shared" si="5"/>
        <v/>
      </c>
      <c r="AA25" s="54" t="str">
        <f t="shared" si="5"/>
        <v/>
      </c>
      <c r="AB25" s="54" t="str">
        <f t="shared" si="5"/>
        <v/>
      </c>
      <c r="AC25" s="55" t="str">
        <f t="shared" si="5"/>
        <v/>
      </c>
      <c r="AD25" s="55" t="str">
        <f t="shared" si="5"/>
        <v/>
      </c>
      <c r="AE25" s="54" t="str">
        <f t="shared" si="5"/>
        <v/>
      </c>
      <c r="AF25" s="54" t="str">
        <f t="shared" si="5"/>
        <v/>
      </c>
      <c r="AG25" s="54" t="str">
        <f t="shared" si="5"/>
        <v/>
      </c>
      <c r="AH25" s="54" t="str">
        <f t="shared" si="5"/>
        <v/>
      </c>
      <c r="AI25" s="54" t="str">
        <f t="shared" si="5"/>
        <v/>
      </c>
      <c r="AJ25" s="54" t="str">
        <f t="shared" si="5"/>
        <v/>
      </c>
    </row>
    <row r="26" spans="1:36" x14ac:dyDescent="0.3">
      <c r="A26" s="49">
        <v>31</v>
      </c>
      <c r="B26" s="33" t="str">
        <f>VLOOKUP($A26,Сотрудники!$A$3:$L$1201,2,0)</f>
        <v>Саринков Андрей</v>
      </c>
      <c r="C26" s="33" t="str">
        <f>VLOOKUP($A26,Сотрудники!$A$3:$L$1201,8,0)</f>
        <v>Москва</v>
      </c>
      <c r="D26" s="54" t="str">
        <f t="shared" si="5"/>
        <v/>
      </c>
      <c r="E26" s="54" t="str">
        <f t="shared" si="5"/>
        <v/>
      </c>
      <c r="F26" s="54" t="str">
        <f t="shared" si="5"/>
        <v/>
      </c>
      <c r="G26" s="54" t="str">
        <f t="shared" si="5"/>
        <v/>
      </c>
      <c r="H26" s="55" t="str">
        <f t="shared" si="5"/>
        <v/>
      </c>
      <c r="I26" s="55" t="str">
        <f t="shared" si="5"/>
        <v/>
      </c>
      <c r="J26" s="54" t="str">
        <f t="shared" si="5"/>
        <v/>
      </c>
      <c r="K26" s="54" t="str">
        <f t="shared" si="5"/>
        <v/>
      </c>
      <c r="L26" s="54" t="str">
        <f t="shared" si="5"/>
        <v/>
      </c>
      <c r="M26" s="54" t="str">
        <f t="shared" si="5"/>
        <v/>
      </c>
      <c r="N26" s="54" t="str">
        <f t="shared" si="5"/>
        <v/>
      </c>
      <c r="O26" s="55" t="str">
        <f t="shared" si="5"/>
        <v/>
      </c>
      <c r="P26" s="55" t="str">
        <f t="shared" si="5"/>
        <v/>
      </c>
      <c r="Q26" s="54" t="str">
        <f t="shared" si="5"/>
        <v/>
      </c>
      <c r="R26" s="54" t="str">
        <f t="shared" si="5"/>
        <v/>
      </c>
      <c r="S26" s="54" t="str">
        <f t="shared" ref="S26:AJ26" si="6">IF(ISBLANK(S113),"",IF(S113=0,"Выходной",IF(S113&lt;&gt;0,"Работал","")))</f>
        <v/>
      </c>
      <c r="T26" s="54" t="str">
        <f t="shared" si="6"/>
        <v/>
      </c>
      <c r="U26" s="54" t="str">
        <f t="shared" si="6"/>
        <v/>
      </c>
      <c r="V26" s="55" t="str">
        <f t="shared" si="6"/>
        <v/>
      </c>
      <c r="W26" s="55" t="str">
        <f t="shared" si="6"/>
        <v/>
      </c>
      <c r="X26" s="54" t="str">
        <f t="shared" si="6"/>
        <v/>
      </c>
      <c r="Y26" s="54" t="str">
        <f t="shared" si="6"/>
        <v/>
      </c>
      <c r="Z26" s="54" t="str">
        <f t="shared" si="6"/>
        <v/>
      </c>
      <c r="AA26" s="54" t="str">
        <f t="shared" si="6"/>
        <v/>
      </c>
      <c r="AB26" s="54" t="str">
        <f t="shared" si="6"/>
        <v/>
      </c>
      <c r="AC26" s="55" t="str">
        <f t="shared" si="6"/>
        <v/>
      </c>
      <c r="AD26" s="55" t="str">
        <f t="shared" si="6"/>
        <v/>
      </c>
      <c r="AE26" s="54" t="str">
        <f t="shared" si="6"/>
        <v/>
      </c>
      <c r="AF26" s="54" t="str">
        <f t="shared" si="6"/>
        <v/>
      </c>
      <c r="AG26" s="54" t="str">
        <f t="shared" si="6"/>
        <v/>
      </c>
      <c r="AH26" s="54" t="str">
        <f t="shared" si="6"/>
        <v/>
      </c>
      <c r="AI26" s="54" t="str">
        <f t="shared" si="6"/>
        <v/>
      </c>
      <c r="AJ26" s="54" t="str">
        <f t="shared" si="6"/>
        <v/>
      </c>
    </row>
    <row r="27" spans="1:36" x14ac:dyDescent="0.3">
      <c r="A27" s="49">
        <v>33</v>
      </c>
      <c r="B27" s="33" t="str">
        <f>VLOOKUP($A27,Сотрудники!$A$3:$L$1201,2,0)</f>
        <v>Киевский Сергей</v>
      </c>
      <c r="C27" s="33" t="str">
        <f>VLOOKUP($A27,Сотрудники!$A$3:$L$1201,8,0)</f>
        <v>Москва</v>
      </c>
      <c r="D27" s="54" t="str">
        <f t="shared" ref="D27:AJ34" si="7">IF(ISBLANK(D114),"",IF(D114=0,"Выходной",IF(D114&lt;&gt;0,"Работал","")))</f>
        <v/>
      </c>
      <c r="E27" s="54" t="str">
        <f t="shared" si="7"/>
        <v/>
      </c>
      <c r="F27" s="54" t="str">
        <f t="shared" si="7"/>
        <v/>
      </c>
      <c r="G27" s="54" t="str">
        <f t="shared" si="7"/>
        <v/>
      </c>
      <c r="H27" s="55" t="str">
        <f t="shared" si="7"/>
        <v/>
      </c>
      <c r="I27" s="55" t="str">
        <f t="shared" si="7"/>
        <v/>
      </c>
      <c r="J27" s="54" t="str">
        <f t="shared" si="7"/>
        <v/>
      </c>
      <c r="K27" s="54" t="str">
        <f t="shared" si="7"/>
        <v/>
      </c>
      <c r="L27" s="54" t="str">
        <f t="shared" si="7"/>
        <v/>
      </c>
      <c r="M27" s="54" t="str">
        <f t="shared" si="7"/>
        <v/>
      </c>
      <c r="N27" s="54" t="str">
        <f t="shared" si="7"/>
        <v/>
      </c>
      <c r="O27" s="55" t="str">
        <f t="shared" si="7"/>
        <v/>
      </c>
      <c r="P27" s="55" t="str">
        <f t="shared" si="7"/>
        <v/>
      </c>
      <c r="Q27" s="54" t="str">
        <f t="shared" si="7"/>
        <v/>
      </c>
      <c r="R27" s="54" t="str">
        <f t="shared" si="7"/>
        <v/>
      </c>
      <c r="S27" s="54" t="str">
        <f t="shared" si="7"/>
        <v/>
      </c>
      <c r="T27" s="54" t="str">
        <f t="shared" si="7"/>
        <v/>
      </c>
      <c r="U27" s="54" t="str">
        <f t="shared" si="7"/>
        <v/>
      </c>
      <c r="V27" s="55" t="str">
        <f t="shared" si="7"/>
        <v/>
      </c>
      <c r="W27" s="55" t="str">
        <f t="shared" si="7"/>
        <v/>
      </c>
      <c r="X27" s="54" t="str">
        <f t="shared" si="7"/>
        <v/>
      </c>
      <c r="Y27" s="54" t="str">
        <f t="shared" si="7"/>
        <v/>
      </c>
      <c r="Z27" s="54" t="str">
        <f t="shared" si="7"/>
        <v/>
      </c>
      <c r="AA27" s="54" t="str">
        <f t="shared" si="7"/>
        <v/>
      </c>
      <c r="AB27" s="54" t="str">
        <f t="shared" si="7"/>
        <v/>
      </c>
      <c r="AC27" s="55" t="str">
        <f t="shared" si="7"/>
        <v/>
      </c>
      <c r="AD27" s="55" t="str">
        <f t="shared" si="7"/>
        <v/>
      </c>
      <c r="AE27" s="54" t="str">
        <f t="shared" si="7"/>
        <v/>
      </c>
      <c r="AF27" s="54" t="str">
        <f t="shared" si="7"/>
        <v/>
      </c>
      <c r="AG27" s="54" t="str">
        <f t="shared" si="7"/>
        <v/>
      </c>
      <c r="AH27" s="54" t="str">
        <f t="shared" si="7"/>
        <v/>
      </c>
      <c r="AI27" s="54" t="str">
        <f t="shared" si="7"/>
        <v/>
      </c>
      <c r="AJ27" s="54" t="str">
        <f t="shared" si="7"/>
        <v/>
      </c>
    </row>
    <row r="28" spans="1:36" x14ac:dyDescent="0.3">
      <c r="A28" s="49">
        <v>35</v>
      </c>
      <c r="B28" s="33" t="str">
        <f>VLOOKUP($A28,Сотрудники!$A$3:$L$1201,2,0)</f>
        <v>Дмитриев Николай</v>
      </c>
      <c r="C28" s="33" t="str">
        <f>VLOOKUP($A28,Сотрудники!$A$3:$L$1201,8,0)</f>
        <v>Москва</v>
      </c>
      <c r="D28" s="54" t="str">
        <f t="shared" si="7"/>
        <v/>
      </c>
      <c r="E28" s="54" t="str">
        <f t="shared" si="7"/>
        <v/>
      </c>
      <c r="F28" s="54" t="str">
        <f t="shared" si="7"/>
        <v/>
      </c>
      <c r="G28" s="54" t="str">
        <f t="shared" si="7"/>
        <v/>
      </c>
      <c r="H28" s="55" t="str">
        <f t="shared" si="7"/>
        <v/>
      </c>
      <c r="I28" s="55" t="str">
        <f t="shared" si="7"/>
        <v/>
      </c>
      <c r="J28" s="54" t="str">
        <f t="shared" si="7"/>
        <v/>
      </c>
      <c r="K28" s="54" t="str">
        <f t="shared" si="7"/>
        <v/>
      </c>
      <c r="L28" s="54" t="str">
        <f t="shared" si="7"/>
        <v/>
      </c>
      <c r="M28" s="54" t="str">
        <f t="shared" si="7"/>
        <v/>
      </c>
      <c r="N28" s="54" t="str">
        <f t="shared" si="7"/>
        <v/>
      </c>
      <c r="O28" s="55" t="str">
        <f t="shared" si="7"/>
        <v/>
      </c>
      <c r="P28" s="55" t="str">
        <f t="shared" si="7"/>
        <v/>
      </c>
      <c r="Q28" s="54" t="str">
        <f t="shared" si="7"/>
        <v/>
      </c>
      <c r="R28" s="54" t="str">
        <f t="shared" si="7"/>
        <v/>
      </c>
      <c r="S28" s="54" t="str">
        <f t="shared" si="7"/>
        <v/>
      </c>
      <c r="T28" s="54" t="str">
        <f t="shared" si="7"/>
        <v/>
      </c>
      <c r="U28" s="54" t="str">
        <f t="shared" si="7"/>
        <v/>
      </c>
      <c r="V28" s="55" t="str">
        <f t="shared" si="7"/>
        <v/>
      </c>
      <c r="W28" s="55" t="str">
        <f t="shared" si="7"/>
        <v/>
      </c>
      <c r="X28" s="54" t="str">
        <f t="shared" si="7"/>
        <v/>
      </c>
      <c r="Y28" s="54" t="str">
        <f t="shared" si="7"/>
        <v/>
      </c>
      <c r="Z28" s="54" t="str">
        <f t="shared" si="7"/>
        <v/>
      </c>
      <c r="AA28" s="54" t="str">
        <f t="shared" si="7"/>
        <v/>
      </c>
      <c r="AB28" s="54" t="str">
        <f t="shared" si="7"/>
        <v/>
      </c>
      <c r="AC28" s="55" t="str">
        <f t="shared" si="7"/>
        <v/>
      </c>
      <c r="AD28" s="55" t="str">
        <f t="shared" si="7"/>
        <v/>
      </c>
      <c r="AE28" s="54" t="str">
        <f t="shared" si="7"/>
        <v/>
      </c>
      <c r="AF28" s="54" t="str">
        <f t="shared" si="7"/>
        <v/>
      </c>
      <c r="AG28" s="54" t="str">
        <f t="shared" si="7"/>
        <v/>
      </c>
      <c r="AH28" s="54" t="str">
        <f t="shared" si="7"/>
        <v/>
      </c>
      <c r="AI28" s="54" t="str">
        <f t="shared" si="7"/>
        <v/>
      </c>
      <c r="AJ28" s="54" t="str">
        <f t="shared" si="7"/>
        <v/>
      </c>
    </row>
    <row r="29" spans="1:36" x14ac:dyDescent="0.3">
      <c r="A29" s="49">
        <v>36</v>
      </c>
      <c r="B29" s="33" t="str">
        <f>VLOOKUP($A29,Сотрудники!$A$3:$L$1201,2,0)</f>
        <v>Юркин Николай</v>
      </c>
      <c r="C29" s="33" t="str">
        <f>VLOOKUP($A29,Сотрудники!$A$3:$L$1201,8,0)</f>
        <v>Москва</v>
      </c>
      <c r="D29" s="54" t="str">
        <f t="shared" si="7"/>
        <v/>
      </c>
      <c r="E29" s="54" t="str">
        <f t="shared" si="7"/>
        <v/>
      </c>
      <c r="F29" s="54" t="str">
        <f t="shared" si="7"/>
        <v/>
      </c>
      <c r="G29" s="54" t="str">
        <f t="shared" si="7"/>
        <v/>
      </c>
      <c r="H29" s="55" t="str">
        <f t="shared" si="7"/>
        <v/>
      </c>
      <c r="I29" s="55" t="str">
        <f t="shared" si="7"/>
        <v/>
      </c>
      <c r="J29" s="54" t="str">
        <f t="shared" si="7"/>
        <v/>
      </c>
      <c r="K29" s="54" t="str">
        <f t="shared" si="7"/>
        <v/>
      </c>
      <c r="L29" s="54" t="str">
        <f t="shared" si="7"/>
        <v/>
      </c>
      <c r="M29" s="54" t="str">
        <f t="shared" si="7"/>
        <v/>
      </c>
      <c r="N29" s="54" t="str">
        <f t="shared" si="7"/>
        <v/>
      </c>
      <c r="O29" s="55" t="str">
        <f t="shared" si="7"/>
        <v/>
      </c>
      <c r="P29" s="55" t="str">
        <f t="shared" si="7"/>
        <v/>
      </c>
      <c r="Q29" s="54" t="str">
        <f t="shared" si="7"/>
        <v/>
      </c>
      <c r="R29" s="54" t="str">
        <f t="shared" si="7"/>
        <v/>
      </c>
      <c r="S29" s="54" t="str">
        <f t="shared" si="7"/>
        <v/>
      </c>
      <c r="T29" s="54" t="str">
        <f t="shared" si="7"/>
        <v/>
      </c>
      <c r="U29" s="54" t="str">
        <f t="shared" si="7"/>
        <v/>
      </c>
      <c r="V29" s="55" t="str">
        <f t="shared" si="7"/>
        <v/>
      </c>
      <c r="W29" s="55" t="str">
        <f t="shared" si="7"/>
        <v/>
      </c>
      <c r="X29" s="54" t="str">
        <f t="shared" si="7"/>
        <v/>
      </c>
      <c r="Y29" s="54" t="str">
        <f t="shared" si="7"/>
        <v/>
      </c>
      <c r="Z29" s="54" t="str">
        <f t="shared" si="7"/>
        <v/>
      </c>
      <c r="AA29" s="54" t="str">
        <f t="shared" si="7"/>
        <v/>
      </c>
      <c r="AB29" s="54" t="str">
        <f t="shared" si="7"/>
        <v/>
      </c>
      <c r="AC29" s="55" t="str">
        <f t="shared" si="7"/>
        <v/>
      </c>
      <c r="AD29" s="55" t="str">
        <f t="shared" si="7"/>
        <v/>
      </c>
      <c r="AE29" s="54" t="str">
        <f t="shared" si="7"/>
        <v/>
      </c>
      <c r="AF29" s="54" t="str">
        <f t="shared" si="7"/>
        <v/>
      </c>
      <c r="AG29" s="54" t="str">
        <f t="shared" si="7"/>
        <v/>
      </c>
      <c r="AH29" s="54" t="str">
        <f t="shared" si="7"/>
        <v/>
      </c>
      <c r="AI29" s="54" t="str">
        <f t="shared" si="7"/>
        <v/>
      </c>
      <c r="AJ29" s="54" t="str">
        <f t="shared" si="7"/>
        <v/>
      </c>
    </row>
    <row r="30" spans="1:36" x14ac:dyDescent="0.3">
      <c r="A30" s="49">
        <v>37</v>
      </c>
      <c r="B30" s="33" t="str">
        <f>VLOOKUP($A30,Сотрудники!$A$3:$L$1201,2,0)</f>
        <v>Ионов Евгений</v>
      </c>
      <c r="C30" s="33" t="str">
        <f>VLOOKUP($A30,Сотрудники!$A$3:$L$1201,8,0)</f>
        <v>Москва</v>
      </c>
      <c r="D30" s="54" t="str">
        <f t="shared" si="7"/>
        <v/>
      </c>
      <c r="E30" s="54" t="str">
        <f t="shared" si="7"/>
        <v/>
      </c>
      <c r="F30" s="54" t="str">
        <f t="shared" si="7"/>
        <v/>
      </c>
      <c r="G30" s="54" t="str">
        <f t="shared" si="7"/>
        <v/>
      </c>
      <c r="H30" s="55" t="str">
        <f t="shared" si="7"/>
        <v/>
      </c>
      <c r="I30" s="55" t="str">
        <f t="shared" si="7"/>
        <v/>
      </c>
      <c r="J30" s="54" t="str">
        <f t="shared" si="7"/>
        <v/>
      </c>
      <c r="K30" s="54" t="str">
        <f t="shared" si="7"/>
        <v/>
      </c>
      <c r="L30" s="54" t="str">
        <f t="shared" si="7"/>
        <v/>
      </c>
      <c r="M30" s="54" t="str">
        <f t="shared" si="7"/>
        <v/>
      </c>
      <c r="N30" s="54" t="str">
        <f t="shared" si="7"/>
        <v/>
      </c>
      <c r="O30" s="55" t="str">
        <f t="shared" si="7"/>
        <v/>
      </c>
      <c r="P30" s="55" t="str">
        <f t="shared" si="7"/>
        <v/>
      </c>
      <c r="Q30" s="54" t="str">
        <f t="shared" si="7"/>
        <v/>
      </c>
      <c r="R30" s="54" t="str">
        <f t="shared" si="7"/>
        <v/>
      </c>
      <c r="S30" s="54" t="str">
        <f t="shared" si="7"/>
        <v/>
      </c>
      <c r="T30" s="54" t="str">
        <f t="shared" si="7"/>
        <v/>
      </c>
      <c r="U30" s="54" t="str">
        <f t="shared" si="7"/>
        <v/>
      </c>
      <c r="V30" s="55" t="str">
        <f t="shared" si="7"/>
        <v/>
      </c>
      <c r="W30" s="55" t="str">
        <f t="shared" si="7"/>
        <v/>
      </c>
      <c r="X30" s="54" t="str">
        <f t="shared" si="7"/>
        <v/>
      </c>
      <c r="Y30" s="54" t="str">
        <f t="shared" si="7"/>
        <v/>
      </c>
      <c r="Z30" s="54" t="str">
        <f t="shared" si="7"/>
        <v/>
      </c>
      <c r="AA30" s="54" t="str">
        <f t="shared" si="7"/>
        <v/>
      </c>
      <c r="AB30" s="54" t="str">
        <f t="shared" si="7"/>
        <v/>
      </c>
      <c r="AC30" s="55" t="str">
        <f t="shared" si="7"/>
        <v/>
      </c>
      <c r="AD30" s="55" t="str">
        <f t="shared" si="7"/>
        <v/>
      </c>
      <c r="AE30" s="54" t="str">
        <f t="shared" si="7"/>
        <v/>
      </c>
      <c r="AF30" s="54" t="str">
        <f t="shared" si="7"/>
        <v/>
      </c>
      <c r="AG30" s="54" t="str">
        <f t="shared" si="7"/>
        <v/>
      </c>
      <c r="AH30" s="54" t="str">
        <f t="shared" si="7"/>
        <v/>
      </c>
      <c r="AI30" s="54" t="str">
        <f t="shared" si="7"/>
        <v/>
      </c>
      <c r="AJ30" s="54" t="str">
        <f t="shared" si="7"/>
        <v/>
      </c>
    </row>
    <row r="31" spans="1:36" x14ac:dyDescent="0.3">
      <c r="A31" s="49">
        <v>38</v>
      </c>
      <c r="B31" s="33" t="str">
        <f>VLOOKUP($A31,Сотрудники!$A$3:$L$1201,2,0)</f>
        <v>Передков Константин</v>
      </c>
      <c r="C31" s="33" t="str">
        <f>VLOOKUP($A31,Сотрудники!$A$3:$L$1201,8,0)</f>
        <v>Москва</v>
      </c>
      <c r="D31" s="54" t="str">
        <f t="shared" si="7"/>
        <v/>
      </c>
      <c r="E31" s="54" t="str">
        <f t="shared" si="7"/>
        <v/>
      </c>
      <c r="F31" s="54" t="str">
        <f t="shared" si="7"/>
        <v/>
      </c>
      <c r="G31" s="54" t="str">
        <f t="shared" si="7"/>
        <v/>
      </c>
      <c r="H31" s="55" t="str">
        <f t="shared" si="7"/>
        <v/>
      </c>
      <c r="I31" s="55" t="str">
        <f t="shared" si="7"/>
        <v/>
      </c>
      <c r="J31" s="54" t="str">
        <f t="shared" si="7"/>
        <v/>
      </c>
      <c r="K31" s="54" t="str">
        <f t="shared" si="7"/>
        <v/>
      </c>
      <c r="L31" s="54" t="str">
        <f t="shared" si="7"/>
        <v/>
      </c>
      <c r="M31" s="54" t="str">
        <f t="shared" si="7"/>
        <v/>
      </c>
      <c r="N31" s="54" t="str">
        <f t="shared" si="7"/>
        <v/>
      </c>
      <c r="O31" s="55" t="str">
        <f t="shared" si="7"/>
        <v/>
      </c>
      <c r="P31" s="55" t="str">
        <f t="shared" si="7"/>
        <v/>
      </c>
      <c r="Q31" s="54" t="str">
        <f t="shared" si="7"/>
        <v/>
      </c>
      <c r="R31" s="54" t="str">
        <f t="shared" si="7"/>
        <v/>
      </c>
      <c r="S31" s="54" t="str">
        <f t="shared" si="7"/>
        <v/>
      </c>
      <c r="T31" s="54" t="str">
        <f t="shared" si="7"/>
        <v/>
      </c>
      <c r="U31" s="54" t="str">
        <f t="shared" si="7"/>
        <v/>
      </c>
      <c r="V31" s="55" t="str">
        <f t="shared" si="7"/>
        <v/>
      </c>
      <c r="W31" s="55" t="str">
        <f t="shared" si="7"/>
        <v/>
      </c>
      <c r="X31" s="54" t="str">
        <f t="shared" si="7"/>
        <v/>
      </c>
      <c r="Y31" s="54" t="str">
        <f t="shared" si="7"/>
        <v/>
      </c>
      <c r="Z31" s="54" t="str">
        <f t="shared" si="7"/>
        <v/>
      </c>
      <c r="AA31" s="54" t="str">
        <f t="shared" si="7"/>
        <v/>
      </c>
      <c r="AB31" s="54" t="str">
        <f t="shared" si="7"/>
        <v/>
      </c>
      <c r="AC31" s="55" t="str">
        <f t="shared" si="7"/>
        <v/>
      </c>
      <c r="AD31" s="55" t="str">
        <f t="shared" si="7"/>
        <v/>
      </c>
      <c r="AE31" s="54" t="str">
        <f t="shared" si="7"/>
        <v/>
      </c>
      <c r="AF31" s="54" t="str">
        <f t="shared" si="7"/>
        <v/>
      </c>
      <c r="AG31" s="54" t="str">
        <f t="shared" si="7"/>
        <v/>
      </c>
      <c r="AH31" s="54" t="str">
        <f t="shared" si="7"/>
        <v/>
      </c>
      <c r="AI31" s="54" t="str">
        <f t="shared" si="7"/>
        <v/>
      </c>
      <c r="AJ31" s="54" t="str">
        <f t="shared" si="7"/>
        <v/>
      </c>
    </row>
    <row r="32" spans="1:36" x14ac:dyDescent="0.3">
      <c r="A32" s="49">
        <v>40</v>
      </c>
      <c r="B32" s="33" t="str">
        <f>VLOOKUP($A32,Сотрудники!$A$3:$L$1201,2,0)</f>
        <v>Томских Виталий</v>
      </c>
      <c r="C32" s="33" t="str">
        <f>VLOOKUP($A32,Сотрудники!$A$3:$L$1201,8,0)</f>
        <v>Москва</v>
      </c>
      <c r="D32" s="54" t="str">
        <f t="shared" si="7"/>
        <v/>
      </c>
      <c r="E32" s="54" t="str">
        <f t="shared" si="7"/>
        <v/>
      </c>
      <c r="F32" s="54" t="str">
        <f t="shared" si="7"/>
        <v/>
      </c>
      <c r="G32" s="54" t="str">
        <f t="shared" si="7"/>
        <v/>
      </c>
      <c r="H32" s="55" t="str">
        <f t="shared" si="7"/>
        <v/>
      </c>
      <c r="I32" s="55" t="str">
        <f t="shared" si="7"/>
        <v/>
      </c>
      <c r="J32" s="54" t="str">
        <f t="shared" si="7"/>
        <v/>
      </c>
      <c r="K32" s="54" t="str">
        <f t="shared" si="7"/>
        <v/>
      </c>
      <c r="L32" s="54" t="str">
        <f t="shared" si="7"/>
        <v/>
      </c>
      <c r="M32" s="54" t="str">
        <f t="shared" si="7"/>
        <v/>
      </c>
      <c r="N32" s="54" t="str">
        <f t="shared" si="7"/>
        <v/>
      </c>
      <c r="O32" s="55" t="str">
        <f t="shared" si="7"/>
        <v/>
      </c>
      <c r="P32" s="55" t="str">
        <f t="shared" si="7"/>
        <v/>
      </c>
      <c r="Q32" s="54" t="str">
        <f t="shared" si="7"/>
        <v/>
      </c>
      <c r="R32" s="54" t="str">
        <f t="shared" si="7"/>
        <v/>
      </c>
      <c r="S32" s="54" t="str">
        <f t="shared" si="7"/>
        <v/>
      </c>
      <c r="T32" s="54" t="str">
        <f t="shared" si="7"/>
        <v/>
      </c>
      <c r="U32" s="54" t="str">
        <f t="shared" si="7"/>
        <v/>
      </c>
      <c r="V32" s="55" t="str">
        <f t="shared" si="7"/>
        <v/>
      </c>
      <c r="W32" s="55" t="str">
        <f t="shared" si="7"/>
        <v/>
      </c>
      <c r="X32" s="54" t="str">
        <f t="shared" si="7"/>
        <v/>
      </c>
      <c r="Y32" s="54" t="str">
        <f t="shared" si="7"/>
        <v/>
      </c>
      <c r="Z32" s="54" t="str">
        <f t="shared" si="7"/>
        <v/>
      </c>
      <c r="AA32" s="54" t="str">
        <f t="shared" si="7"/>
        <v/>
      </c>
      <c r="AB32" s="54" t="str">
        <f t="shared" si="7"/>
        <v/>
      </c>
      <c r="AC32" s="55" t="str">
        <f t="shared" si="7"/>
        <v/>
      </c>
      <c r="AD32" s="55" t="str">
        <f t="shared" si="7"/>
        <v/>
      </c>
      <c r="AE32" s="54" t="str">
        <f t="shared" si="7"/>
        <v/>
      </c>
      <c r="AF32" s="54" t="str">
        <f t="shared" si="7"/>
        <v/>
      </c>
      <c r="AG32" s="54" t="str">
        <f t="shared" si="7"/>
        <v/>
      </c>
      <c r="AH32" s="54" t="str">
        <f t="shared" si="7"/>
        <v/>
      </c>
      <c r="AI32" s="54" t="str">
        <f t="shared" si="7"/>
        <v/>
      </c>
      <c r="AJ32" s="54" t="str">
        <f t="shared" si="7"/>
        <v/>
      </c>
    </row>
    <row r="33" spans="1:36" x14ac:dyDescent="0.3">
      <c r="A33" s="49">
        <v>41</v>
      </c>
      <c r="B33" s="33" t="str">
        <f>VLOOKUP($A33,Сотрудники!$A$3:$L$1201,2,0)</f>
        <v>Новиков Роман</v>
      </c>
      <c r="C33" s="33" t="str">
        <f>VLOOKUP($A33,Сотрудники!$A$3:$L$1201,8,0)</f>
        <v>Москва</v>
      </c>
      <c r="D33" s="54" t="str">
        <f t="shared" si="7"/>
        <v/>
      </c>
      <c r="E33" s="54" t="str">
        <f t="shared" si="7"/>
        <v/>
      </c>
      <c r="F33" s="54" t="str">
        <f t="shared" si="7"/>
        <v/>
      </c>
      <c r="G33" s="54" t="str">
        <f t="shared" si="7"/>
        <v/>
      </c>
      <c r="H33" s="55" t="str">
        <f t="shared" si="7"/>
        <v/>
      </c>
      <c r="I33" s="55" t="str">
        <f t="shared" si="7"/>
        <v/>
      </c>
      <c r="J33" s="54" t="str">
        <f t="shared" si="7"/>
        <v/>
      </c>
      <c r="K33" s="54" t="str">
        <f t="shared" si="7"/>
        <v/>
      </c>
      <c r="L33" s="54" t="str">
        <f t="shared" si="7"/>
        <v/>
      </c>
      <c r="M33" s="54" t="str">
        <f t="shared" si="7"/>
        <v/>
      </c>
      <c r="N33" s="54" t="str">
        <f t="shared" si="7"/>
        <v/>
      </c>
      <c r="O33" s="55" t="str">
        <f t="shared" si="7"/>
        <v/>
      </c>
      <c r="P33" s="55" t="str">
        <f t="shared" si="7"/>
        <v/>
      </c>
      <c r="Q33" s="54" t="str">
        <f t="shared" si="7"/>
        <v/>
      </c>
      <c r="R33" s="54" t="str">
        <f t="shared" si="7"/>
        <v/>
      </c>
      <c r="S33" s="54" t="str">
        <f t="shared" si="7"/>
        <v/>
      </c>
      <c r="T33" s="54" t="str">
        <f t="shared" si="7"/>
        <v/>
      </c>
      <c r="U33" s="54" t="str">
        <f t="shared" si="7"/>
        <v/>
      </c>
      <c r="V33" s="55" t="str">
        <f t="shared" si="7"/>
        <v/>
      </c>
      <c r="W33" s="55" t="str">
        <f t="shared" si="7"/>
        <v/>
      </c>
      <c r="X33" s="54" t="str">
        <f t="shared" si="7"/>
        <v/>
      </c>
      <c r="Y33" s="54" t="str">
        <f t="shared" si="7"/>
        <v/>
      </c>
      <c r="Z33" s="54" t="str">
        <f t="shared" si="7"/>
        <v/>
      </c>
      <c r="AA33" s="54" t="str">
        <f t="shared" si="7"/>
        <v/>
      </c>
      <c r="AB33" s="54" t="str">
        <f t="shared" si="7"/>
        <v/>
      </c>
      <c r="AC33" s="55" t="str">
        <f t="shared" si="7"/>
        <v/>
      </c>
      <c r="AD33" s="55" t="str">
        <f t="shared" si="7"/>
        <v/>
      </c>
      <c r="AE33" s="54" t="str">
        <f t="shared" si="7"/>
        <v/>
      </c>
      <c r="AF33" s="54" t="str">
        <f t="shared" si="7"/>
        <v/>
      </c>
      <c r="AG33" s="54" t="str">
        <f t="shared" si="7"/>
        <v/>
      </c>
      <c r="AH33" s="54" t="str">
        <f t="shared" si="7"/>
        <v/>
      </c>
      <c r="AI33" s="54" t="str">
        <f t="shared" si="7"/>
        <v/>
      </c>
      <c r="AJ33" s="54" t="str">
        <f t="shared" si="7"/>
        <v/>
      </c>
    </row>
    <row r="34" spans="1:36" x14ac:dyDescent="0.3">
      <c r="A34" s="49">
        <v>42</v>
      </c>
      <c r="B34" s="33" t="str">
        <f>VLOOKUP($A34,Сотрудники!$A$3:$L$1201,2,0)</f>
        <v>Газизова Вероника</v>
      </c>
      <c r="C34" s="33" t="str">
        <f>VLOOKUP($A34,Сотрудники!$A$3:$L$1201,8,0)</f>
        <v>Москва</v>
      </c>
      <c r="D34" s="54" t="str">
        <f t="shared" si="7"/>
        <v/>
      </c>
      <c r="E34" s="54" t="str">
        <f t="shared" si="7"/>
        <v/>
      </c>
      <c r="F34" s="54" t="str">
        <f t="shared" si="7"/>
        <v/>
      </c>
      <c r="G34" s="54" t="str">
        <f t="shared" si="7"/>
        <v/>
      </c>
      <c r="H34" s="55" t="str">
        <f t="shared" si="7"/>
        <v/>
      </c>
      <c r="I34" s="55" t="str">
        <f t="shared" si="7"/>
        <v/>
      </c>
      <c r="J34" s="54" t="str">
        <f t="shared" si="7"/>
        <v/>
      </c>
      <c r="K34" s="54" t="str">
        <f t="shared" si="7"/>
        <v/>
      </c>
      <c r="L34" s="54" t="str">
        <f t="shared" si="7"/>
        <v/>
      </c>
      <c r="M34" s="54" t="str">
        <f t="shared" si="7"/>
        <v/>
      </c>
      <c r="N34" s="54" t="str">
        <f t="shared" si="7"/>
        <v/>
      </c>
      <c r="O34" s="55" t="str">
        <f t="shared" si="7"/>
        <v/>
      </c>
      <c r="P34" s="55" t="str">
        <f t="shared" si="7"/>
        <v/>
      </c>
      <c r="Q34" s="54" t="str">
        <f t="shared" si="7"/>
        <v/>
      </c>
      <c r="R34" s="54" t="str">
        <f t="shared" si="7"/>
        <v/>
      </c>
      <c r="S34" s="54" t="str">
        <f t="shared" si="7"/>
        <v/>
      </c>
      <c r="T34" s="54" t="str">
        <f t="shared" si="7"/>
        <v/>
      </c>
      <c r="U34" s="54" t="str">
        <f t="shared" si="7"/>
        <v/>
      </c>
      <c r="V34" s="55" t="str">
        <f t="shared" si="7"/>
        <v/>
      </c>
      <c r="W34" s="55" t="str">
        <f t="shared" si="7"/>
        <v/>
      </c>
      <c r="X34" s="54" t="str">
        <f t="shared" si="7"/>
        <v/>
      </c>
      <c r="Y34" s="54" t="str">
        <f t="shared" si="7"/>
        <v/>
      </c>
      <c r="Z34" s="54" t="str">
        <f t="shared" si="7"/>
        <v/>
      </c>
      <c r="AA34" s="54" t="str">
        <f t="shared" si="7"/>
        <v/>
      </c>
      <c r="AB34" s="54" t="str">
        <f t="shared" ref="AB34:AJ34" si="8">IF(ISBLANK(AB121),"",IF(AB121=0,"Выходной",IF(AB121&lt;&gt;0,"Работал","")))</f>
        <v/>
      </c>
      <c r="AC34" s="55" t="str">
        <f t="shared" si="8"/>
        <v/>
      </c>
      <c r="AD34" s="55" t="str">
        <f t="shared" si="8"/>
        <v/>
      </c>
      <c r="AE34" s="54" t="str">
        <f t="shared" si="8"/>
        <v/>
      </c>
      <c r="AF34" s="54" t="str">
        <f t="shared" si="8"/>
        <v/>
      </c>
      <c r="AG34" s="54" t="str">
        <f t="shared" si="8"/>
        <v/>
      </c>
      <c r="AH34" s="54" t="str">
        <f t="shared" si="8"/>
        <v/>
      </c>
      <c r="AI34" s="54" t="str">
        <f t="shared" si="8"/>
        <v/>
      </c>
      <c r="AJ34" s="54" t="str">
        <f t="shared" si="8"/>
        <v/>
      </c>
    </row>
    <row r="35" spans="1:36" x14ac:dyDescent="0.3">
      <c r="A35" s="49">
        <v>43</v>
      </c>
      <c r="B35" s="33" t="str">
        <f>VLOOKUP($A35,Сотрудники!$A$3:$L$1201,2,0)</f>
        <v>Титова Наталия</v>
      </c>
      <c r="C35" s="33" t="str">
        <f>VLOOKUP($A35,Сотрудники!$A$3:$L$1201,8,0)</f>
        <v>Москва</v>
      </c>
      <c r="D35" s="54" t="str">
        <f t="shared" ref="D35:AJ42" si="9">IF(ISBLANK(D122),"",IF(D122=0,"Выходной",IF(D122&lt;&gt;0,"Работал","")))</f>
        <v/>
      </c>
      <c r="E35" s="54" t="str">
        <f t="shared" si="9"/>
        <v/>
      </c>
      <c r="F35" s="54" t="str">
        <f t="shared" si="9"/>
        <v/>
      </c>
      <c r="G35" s="54" t="str">
        <f t="shared" si="9"/>
        <v/>
      </c>
      <c r="H35" s="55" t="str">
        <f t="shared" si="9"/>
        <v/>
      </c>
      <c r="I35" s="55" t="str">
        <f t="shared" si="9"/>
        <v/>
      </c>
      <c r="J35" s="54" t="str">
        <f t="shared" si="9"/>
        <v/>
      </c>
      <c r="K35" s="54" t="str">
        <f t="shared" si="9"/>
        <v/>
      </c>
      <c r="L35" s="54" t="str">
        <f t="shared" si="9"/>
        <v/>
      </c>
      <c r="M35" s="54" t="str">
        <f t="shared" si="9"/>
        <v/>
      </c>
      <c r="N35" s="54" t="str">
        <f t="shared" si="9"/>
        <v/>
      </c>
      <c r="O35" s="55" t="str">
        <f t="shared" si="9"/>
        <v/>
      </c>
      <c r="P35" s="55" t="str">
        <f t="shared" si="9"/>
        <v/>
      </c>
      <c r="Q35" s="54" t="str">
        <f t="shared" si="9"/>
        <v/>
      </c>
      <c r="R35" s="54" t="str">
        <f t="shared" si="9"/>
        <v/>
      </c>
      <c r="S35" s="54" t="str">
        <f t="shared" si="9"/>
        <v/>
      </c>
      <c r="T35" s="54" t="str">
        <f t="shared" si="9"/>
        <v/>
      </c>
      <c r="U35" s="54" t="str">
        <f t="shared" si="9"/>
        <v/>
      </c>
      <c r="V35" s="55" t="str">
        <f t="shared" si="9"/>
        <v/>
      </c>
      <c r="W35" s="55" t="str">
        <f t="shared" si="9"/>
        <v/>
      </c>
      <c r="X35" s="54" t="str">
        <f t="shared" si="9"/>
        <v/>
      </c>
      <c r="Y35" s="54" t="str">
        <f t="shared" si="9"/>
        <v/>
      </c>
      <c r="Z35" s="54" t="str">
        <f t="shared" si="9"/>
        <v/>
      </c>
      <c r="AA35" s="54" t="str">
        <f t="shared" si="9"/>
        <v/>
      </c>
      <c r="AB35" s="54" t="str">
        <f t="shared" si="9"/>
        <v/>
      </c>
      <c r="AC35" s="55" t="str">
        <f t="shared" si="9"/>
        <v/>
      </c>
      <c r="AD35" s="55" t="str">
        <f t="shared" si="9"/>
        <v/>
      </c>
      <c r="AE35" s="54" t="str">
        <f t="shared" si="9"/>
        <v/>
      </c>
      <c r="AF35" s="54" t="str">
        <f t="shared" si="9"/>
        <v/>
      </c>
      <c r="AG35" s="54" t="str">
        <f t="shared" si="9"/>
        <v/>
      </c>
      <c r="AH35" s="54" t="str">
        <f t="shared" si="9"/>
        <v/>
      </c>
      <c r="AI35" s="54" t="str">
        <f t="shared" si="9"/>
        <v/>
      </c>
      <c r="AJ35" s="54" t="str">
        <f t="shared" si="9"/>
        <v/>
      </c>
    </row>
    <row r="36" spans="1:36" x14ac:dyDescent="0.3">
      <c r="A36" s="49">
        <v>44</v>
      </c>
      <c r="B36" s="33" t="str">
        <f>VLOOKUP($A36,Сотрудники!$A$3:$L$1201,2,0)</f>
        <v>Роман Иван</v>
      </c>
      <c r="C36" s="33" t="str">
        <f>VLOOKUP($A36,Сотрудники!$A$3:$L$1201,8,0)</f>
        <v>Москва</v>
      </c>
      <c r="D36" s="54" t="str">
        <f t="shared" si="9"/>
        <v/>
      </c>
      <c r="E36" s="54" t="str">
        <f t="shared" si="9"/>
        <v/>
      </c>
      <c r="F36" s="54" t="str">
        <f t="shared" si="9"/>
        <v/>
      </c>
      <c r="G36" s="54" t="str">
        <f t="shared" si="9"/>
        <v/>
      </c>
      <c r="H36" s="55" t="str">
        <f t="shared" si="9"/>
        <v/>
      </c>
      <c r="I36" s="55" t="str">
        <f t="shared" si="9"/>
        <v/>
      </c>
      <c r="J36" s="54" t="str">
        <f t="shared" si="9"/>
        <v/>
      </c>
      <c r="K36" s="54" t="str">
        <f t="shared" si="9"/>
        <v/>
      </c>
      <c r="L36" s="54" t="str">
        <f t="shared" si="9"/>
        <v/>
      </c>
      <c r="M36" s="54" t="str">
        <f t="shared" si="9"/>
        <v/>
      </c>
      <c r="N36" s="54" t="str">
        <f t="shared" si="9"/>
        <v/>
      </c>
      <c r="O36" s="55" t="str">
        <f t="shared" si="9"/>
        <v/>
      </c>
      <c r="P36" s="55" t="str">
        <f t="shared" si="9"/>
        <v/>
      </c>
      <c r="Q36" s="54" t="str">
        <f t="shared" si="9"/>
        <v/>
      </c>
      <c r="R36" s="54" t="str">
        <f t="shared" si="9"/>
        <v/>
      </c>
      <c r="S36" s="54" t="str">
        <f t="shared" si="9"/>
        <v/>
      </c>
      <c r="T36" s="54" t="str">
        <f t="shared" si="9"/>
        <v/>
      </c>
      <c r="U36" s="54" t="str">
        <f t="shared" si="9"/>
        <v/>
      </c>
      <c r="V36" s="55" t="str">
        <f t="shared" si="9"/>
        <v/>
      </c>
      <c r="W36" s="55" t="str">
        <f t="shared" si="9"/>
        <v/>
      </c>
      <c r="X36" s="54" t="str">
        <f t="shared" si="9"/>
        <v/>
      </c>
      <c r="Y36" s="54" t="str">
        <f t="shared" si="9"/>
        <v/>
      </c>
      <c r="Z36" s="54" t="str">
        <f t="shared" si="9"/>
        <v/>
      </c>
      <c r="AA36" s="54" t="str">
        <f t="shared" si="9"/>
        <v/>
      </c>
      <c r="AB36" s="54" t="str">
        <f t="shared" si="9"/>
        <v/>
      </c>
      <c r="AC36" s="55" t="str">
        <f t="shared" si="9"/>
        <v/>
      </c>
      <c r="AD36" s="55" t="str">
        <f t="shared" si="9"/>
        <v/>
      </c>
      <c r="AE36" s="54" t="str">
        <f t="shared" si="9"/>
        <v/>
      </c>
      <c r="AF36" s="54" t="str">
        <f t="shared" si="9"/>
        <v/>
      </c>
      <c r="AG36" s="54" t="str">
        <f t="shared" si="9"/>
        <v/>
      </c>
      <c r="AH36" s="54" t="str">
        <f t="shared" si="9"/>
        <v/>
      </c>
      <c r="AI36" s="54" t="str">
        <f t="shared" si="9"/>
        <v/>
      </c>
      <c r="AJ36" s="54" t="str">
        <f t="shared" si="9"/>
        <v/>
      </c>
    </row>
    <row r="37" spans="1:36" x14ac:dyDescent="0.3">
      <c r="A37" s="49">
        <v>45</v>
      </c>
      <c r="B37" s="33" t="str">
        <f>VLOOKUP($A37,Сотрудники!$A$3:$L$1201,2,0)</f>
        <v>Волошина Виктория</v>
      </c>
      <c r="C37" s="33" t="str">
        <f>VLOOKUP($A37,Сотрудники!$A$3:$L$1201,8,0)</f>
        <v>Москва</v>
      </c>
      <c r="D37" s="54" t="str">
        <f t="shared" si="9"/>
        <v/>
      </c>
      <c r="E37" s="54" t="str">
        <f t="shared" si="9"/>
        <v/>
      </c>
      <c r="F37" s="54" t="str">
        <f t="shared" si="9"/>
        <v/>
      </c>
      <c r="G37" s="54" t="str">
        <f t="shared" si="9"/>
        <v/>
      </c>
      <c r="H37" s="55" t="str">
        <f t="shared" si="9"/>
        <v/>
      </c>
      <c r="I37" s="55" t="str">
        <f t="shared" si="9"/>
        <v/>
      </c>
      <c r="J37" s="54" t="str">
        <f t="shared" si="9"/>
        <v/>
      </c>
      <c r="K37" s="54" t="str">
        <f t="shared" si="9"/>
        <v/>
      </c>
      <c r="L37" s="54" t="str">
        <f t="shared" si="9"/>
        <v/>
      </c>
      <c r="M37" s="54" t="str">
        <f t="shared" si="9"/>
        <v/>
      </c>
      <c r="N37" s="54" t="str">
        <f t="shared" si="9"/>
        <v/>
      </c>
      <c r="O37" s="55" t="str">
        <f t="shared" si="9"/>
        <v/>
      </c>
      <c r="P37" s="55" t="str">
        <f t="shared" si="9"/>
        <v/>
      </c>
      <c r="Q37" s="54" t="str">
        <f t="shared" si="9"/>
        <v/>
      </c>
      <c r="R37" s="54" t="str">
        <f t="shared" si="9"/>
        <v/>
      </c>
      <c r="S37" s="54" t="str">
        <f t="shared" si="9"/>
        <v/>
      </c>
      <c r="T37" s="54" t="str">
        <f t="shared" si="9"/>
        <v/>
      </c>
      <c r="U37" s="54" t="str">
        <f t="shared" si="9"/>
        <v/>
      </c>
      <c r="V37" s="55" t="str">
        <f t="shared" si="9"/>
        <v/>
      </c>
      <c r="W37" s="55" t="str">
        <f t="shared" si="9"/>
        <v/>
      </c>
      <c r="X37" s="54" t="str">
        <f t="shared" si="9"/>
        <v/>
      </c>
      <c r="Y37" s="54" t="str">
        <f t="shared" si="9"/>
        <v/>
      </c>
      <c r="Z37" s="54" t="str">
        <f t="shared" si="9"/>
        <v/>
      </c>
      <c r="AA37" s="54" t="str">
        <f t="shared" si="9"/>
        <v/>
      </c>
      <c r="AB37" s="54" t="str">
        <f t="shared" si="9"/>
        <v/>
      </c>
      <c r="AC37" s="55" t="str">
        <f t="shared" si="9"/>
        <v/>
      </c>
      <c r="AD37" s="55" t="str">
        <f t="shared" si="9"/>
        <v/>
      </c>
      <c r="AE37" s="54" t="str">
        <f t="shared" si="9"/>
        <v/>
      </c>
      <c r="AF37" s="54" t="str">
        <f t="shared" si="9"/>
        <v/>
      </c>
      <c r="AG37" s="54" t="str">
        <f t="shared" si="9"/>
        <v/>
      </c>
      <c r="AH37" s="54" t="str">
        <f t="shared" si="9"/>
        <v/>
      </c>
      <c r="AI37" s="54" t="str">
        <f t="shared" si="9"/>
        <v/>
      </c>
      <c r="AJ37" s="54" t="str">
        <f t="shared" si="9"/>
        <v/>
      </c>
    </row>
    <row r="38" spans="1:36" x14ac:dyDescent="0.3">
      <c r="A38" s="49">
        <v>46</v>
      </c>
      <c r="B38" s="33" t="str">
        <f>VLOOKUP($A38,Сотрудники!$A$3:$L$1201,2,0)</f>
        <v>Мельников Александр</v>
      </c>
      <c r="C38" s="33" t="str">
        <f>VLOOKUP($A38,Сотрудники!$A$3:$L$1201,8,0)</f>
        <v>Екатеринбург</v>
      </c>
      <c r="D38" s="54" t="str">
        <f t="shared" si="9"/>
        <v/>
      </c>
      <c r="E38" s="54" t="str">
        <f t="shared" si="9"/>
        <v/>
      </c>
      <c r="F38" s="54" t="str">
        <f t="shared" si="9"/>
        <v/>
      </c>
      <c r="G38" s="54" t="str">
        <f t="shared" si="9"/>
        <v/>
      </c>
      <c r="H38" s="55" t="str">
        <f t="shared" si="9"/>
        <v/>
      </c>
      <c r="I38" s="55" t="str">
        <f t="shared" si="9"/>
        <v/>
      </c>
      <c r="J38" s="54" t="str">
        <f t="shared" si="9"/>
        <v/>
      </c>
      <c r="K38" s="54" t="str">
        <f t="shared" si="9"/>
        <v/>
      </c>
      <c r="L38" s="54" t="str">
        <f t="shared" si="9"/>
        <v/>
      </c>
      <c r="M38" s="54" t="str">
        <f t="shared" si="9"/>
        <v/>
      </c>
      <c r="N38" s="54" t="str">
        <f t="shared" si="9"/>
        <v/>
      </c>
      <c r="O38" s="55" t="str">
        <f t="shared" si="9"/>
        <v/>
      </c>
      <c r="P38" s="55" t="str">
        <f t="shared" si="9"/>
        <v/>
      </c>
      <c r="Q38" s="54" t="str">
        <f t="shared" si="9"/>
        <v/>
      </c>
      <c r="R38" s="54" t="str">
        <f t="shared" si="9"/>
        <v/>
      </c>
      <c r="S38" s="54" t="str">
        <f t="shared" si="9"/>
        <v/>
      </c>
      <c r="T38" s="54" t="str">
        <f t="shared" si="9"/>
        <v/>
      </c>
      <c r="U38" s="54" t="str">
        <f t="shared" si="9"/>
        <v/>
      </c>
      <c r="V38" s="55" t="str">
        <f t="shared" si="9"/>
        <v/>
      </c>
      <c r="W38" s="55" t="str">
        <f t="shared" si="9"/>
        <v/>
      </c>
      <c r="X38" s="54" t="str">
        <f t="shared" si="9"/>
        <v/>
      </c>
      <c r="Y38" s="54" t="str">
        <f t="shared" si="9"/>
        <v/>
      </c>
      <c r="Z38" s="54" t="str">
        <f t="shared" si="9"/>
        <v/>
      </c>
      <c r="AA38" s="54" t="str">
        <f t="shared" si="9"/>
        <v/>
      </c>
      <c r="AB38" s="54" t="str">
        <f t="shared" si="9"/>
        <v/>
      </c>
      <c r="AC38" s="55" t="str">
        <f t="shared" si="9"/>
        <v/>
      </c>
      <c r="AD38" s="55" t="str">
        <f t="shared" si="9"/>
        <v/>
      </c>
      <c r="AE38" s="54" t="str">
        <f t="shared" si="9"/>
        <v/>
      </c>
      <c r="AF38" s="54" t="str">
        <f t="shared" si="9"/>
        <v/>
      </c>
      <c r="AG38" s="54" t="str">
        <f t="shared" si="9"/>
        <v/>
      </c>
      <c r="AH38" s="54" t="str">
        <f t="shared" si="9"/>
        <v/>
      </c>
      <c r="AI38" s="54" t="str">
        <f t="shared" si="9"/>
        <v/>
      </c>
      <c r="AJ38" s="54" t="str">
        <f t="shared" si="9"/>
        <v/>
      </c>
    </row>
    <row r="39" spans="1:36" x14ac:dyDescent="0.3">
      <c r="A39" s="49">
        <v>48</v>
      </c>
      <c r="B39" s="33" t="str">
        <f>VLOOKUP($A39,Сотрудники!$A$3:$L$1201,2,0)</f>
        <v>Ромашкин Никита</v>
      </c>
      <c r="C39" s="33" t="str">
        <f>VLOOKUP($A39,Сотрудники!$A$3:$L$1201,8,0)</f>
        <v>Барнаул</v>
      </c>
      <c r="D39" s="54" t="str">
        <f t="shared" si="9"/>
        <v/>
      </c>
      <c r="E39" s="54" t="str">
        <f t="shared" si="9"/>
        <v/>
      </c>
      <c r="F39" s="54" t="str">
        <f t="shared" si="9"/>
        <v/>
      </c>
      <c r="G39" s="54" t="str">
        <f t="shared" si="9"/>
        <v/>
      </c>
      <c r="H39" s="55" t="str">
        <f t="shared" si="9"/>
        <v/>
      </c>
      <c r="I39" s="55" t="str">
        <f t="shared" si="9"/>
        <v/>
      </c>
      <c r="J39" s="54" t="str">
        <f t="shared" si="9"/>
        <v/>
      </c>
      <c r="K39" s="54" t="str">
        <f t="shared" si="9"/>
        <v/>
      </c>
      <c r="L39" s="54" t="str">
        <f t="shared" si="9"/>
        <v/>
      </c>
      <c r="M39" s="54" t="str">
        <f t="shared" si="9"/>
        <v/>
      </c>
      <c r="N39" s="54" t="str">
        <f t="shared" si="9"/>
        <v/>
      </c>
      <c r="O39" s="55" t="str">
        <f t="shared" si="9"/>
        <v/>
      </c>
      <c r="P39" s="55" t="str">
        <f t="shared" si="9"/>
        <v/>
      </c>
      <c r="Q39" s="54" t="str">
        <f t="shared" si="9"/>
        <v/>
      </c>
      <c r="R39" s="54" t="str">
        <f t="shared" si="9"/>
        <v/>
      </c>
      <c r="S39" s="54" t="str">
        <f t="shared" si="9"/>
        <v/>
      </c>
      <c r="T39" s="54" t="str">
        <f t="shared" si="9"/>
        <v/>
      </c>
      <c r="U39" s="54" t="str">
        <f t="shared" si="9"/>
        <v/>
      </c>
      <c r="V39" s="55" t="str">
        <f t="shared" si="9"/>
        <v/>
      </c>
      <c r="W39" s="55" t="str">
        <f t="shared" si="9"/>
        <v/>
      </c>
      <c r="X39" s="54" t="str">
        <f t="shared" si="9"/>
        <v/>
      </c>
      <c r="Y39" s="54" t="str">
        <f t="shared" si="9"/>
        <v/>
      </c>
      <c r="Z39" s="54" t="str">
        <f t="shared" si="9"/>
        <v/>
      </c>
      <c r="AA39" s="54" t="str">
        <f t="shared" si="9"/>
        <v/>
      </c>
      <c r="AB39" s="54" t="str">
        <f t="shared" si="9"/>
        <v/>
      </c>
      <c r="AC39" s="55" t="str">
        <f t="shared" si="9"/>
        <v/>
      </c>
      <c r="AD39" s="55" t="str">
        <f t="shared" si="9"/>
        <v/>
      </c>
      <c r="AE39" s="54" t="str">
        <f t="shared" si="9"/>
        <v/>
      </c>
      <c r="AF39" s="54" t="str">
        <f t="shared" si="9"/>
        <v/>
      </c>
      <c r="AG39" s="54" t="str">
        <f t="shared" si="9"/>
        <v/>
      </c>
      <c r="AH39" s="54" t="str">
        <f t="shared" si="9"/>
        <v/>
      </c>
      <c r="AI39" s="54" t="str">
        <f t="shared" si="9"/>
        <v/>
      </c>
      <c r="AJ39" s="54" t="str">
        <f t="shared" si="9"/>
        <v/>
      </c>
    </row>
    <row r="40" spans="1:36" x14ac:dyDescent="0.3">
      <c r="A40" s="49">
        <v>50</v>
      </c>
      <c r="B40" s="33" t="str">
        <f>VLOOKUP($A40,Сотрудники!$A$3:$L$1201,2,0)</f>
        <v>Жарницкий Давид</v>
      </c>
      <c r="C40" s="33" t="str">
        <f>VLOOKUP($A40,Сотрудники!$A$3:$L$1201,8,0)</f>
        <v>СПБ</v>
      </c>
      <c r="D40" s="54" t="str">
        <f t="shared" si="9"/>
        <v/>
      </c>
      <c r="E40" s="54" t="str">
        <f t="shared" si="9"/>
        <v/>
      </c>
      <c r="F40" s="54" t="str">
        <f t="shared" si="9"/>
        <v/>
      </c>
      <c r="G40" s="54" t="str">
        <f t="shared" si="9"/>
        <v/>
      </c>
      <c r="H40" s="55" t="str">
        <f t="shared" si="9"/>
        <v/>
      </c>
      <c r="I40" s="55" t="str">
        <f t="shared" si="9"/>
        <v/>
      </c>
      <c r="J40" s="54" t="str">
        <f t="shared" si="9"/>
        <v/>
      </c>
      <c r="K40" s="54" t="str">
        <f t="shared" si="9"/>
        <v/>
      </c>
      <c r="L40" s="54" t="str">
        <f t="shared" si="9"/>
        <v/>
      </c>
      <c r="M40" s="54" t="str">
        <f t="shared" si="9"/>
        <v/>
      </c>
      <c r="N40" s="54" t="str">
        <f t="shared" si="9"/>
        <v/>
      </c>
      <c r="O40" s="55" t="str">
        <f t="shared" si="9"/>
        <v/>
      </c>
      <c r="P40" s="55" t="str">
        <f t="shared" si="9"/>
        <v/>
      </c>
      <c r="Q40" s="54" t="str">
        <f t="shared" si="9"/>
        <v/>
      </c>
      <c r="R40" s="54" t="str">
        <f t="shared" si="9"/>
        <v/>
      </c>
      <c r="S40" s="54" t="str">
        <f t="shared" si="9"/>
        <v/>
      </c>
      <c r="T40" s="54" t="str">
        <f t="shared" si="9"/>
        <v/>
      </c>
      <c r="U40" s="54" t="str">
        <f t="shared" si="9"/>
        <v/>
      </c>
      <c r="V40" s="55" t="str">
        <f t="shared" si="9"/>
        <v/>
      </c>
      <c r="W40" s="55" t="str">
        <f t="shared" si="9"/>
        <v/>
      </c>
      <c r="X40" s="54" t="str">
        <f t="shared" si="9"/>
        <v/>
      </c>
      <c r="Y40" s="54" t="str">
        <f t="shared" si="9"/>
        <v/>
      </c>
      <c r="Z40" s="54" t="str">
        <f t="shared" si="9"/>
        <v/>
      </c>
      <c r="AA40" s="54" t="str">
        <f t="shared" si="9"/>
        <v/>
      </c>
      <c r="AB40" s="54" t="str">
        <f t="shared" si="9"/>
        <v/>
      </c>
      <c r="AC40" s="55" t="str">
        <f t="shared" si="9"/>
        <v/>
      </c>
      <c r="AD40" s="55" t="str">
        <f t="shared" si="9"/>
        <v/>
      </c>
      <c r="AE40" s="54" t="str">
        <f t="shared" si="9"/>
        <v/>
      </c>
      <c r="AF40" s="54" t="str">
        <f t="shared" si="9"/>
        <v/>
      </c>
      <c r="AG40" s="54" t="str">
        <f t="shared" si="9"/>
        <v/>
      </c>
      <c r="AH40" s="54" t="str">
        <f t="shared" si="9"/>
        <v/>
      </c>
      <c r="AI40" s="54" t="str">
        <f t="shared" si="9"/>
        <v/>
      </c>
      <c r="AJ40" s="54" t="str">
        <f t="shared" si="9"/>
        <v/>
      </c>
    </row>
    <row r="41" spans="1:36" x14ac:dyDescent="0.3">
      <c r="A41" s="49">
        <v>51</v>
      </c>
      <c r="B41" s="33" t="str">
        <f>VLOOKUP($A41,Сотрудники!$A$3:$L$1201,2,0)</f>
        <v>Колмогорова Анна</v>
      </c>
      <c r="C41" s="33" t="str">
        <f>VLOOKUP($A41,Сотрудники!$A$3:$L$1201,8,0)</f>
        <v>Краснодар</v>
      </c>
      <c r="D41" s="54" t="str">
        <f t="shared" si="9"/>
        <v/>
      </c>
      <c r="E41" s="54" t="str">
        <f t="shared" si="9"/>
        <v/>
      </c>
      <c r="F41" s="54" t="str">
        <f t="shared" si="9"/>
        <v/>
      </c>
      <c r="G41" s="54" t="str">
        <f t="shared" si="9"/>
        <v/>
      </c>
      <c r="H41" s="55" t="str">
        <f t="shared" si="9"/>
        <v/>
      </c>
      <c r="I41" s="55" t="str">
        <f t="shared" si="9"/>
        <v/>
      </c>
      <c r="J41" s="54" t="str">
        <f t="shared" si="9"/>
        <v/>
      </c>
      <c r="K41" s="54" t="str">
        <f t="shared" si="9"/>
        <v/>
      </c>
      <c r="L41" s="54" t="str">
        <f t="shared" si="9"/>
        <v/>
      </c>
      <c r="M41" s="54" t="str">
        <f t="shared" si="9"/>
        <v/>
      </c>
      <c r="N41" s="54" t="str">
        <f t="shared" si="9"/>
        <v/>
      </c>
      <c r="O41" s="55" t="str">
        <f t="shared" si="9"/>
        <v/>
      </c>
      <c r="P41" s="55" t="str">
        <f t="shared" si="9"/>
        <v/>
      </c>
      <c r="Q41" s="54" t="str">
        <f t="shared" si="9"/>
        <v/>
      </c>
      <c r="R41" s="54" t="str">
        <f t="shared" si="9"/>
        <v/>
      </c>
      <c r="S41" s="54" t="str">
        <f t="shared" si="9"/>
        <v/>
      </c>
      <c r="T41" s="54" t="str">
        <f t="shared" si="9"/>
        <v/>
      </c>
      <c r="U41" s="54" t="str">
        <f t="shared" si="9"/>
        <v/>
      </c>
      <c r="V41" s="55" t="str">
        <f t="shared" si="9"/>
        <v/>
      </c>
      <c r="W41" s="55" t="str">
        <f t="shared" si="9"/>
        <v/>
      </c>
      <c r="X41" s="54" t="str">
        <f t="shared" si="9"/>
        <v/>
      </c>
      <c r="Y41" s="54" t="str">
        <f t="shared" si="9"/>
        <v/>
      </c>
      <c r="Z41" s="54" t="str">
        <f t="shared" si="9"/>
        <v/>
      </c>
      <c r="AA41" s="54" t="str">
        <f t="shared" si="9"/>
        <v/>
      </c>
      <c r="AB41" s="54" t="str">
        <f t="shared" si="9"/>
        <v/>
      </c>
      <c r="AC41" s="55" t="str">
        <f t="shared" si="9"/>
        <v/>
      </c>
      <c r="AD41" s="55" t="str">
        <f t="shared" si="9"/>
        <v/>
      </c>
      <c r="AE41" s="54" t="str">
        <f t="shared" si="9"/>
        <v/>
      </c>
      <c r="AF41" s="54" t="str">
        <f t="shared" si="9"/>
        <v/>
      </c>
      <c r="AG41" s="54" t="str">
        <f t="shared" si="9"/>
        <v/>
      </c>
      <c r="AH41" s="54" t="str">
        <f t="shared" si="9"/>
        <v/>
      </c>
      <c r="AI41" s="54"/>
      <c r="AJ41" s="54"/>
    </row>
    <row r="42" spans="1:36" x14ac:dyDescent="0.3">
      <c r="A42" s="49">
        <v>53</v>
      </c>
      <c r="B42" s="33" t="str">
        <f>VLOOKUP($A42,Сотрудники!$A$3:$L$1201,2,0)</f>
        <v>Скаржинский Тимур</v>
      </c>
      <c r="C42" s="33" t="str">
        <f>VLOOKUP($A42,Сотрудники!$A$3:$L$1201,8,0)</f>
        <v>Москва</v>
      </c>
      <c r="D42" s="54" t="str">
        <f t="shared" si="9"/>
        <v/>
      </c>
      <c r="E42" s="54" t="str">
        <f t="shared" si="9"/>
        <v/>
      </c>
      <c r="F42" s="54" t="str">
        <f t="shared" si="9"/>
        <v/>
      </c>
      <c r="G42" s="54" t="str">
        <f t="shared" si="9"/>
        <v/>
      </c>
      <c r="H42" s="55" t="str">
        <f t="shared" si="9"/>
        <v/>
      </c>
      <c r="I42" s="55" t="str">
        <f t="shared" si="9"/>
        <v/>
      </c>
      <c r="J42" s="54" t="str">
        <f t="shared" si="9"/>
        <v/>
      </c>
      <c r="K42" s="54" t="str">
        <f t="shared" si="9"/>
        <v/>
      </c>
      <c r="L42" s="54" t="str">
        <f t="shared" si="9"/>
        <v/>
      </c>
      <c r="M42" s="54" t="str">
        <f t="shared" si="9"/>
        <v/>
      </c>
      <c r="N42" s="54" t="str">
        <f t="shared" si="9"/>
        <v/>
      </c>
      <c r="O42" s="55" t="str">
        <f t="shared" si="9"/>
        <v/>
      </c>
      <c r="P42" s="55" t="str">
        <f t="shared" si="9"/>
        <v/>
      </c>
      <c r="Q42" s="54" t="str">
        <f t="shared" si="9"/>
        <v/>
      </c>
      <c r="R42" s="54" t="str">
        <f t="shared" si="9"/>
        <v/>
      </c>
      <c r="S42" s="54" t="str">
        <f t="shared" si="9"/>
        <v/>
      </c>
      <c r="T42" s="54" t="str">
        <f t="shared" si="9"/>
        <v/>
      </c>
      <c r="U42" s="54" t="str">
        <f t="shared" si="9"/>
        <v/>
      </c>
      <c r="V42" s="55" t="str">
        <f t="shared" si="9"/>
        <v/>
      </c>
      <c r="W42" s="55" t="str">
        <f t="shared" si="9"/>
        <v/>
      </c>
      <c r="X42" s="54" t="str">
        <f t="shared" si="9"/>
        <v/>
      </c>
      <c r="Y42" s="54" t="str">
        <f t="shared" si="9"/>
        <v/>
      </c>
      <c r="Z42" s="54" t="str">
        <f t="shared" si="9"/>
        <v/>
      </c>
      <c r="AA42" s="54" t="str">
        <f t="shared" si="9"/>
        <v/>
      </c>
      <c r="AB42" s="54" t="str">
        <f t="shared" si="9"/>
        <v/>
      </c>
      <c r="AC42" s="55" t="str">
        <f t="shared" si="9"/>
        <v/>
      </c>
      <c r="AD42" s="55" t="str">
        <f t="shared" ref="AD42:AJ42" si="10">IF(ISBLANK(AD129),"",IF(AD129=0,"Выходной",IF(AD129&lt;&gt;0,"Работал","")))</f>
        <v/>
      </c>
      <c r="AE42" s="54" t="str">
        <f t="shared" si="10"/>
        <v/>
      </c>
      <c r="AF42" s="54" t="str">
        <f t="shared" si="10"/>
        <v/>
      </c>
      <c r="AG42" s="54" t="str">
        <f t="shared" si="10"/>
        <v/>
      </c>
      <c r="AH42" s="54" t="str">
        <f t="shared" si="10"/>
        <v/>
      </c>
      <c r="AI42" s="54" t="str">
        <f t="shared" si="10"/>
        <v/>
      </c>
      <c r="AJ42" s="54" t="str">
        <f t="shared" si="10"/>
        <v/>
      </c>
    </row>
    <row r="43" spans="1:36" x14ac:dyDescent="0.3">
      <c r="A43" s="49">
        <v>54</v>
      </c>
      <c r="B43" s="33" t="str">
        <f>VLOOKUP($A43,Сотрудники!$A$3:$L$1201,2,0)</f>
        <v>Закрацкий Станислав</v>
      </c>
      <c r="C43" s="33" t="str">
        <f>VLOOKUP($A43,Сотрудники!$A$3:$L$1201,8,0)</f>
        <v>Москва</v>
      </c>
      <c r="D43" s="54" t="str">
        <f t="shared" ref="D43:AJ50" si="11">IF(ISBLANK(D130),"",IF(D130=0,"Выходной",IF(D130&lt;&gt;0,"Работал","")))</f>
        <v/>
      </c>
      <c r="E43" s="54" t="str">
        <f t="shared" si="11"/>
        <v/>
      </c>
      <c r="F43" s="54" t="str">
        <f t="shared" si="11"/>
        <v/>
      </c>
      <c r="G43" s="54" t="str">
        <f t="shared" si="11"/>
        <v/>
      </c>
      <c r="H43" s="55" t="str">
        <f t="shared" si="11"/>
        <v/>
      </c>
      <c r="I43" s="55" t="str">
        <f t="shared" si="11"/>
        <v/>
      </c>
      <c r="J43" s="54" t="str">
        <f t="shared" si="11"/>
        <v/>
      </c>
      <c r="K43" s="54" t="str">
        <f t="shared" si="11"/>
        <v/>
      </c>
      <c r="L43" s="54" t="str">
        <f t="shared" si="11"/>
        <v/>
      </c>
      <c r="M43" s="54" t="str">
        <f t="shared" si="11"/>
        <v/>
      </c>
      <c r="N43" s="54" t="str">
        <f t="shared" si="11"/>
        <v/>
      </c>
      <c r="O43" s="55" t="str">
        <f t="shared" si="11"/>
        <v/>
      </c>
      <c r="P43" s="55" t="str">
        <f t="shared" si="11"/>
        <v/>
      </c>
      <c r="Q43" s="54" t="str">
        <f t="shared" si="11"/>
        <v/>
      </c>
      <c r="R43" s="54" t="str">
        <f t="shared" si="11"/>
        <v/>
      </c>
      <c r="S43" s="54" t="str">
        <f t="shared" si="11"/>
        <v/>
      </c>
      <c r="T43" s="54" t="str">
        <f t="shared" si="11"/>
        <v/>
      </c>
      <c r="U43" s="54" t="str">
        <f t="shared" si="11"/>
        <v/>
      </c>
      <c r="V43" s="55" t="str">
        <f t="shared" si="11"/>
        <v/>
      </c>
      <c r="W43" s="55" t="str">
        <f t="shared" si="11"/>
        <v/>
      </c>
      <c r="X43" s="54" t="str">
        <f t="shared" si="11"/>
        <v/>
      </c>
      <c r="Y43" s="54" t="str">
        <f t="shared" si="11"/>
        <v/>
      </c>
      <c r="Z43" s="54" t="str">
        <f t="shared" si="11"/>
        <v/>
      </c>
      <c r="AA43" s="54" t="str">
        <f t="shared" si="11"/>
        <v/>
      </c>
      <c r="AB43" s="54" t="str">
        <f t="shared" si="11"/>
        <v/>
      </c>
      <c r="AC43" s="55" t="str">
        <f t="shared" si="11"/>
        <v/>
      </c>
      <c r="AD43" s="55" t="str">
        <f t="shared" si="11"/>
        <v/>
      </c>
      <c r="AE43" s="54" t="str">
        <f t="shared" si="11"/>
        <v/>
      </c>
      <c r="AF43" s="54" t="str">
        <f t="shared" si="11"/>
        <v/>
      </c>
      <c r="AG43" s="54" t="str">
        <f t="shared" si="11"/>
        <v/>
      </c>
      <c r="AH43" s="54" t="str">
        <f t="shared" si="11"/>
        <v/>
      </c>
      <c r="AI43" s="54" t="str">
        <f t="shared" si="11"/>
        <v/>
      </c>
      <c r="AJ43" s="54" t="str">
        <f t="shared" si="11"/>
        <v/>
      </c>
    </row>
    <row r="44" spans="1:36" x14ac:dyDescent="0.3">
      <c r="A44" s="49">
        <v>55</v>
      </c>
      <c r="B44" s="33" t="str">
        <f>VLOOKUP($A44,Сотрудники!$A$3:$L$1201,2,0)</f>
        <v>Секисов Константин</v>
      </c>
      <c r="C44" s="33" t="str">
        <f>VLOOKUP($A44,Сотрудники!$A$3:$L$1201,8,0)</f>
        <v>Курган</v>
      </c>
      <c r="D44" s="54" t="str">
        <f t="shared" si="11"/>
        <v/>
      </c>
      <c r="E44" s="54" t="str">
        <f t="shared" si="11"/>
        <v/>
      </c>
      <c r="F44" s="54" t="str">
        <f t="shared" si="11"/>
        <v/>
      </c>
      <c r="G44" s="54" t="str">
        <f t="shared" si="11"/>
        <v/>
      </c>
      <c r="H44" s="55" t="str">
        <f t="shared" si="11"/>
        <v/>
      </c>
      <c r="I44" s="55" t="str">
        <f t="shared" si="11"/>
        <v/>
      </c>
      <c r="J44" s="54" t="str">
        <f t="shared" si="11"/>
        <v/>
      </c>
      <c r="K44" s="54" t="str">
        <f t="shared" si="11"/>
        <v/>
      </c>
      <c r="L44" s="54" t="str">
        <f t="shared" si="11"/>
        <v/>
      </c>
      <c r="M44" s="54" t="str">
        <f t="shared" si="11"/>
        <v/>
      </c>
      <c r="N44" s="54" t="str">
        <f t="shared" si="11"/>
        <v/>
      </c>
      <c r="O44" s="55" t="str">
        <f t="shared" si="11"/>
        <v/>
      </c>
      <c r="P44" s="55" t="str">
        <f t="shared" si="11"/>
        <v/>
      </c>
      <c r="Q44" s="54" t="str">
        <f t="shared" si="11"/>
        <v/>
      </c>
      <c r="R44" s="54" t="str">
        <f t="shared" si="11"/>
        <v/>
      </c>
      <c r="S44" s="54" t="str">
        <f t="shared" si="11"/>
        <v/>
      </c>
      <c r="T44" s="54" t="str">
        <f t="shared" si="11"/>
        <v/>
      </c>
      <c r="U44" s="54" t="str">
        <f t="shared" si="11"/>
        <v/>
      </c>
      <c r="V44" s="55" t="str">
        <f t="shared" si="11"/>
        <v/>
      </c>
      <c r="W44" s="55" t="str">
        <f t="shared" si="11"/>
        <v/>
      </c>
      <c r="X44" s="54" t="str">
        <f t="shared" si="11"/>
        <v/>
      </c>
      <c r="Y44" s="54" t="str">
        <f t="shared" si="11"/>
        <v/>
      </c>
      <c r="Z44" s="54" t="str">
        <f t="shared" si="11"/>
        <v/>
      </c>
      <c r="AA44" s="54" t="str">
        <f t="shared" si="11"/>
        <v/>
      </c>
      <c r="AB44" s="54" t="str">
        <f t="shared" si="11"/>
        <v/>
      </c>
      <c r="AC44" s="55" t="str">
        <f t="shared" si="11"/>
        <v/>
      </c>
      <c r="AD44" s="55" t="str">
        <f t="shared" si="11"/>
        <v/>
      </c>
      <c r="AE44" s="54" t="str">
        <f t="shared" si="11"/>
        <v/>
      </c>
      <c r="AF44" s="54" t="str">
        <f t="shared" si="11"/>
        <v/>
      </c>
      <c r="AG44" s="54" t="str">
        <f t="shared" si="11"/>
        <v/>
      </c>
      <c r="AH44" s="54" t="str">
        <f t="shared" si="11"/>
        <v/>
      </c>
      <c r="AI44" s="54" t="str">
        <f t="shared" si="11"/>
        <v/>
      </c>
      <c r="AJ44" s="54" t="str">
        <f t="shared" si="11"/>
        <v/>
      </c>
    </row>
    <row r="45" spans="1:36" x14ac:dyDescent="0.3">
      <c r="A45" s="49">
        <v>56</v>
      </c>
      <c r="B45" s="33" t="str">
        <f>VLOOKUP($A45,Сотрудники!$A$3:$L$1201,2,0)</f>
        <v>Русинов Михаил</v>
      </c>
      <c r="C45" s="33" t="str">
        <f>VLOOKUP($A45,Сотрудники!$A$3:$L$1201,8,0)</f>
        <v>Москва</v>
      </c>
      <c r="D45" s="54" t="str">
        <f t="shared" si="11"/>
        <v/>
      </c>
      <c r="E45" s="54" t="str">
        <f t="shared" si="11"/>
        <v/>
      </c>
      <c r="F45" s="54" t="str">
        <f t="shared" si="11"/>
        <v/>
      </c>
      <c r="G45" s="54" t="str">
        <f t="shared" si="11"/>
        <v/>
      </c>
      <c r="H45" s="55" t="str">
        <f t="shared" si="11"/>
        <v/>
      </c>
      <c r="I45" s="55" t="str">
        <f t="shared" si="11"/>
        <v/>
      </c>
      <c r="J45" s="54" t="str">
        <f t="shared" si="11"/>
        <v/>
      </c>
      <c r="K45" s="54" t="str">
        <f t="shared" si="11"/>
        <v/>
      </c>
      <c r="L45" s="54" t="str">
        <f t="shared" si="11"/>
        <v/>
      </c>
      <c r="M45" s="54" t="str">
        <f t="shared" si="11"/>
        <v/>
      </c>
      <c r="N45" s="54" t="str">
        <f t="shared" si="11"/>
        <v/>
      </c>
      <c r="O45" s="55" t="str">
        <f t="shared" si="11"/>
        <v/>
      </c>
      <c r="P45" s="55" t="str">
        <f t="shared" si="11"/>
        <v/>
      </c>
      <c r="Q45" s="54" t="str">
        <f t="shared" si="11"/>
        <v/>
      </c>
      <c r="R45" s="54" t="str">
        <f t="shared" si="11"/>
        <v/>
      </c>
      <c r="S45" s="54" t="str">
        <f t="shared" si="11"/>
        <v/>
      </c>
      <c r="T45" s="54" t="str">
        <f t="shared" si="11"/>
        <v/>
      </c>
      <c r="U45" s="54" t="str">
        <f t="shared" si="11"/>
        <v/>
      </c>
      <c r="V45" s="55" t="str">
        <f t="shared" si="11"/>
        <v/>
      </c>
      <c r="W45" s="55" t="str">
        <f t="shared" si="11"/>
        <v/>
      </c>
      <c r="X45" s="54" t="str">
        <f t="shared" si="11"/>
        <v/>
      </c>
      <c r="Y45" s="54" t="str">
        <f t="shared" si="11"/>
        <v/>
      </c>
      <c r="Z45" s="54" t="str">
        <f t="shared" si="11"/>
        <v/>
      </c>
      <c r="AA45" s="54" t="str">
        <f t="shared" si="11"/>
        <v/>
      </c>
      <c r="AB45" s="54" t="str">
        <f t="shared" si="11"/>
        <v/>
      </c>
      <c r="AC45" s="55" t="str">
        <f t="shared" si="11"/>
        <v/>
      </c>
      <c r="AD45" s="55" t="str">
        <f t="shared" si="11"/>
        <v/>
      </c>
      <c r="AE45" s="54" t="str">
        <f t="shared" si="11"/>
        <v/>
      </c>
      <c r="AF45" s="54" t="str">
        <f t="shared" si="11"/>
        <v/>
      </c>
      <c r="AG45" s="54" t="str">
        <f t="shared" si="11"/>
        <v/>
      </c>
      <c r="AH45" s="54" t="str">
        <f t="shared" si="11"/>
        <v/>
      </c>
      <c r="AI45" s="54" t="str">
        <f t="shared" si="11"/>
        <v/>
      </c>
      <c r="AJ45" s="54" t="str">
        <f t="shared" si="11"/>
        <v/>
      </c>
    </row>
    <row r="46" spans="1:36" x14ac:dyDescent="0.3">
      <c r="A46" s="49">
        <v>57</v>
      </c>
      <c r="B46" s="33" t="str">
        <f>VLOOKUP($A46,Сотрудники!$A$3:$L$1201,2,0)</f>
        <v>Кузякина Ирина</v>
      </c>
      <c r="C46" s="33" t="str">
        <f>VLOOKUP($A46,Сотрудники!$A$3:$L$1201,8,0)</f>
        <v>Москва</v>
      </c>
      <c r="D46" s="54" t="str">
        <f t="shared" si="11"/>
        <v/>
      </c>
      <c r="E46" s="54" t="str">
        <f t="shared" si="11"/>
        <v/>
      </c>
      <c r="F46" s="54" t="str">
        <f t="shared" si="11"/>
        <v/>
      </c>
      <c r="G46" s="54" t="str">
        <f t="shared" si="11"/>
        <v/>
      </c>
      <c r="H46" s="55" t="str">
        <f t="shared" si="11"/>
        <v/>
      </c>
      <c r="I46" s="55" t="str">
        <f t="shared" si="11"/>
        <v/>
      </c>
      <c r="J46" s="54" t="str">
        <f t="shared" si="11"/>
        <v/>
      </c>
      <c r="K46" s="54" t="str">
        <f t="shared" si="11"/>
        <v/>
      </c>
      <c r="L46" s="54" t="str">
        <f t="shared" si="11"/>
        <v/>
      </c>
      <c r="M46" s="54" t="str">
        <f t="shared" si="11"/>
        <v/>
      </c>
      <c r="N46" s="54" t="str">
        <f t="shared" si="11"/>
        <v/>
      </c>
      <c r="O46" s="55" t="str">
        <f t="shared" si="11"/>
        <v/>
      </c>
      <c r="P46" s="55" t="str">
        <f t="shared" si="11"/>
        <v/>
      </c>
      <c r="Q46" s="54" t="str">
        <f t="shared" si="11"/>
        <v/>
      </c>
      <c r="R46" s="54" t="str">
        <f t="shared" si="11"/>
        <v/>
      </c>
      <c r="S46" s="54" t="str">
        <f t="shared" si="11"/>
        <v/>
      </c>
      <c r="T46" s="54" t="str">
        <f t="shared" si="11"/>
        <v/>
      </c>
      <c r="U46" s="54" t="str">
        <f t="shared" si="11"/>
        <v/>
      </c>
      <c r="V46" s="55" t="str">
        <f t="shared" si="11"/>
        <v/>
      </c>
      <c r="W46" s="55" t="str">
        <f t="shared" si="11"/>
        <v/>
      </c>
      <c r="X46" s="54" t="str">
        <f t="shared" si="11"/>
        <v/>
      </c>
      <c r="Y46" s="54" t="str">
        <f t="shared" si="11"/>
        <v/>
      </c>
      <c r="Z46" s="54" t="str">
        <f t="shared" si="11"/>
        <v/>
      </c>
      <c r="AA46" s="54" t="str">
        <f t="shared" si="11"/>
        <v/>
      </c>
      <c r="AB46" s="54" t="str">
        <f t="shared" si="11"/>
        <v/>
      </c>
      <c r="AC46" s="55" t="str">
        <f t="shared" si="11"/>
        <v/>
      </c>
      <c r="AD46" s="55" t="str">
        <f t="shared" si="11"/>
        <v/>
      </c>
      <c r="AE46" s="54" t="str">
        <f t="shared" si="11"/>
        <v/>
      </c>
      <c r="AF46" s="54" t="str">
        <f t="shared" si="11"/>
        <v/>
      </c>
      <c r="AG46" s="54" t="str">
        <f t="shared" si="11"/>
        <v/>
      </c>
      <c r="AH46" s="54" t="str">
        <f t="shared" si="11"/>
        <v/>
      </c>
      <c r="AI46" s="54" t="str">
        <f t="shared" si="11"/>
        <v/>
      </c>
      <c r="AJ46" s="54" t="str">
        <f t="shared" si="11"/>
        <v/>
      </c>
    </row>
    <row r="47" spans="1:36" x14ac:dyDescent="0.3">
      <c r="A47" s="49">
        <v>58</v>
      </c>
      <c r="B47" s="33" t="str">
        <f>VLOOKUP($A47,Сотрудники!$A$3:$L$1201,2,0)</f>
        <v>Нгуен Дмитрий</v>
      </c>
      <c r="C47" s="33" t="str">
        <f>VLOOKUP($A47,Сотрудники!$A$3:$L$1201,8,0)</f>
        <v>СПБ</v>
      </c>
      <c r="D47" s="54" t="str">
        <f t="shared" si="11"/>
        <v/>
      </c>
      <c r="E47" s="54" t="str">
        <f t="shared" si="11"/>
        <v/>
      </c>
      <c r="F47" s="54" t="str">
        <f t="shared" si="11"/>
        <v/>
      </c>
      <c r="G47" s="54" t="str">
        <f t="shared" si="11"/>
        <v/>
      </c>
      <c r="H47" s="55" t="str">
        <f t="shared" si="11"/>
        <v/>
      </c>
      <c r="I47" s="55" t="str">
        <f t="shared" si="11"/>
        <v/>
      </c>
      <c r="J47" s="54" t="str">
        <f t="shared" si="11"/>
        <v/>
      </c>
      <c r="K47" s="54" t="str">
        <f t="shared" si="11"/>
        <v/>
      </c>
      <c r="L47" s="54" t="str">
        <f t="shared" si="11"/>
        <v/>
      </c>
      <c r="M47" s="54" t="str">
        <f t="shared" si="11"/>
        <v/>
      </c>
      <c r="N47" s="54" t="str">
        <f t="shared" si="11"/>
        <v/>
      </c>
      <c r="O47" s="55" t="str">
        <f t="shared" si="11"/>
        <v/>
      </c>
      <c r="P47" s="55" t="str">
        <f t="shared" si="11"/>
        <v/>
      </c>
      <c r="Q47" s="54" t="str">
        <f t="shared" si="11"/>
        <v/>
      </c>
      <c r="R47" s="54" t="str">
        <f t="shared" si="11"/>
        <v/>
      </c>
      <c r="S47" s="54" t="str">
        <f t="shared" si="11"/>
        <v/>
      </c>
      <c r="T47" s="54" t="str">
        <f t="shared" si="11"/>
        <v/>
      </c>
      <c r="U47" s="54" t="str">
        <f t="shared" si="11"/>
        <v/>
      </c>
      <c r="V47" s="55" t="str">
        <f t="shared" si="11"/>
        <v/>
      </c>
      <c r="W47" s="55" t="str">
        <f t="shared" si="11"/>
        <v/>
      </c>
      <c r="X47" s="54" t="str">
        <f t="shared" si="11"/>
        <v/>
      </c>
      <c r="Y47" s="54" t="str">
        <f t="shared" si="11"/>
        <v/>
      </c>
      <c r="Z47" s="54" t="str">
        <f t="shared" si="11"/>
        <v/>
      </c>
      <c r="AA47" s="54" t="str">
        <f t="shared" si="11"/>
        <v/>
      </c>
      <c r="AB47" s="54" t="str">
        <f t="shared" si="11"/>
        <v/>
      </c>
      <c r="AC47" s="55" t="str">
        <f t="shared" si="11"/>
        <v/>
      </c>
      <c r="AD47" s="55" t="str">
        <f t="shared" si="11"/>
        <v/>
      </c>
      <c r="AE47" s="54" t="str">
        <f t="shared" si="11"/>
        <v/>
      </c>
      <c r="AF47" s="54" t="str">
        <f t="shared" si="11"/>
        <v/>
      </c>
      <c r="AG47" s="54" t="str">
        <f t="shared" si="11"/>
        <v/>
      </c>
      <c r="AH47" s="54" t="str">
        <f t="shared" si="11"/>
        <v/>
      </c>
      <c r="AI47" s="54" t="str">
        <f t="shared" si="11"/>
        <v/>
      </c>
      <c r="AJ47" s="54" t="str">
        <f t="shared" si="11"/>
        <v/>
      </c>
    </row>
    <row r="48" spans="1:36" x14ac:dyDescent="0.3">
      <c r="A48" s="49">
        <v>59</v>
      </c>
      <c r="B48" s="33" t="str">
        <f>VLOOKUP($A48,Сотрудники!$A$3:$L$1201,2,0)</f>
        <v>Зырянов Николай</v>
      </c>
      <c r="C48" s="33" t="str">
        <f>VLOOKUP($A48,Сотрудники!$A$3:$L$1201,8,0)</f>
        <v>СПБ</v>
      </c>
      <c r="D48" s="54" t="str">
        <f t="shared" si="11"/>
        <v/>
      </c>
      <c r="E48" s="54" t="str">
        <f t="shared" si="11"/>
        <v/>
      </c>
      <c r="F48" s="54" t="str">
        <f t="shared" si="11"/>
        <v/>
      </c>
      <c r="G48" s="54" t="str">
        <f t="shared" si="11"/>
        <v/>
      </c>
      <c r="H48" s="55" t="str">
        <f t="shared" si="11"/>
        <v/>
      </c>
      <c r="I48" s="55" t="str">
        <f t="shared" si="11"/>
        <v/>
      </c>
      <c r="J48" s="54" t="str">
        <f t="shared" si="11"/>
        <v/>
      </c>
      <c r="K48" s="54" t="str">
        <f t="shared" si="11"/>
        <v/>
      </c>
      <c r="L48" s="54" t="str">
        <f t="shared" si="11"/>
        <v/>
      </c>
      <c r="M48" s="54" t="str">
        <f t="shared" si="11"/>
        <v/>
      </c>
      <c r="N48" s="54" t="str">
        <f t="shared" si="11"/>
        <v/>
      </c>
      <c r="O48" s="55" t="str">
        <f t="shared" si="11"/>
        <v/>
      </c>
      <c r="P48" s="55" t="str">
        <f t="shared" si="11"/>
        <v/>
      </c>
      <c r="Q48" s="54" t="str">
        <f t="shared" si="11"/>
        <v/>
      </c>
      <c r="R48" s="54" t="str">
        <f t="shared" si="11"/>
        <v/>
      </c>
      <c r="S48" s="54" t="str">
        <f t="shared" si="11"/>
        <v/>
      </c>
      <c r="T48" s="54" t="str">
        <f t="shared" si="11"/>
        <v/>
      </c>
      <c r="U48" s="54" t="str">
        <f t="shared" si="11"/>
        <v/>
      </c>
      <c r="V48" s="55" t="str">
        <f t="shared" si="11"/>
        <v/>
      </c>
      <c r="W48" s="55" t="str">
        <f t="shared" si="11"/>
        <v/>
      </c>
      <c r="X48" s="54" t="str">
        <f t="shared" si="11"/>
        <v/>
      </c>
      <c r="Y48" s="54" t="str">
        <f t="shared" si="11"/>
        <v/>
      </c>
      <c r="Z48" s="54" t="str">
        <f t="shared" si="11"/>
        <v/>
      </c>
      <c r="AA48" s="54" t="str">
        <f t="shared" si="11"/>
        <v/>
      </c>
      <c r="AB48" s="54" t="str">
        <f t="shared" si="11"/>
        <v/>
      </c>
      <c r="AC48" s="55" t="str">
        <f t="shared" si="11"/>
        <v/>
      </c>
      <c r="AD48" s="55" t="str">
        <f t="shared" si="11"/>
        <v/>
      </c>
      <c r="AE48" s="54" t="str">
        <f t="shared" si="11"/>
        <v/>
      </c>
      <c r="AF48" s="54" t="str">
        <f t="shared" si="11"/>
        <v/>
      </c>
      <c r="AG48" s="54" t="str">
        <f t="shared" si="11"/>
        <v/>
      </c>
      <c r="AH48" s="54" t="str">
        <f t="shared" si="11"/>
        <v/>
      </c>
      <c r="AI48" s="54" t="str">
        <f t="shared" si="11"/>
        <v/>
      </c>
      <c r="AJ48" s="54" t="str">
        <f t="shared" si="11"/>
        <v/>
      </c>
    </row>
    <row r="49" spans="1:36" x14ac:dyDescent="0.3">
      <c r="A49" s="49">
        <v>60</v>
      </c>
      <c r="B49" s="33" t="str">
        <f>VLOOKUP($A49,Сотрудники!$A$3:$L$1201,2,0)</f>
        <v>Гнусов Алексей</v>
      </c>
      <c r="C49" s="33" t="str">
        <f>VLOOKUP($A49,Сотрудники!$A$3:$L$1201,8,0)</f>
        <v>Москва</v>
      </c>
      <c r="D49" s="54" t="str">
        <f t="shared" si="11"/>
        <v/>
      </c>
      <c r="E49" s="54" t="str">
        <f t="shared" si="11"/>
        <v/>
      </c>
      <c r="F49" s="54" t="str">
        <f t="shared" si="11"/>
        <v/>
      </c>
      <c r="G49" s="54" t="str">
        <f t="shared" si="11"/>
        <v/>
      </c>
      <c r="H49" s="55" t="str">
        <f t="shared" si="11"/>
        <v/>
      </c>
      <c r="I49" s="55" t="str">
        <f t="shared" si="11"/>
        <v/>
      </c>
      <c r="J49" s="54" t="str">
        <f t="shared" si="11"/>
        <v/>
      </c>
      <c r="K49" s="54" t="str">
        <f t="shared" si="11"/>
        <v/>
      </c>
      <c r="L49" s="54" t="str">
        <f t="shared" si="11"/>
        <v/>
      </c>
      <c r="M49" s="54" t="str">
        <f t="shared" si="11"/>
        <v/>
      </c>
      <c r="N49" s="54" t="str">
        <f t="shared" si="11"/>
        <v/>
      </c>
      <c r="O49" s="55" t="str">
        <f t="shared" si="11"/>
        <v/>
      </c>
      <c r="P49" s="55" t="str">
        <f t="shared" si="11"/>
        <v/>
      </c>
      <c r="Q49" s="54" t="str">
        <f t="shared" si="11"/>
        <v/>
      </c>
      <c r="R49" s="54" t="str">
        <f t="shared" si="11"/>
        <v/>
      </c>
      <c r="S49" s="54" t="str">
        <f t="shared" si="11"/>
        <v/>
      </c>
      <c r="T49" s="54" t="str">
        <f t="shared" si="11"/>
        <v/>
      </c>
      <c r="U49" s="54" t="str">
        <f t="shared" si="11"/>
        <v/>
      </c>
      <c r="V49" s="55" t="str">
        <f t="shared" si="11"/>
        <v/>
      </c>
      <c r="W49" s="55" t="str">
        <f t="shared" si="11"/>
        <v/>
      </c>
      <c r="X49" s="54" t="str">
        <f t="shared" si="11"/>
        <v/>
      </c>
      <c r="Y49" s="54" t="str">
        <f t="shared" si="11"/>
        <v/>
      </c>
      <c r="Z49" s="54" t="str">
        <f t="shared" si="11"/>
        <v/>
      </c>
      <c r="AA49" s="54" t="str">
        <f t="shared" si="11"/>
        <v/>
      </c>
      <c r="AB49" s="54" t="str">
        <f t="shared" si="11"/>
        <v/>
      </c>
      <c r="AC49" s="55" t="str">
        <f t="shared" si="11"/>
        <v/>
      </c>
      <c r="AD49" s="55" t="str">
        <f t="shared" si="11"/>
        <v/>
      </c>
      <c r="AE49" s="54" t="str">
        <f t="shared" si="11"/>
        <v/>
      </c>
      <c r="AF49" s="54" t="str">
        <f t="shared" si="11"/>
        <v/>
      </c>
      <c r="AG49" s="54" t="str">
        <f t="shared" si="11"/>
        <v/>
      </c>
      <c r="AH49" s="54" t="str">
        <f t="shared" si="11"/>
        <v/>
      </c>
      <c r="AI49" s="54" t="str">
        <f t="shared" si="11"/>
        <v/>
      </c>
      <c r="AJ49" s="54" t="str">
        <f t="shared" si="11"/>
        <v/>
      </c>
    </row>
    <row r="50" spans="1:36" x14ac:dyDescent="0.3">
      <c r="A50" s="49">
        <v>61</v>
      </c>
      <c r="B50" s="33" t="str">
        <f>VLOOKUP($A50,Сотрудники!$A$3:$L$1201,2,0)</f>
        <v>Ушаков Сергей</v>
      </c>
      <c r="C50" s="33" t="str">
        <f>VLOOKUP($A50,Сотрудники!$A$3:$L$1201,8,0)</f>
        <v>Москва</v>
      </c>
      <c r="D50" s="54" t="str">
        <f t="shared" si="11"/>
        <v/>
      </c>
      <c r="E50" s="54" t="str">
        <f t="shared" si="11"/>
        <v/>
      </c>
      <c r="F50" s="54" t="str">
        <f t="shared" si="11"/>
        <v/>
      </c>
      <c r="G50" s="54" t="str">
        <f t="shared" si="11"/>
        <v/>
      </c>
      <c r="H50" s="55" t="str">
        <f t="shared" si="11"/>
        <v/>
      </c>
      <c r="I50" s="55" t="str">
        <f t="shared" si="11"/>
        <v/>
      </c>
      <c r="J50" s="54" t="str">
        <f t="shared" si="11"/>
        <v/>
      </c>
      <c r="K50" s="54" t="str">
        <f t="shared" si="11"/>
        <v/>
      </c>
      <c r="L50" s="54" t="str">
        <f t="shared" si="11"/>
        <v/>
      </c>
      <c r="M50" s="54" t="str">
        <f t="shared" si="11"/>
        <v/>
      </c>
      <c r="N50" s="54" t="str">
        <f t="shared" si="11"/>
        <v/>
      </c>
      <c r="O50" s="55" t="str">
        <f t="shared" si="11"/>
        <v/>
      </c>
      <c r="P50" s="55" t="str">
        <f t="shared" si="11"/>
        <v/>
      </c>
      <c r="Q50" s="54" t="str">
        <f t="shared" si="11"/>
        <v/>
      </c>
      <c r="R50" s="54" t="str">
        <f t="shared" si="11"/>
        <v/>
      </c>
      <c r="S50" s="54" t="str">
        <f t="shared" si="11"/>
        <v/>
      </c>
      <c r="T50" s="54" t="str">
        <f t="shared" si="11"/>
        <v/>
      </c>
      <c r="U50" s="54" t="str">
        <f t="shared" si="11"/>
        <v/>
      </c>
      <c r="V50" s="55" t="str">
        <f t="shared" si="11"/>
        <v/>
      </c>
      <c r="W50" s="55" t="str">
        <f t="shared" si="11"/>
        <v/>
      </c>
      <c r="X50" s="54" t="str">
        <f t="shared" si="11"/>
        <v/>
      </c>
      <c r="Y50" s="54" t="str">
        <f t="shared" si="11"/>
        <v/>
      </c>
      <c r="Z50" s="54" t="str">
        <f t="shared" si="11"/>
        <v/>
      </c>
      <c r="AA50" s="54" t="str">
        <f t="shared" si="11"/>
        <v/>
      </c>
      <c r="AB50" s="54" t="str">
        <f t="shared" ref="D50:AJ58" si="12">IF(ISBLANK(AB137),"",IF(AB137=0,"Выходной",IF(AB137&lt;&gt;0,"Работал","")))</f>
        <v/>
      </c>
      <c r="AC50" s="55" t="str">
        <f t="shared" si="12"/>
        <v/>
      </c>
      <c r="AD50" s="55" t="str">
        <f t="shared" si="12"/>
        <v/>
      </c>
      <c r="AE50" s="54" t="str">
        <f t="shared" si="12"/>
        <v/>
      </c>
      <c r="AF50" s="54" t="str">
        <f t="shared" si="12"/>
        <v/>
      </c>
      <c r="AG50" s="54" t="str">
        <f t="shared" si="12"/>
        <v/>
      </c>
      <c r="AH50" s="54" t="str">
        <f t="shared" si="12"/>
        <v/>
      </c>
      <c r="AI50" s="54" t="str">
        <f t="shared" si="12"/>
        <v/>
      </c>
      <c r="AJ50" s="54" t="str">
        <f t="shared" si="12"/>
        <v/>
      </c>
    </row>
    <row r="51" spans="1:36" x14ac:dyDescent="0.3">
      <c r="A51" s="49">
        <v>62</v>
      </c>
      <c r="B51" s="33" t="str">
        <f>VLOOKUP($A51,Сотрудники!$A$3:$L$1201,2,0)</f>
        <v>Горьков Алексей</v>
      </c>
      <c r="C51" s="33" t="str">
        <f>VLOOKUP($A51,Сотрудники!$A$3:$L$1201,8,0)</f>
        <v>Москва</v>
      </c>
      <c r="D51" s="54" t="str">
        <f t="shared" si="12"/>
        <v/>
      </c>
      <c r="E51" s="54" t="str">
        <f t="shared" si="12"/>
        <v/>
      </c>
      <c r="F51" s="54" t="str">
        <f t="shared" si="12"/>
        <v/>
      </c>
      <c r="G51" s="54" t="str">
        <f t="shared" si="12"/>
        <v/>
      </c>
      <c r="H51" s="55" t="str">
        <f t="shared" si="12"/>
        <v/>
      </c>
      <c r="I51" s="55" t="str">
        <f t="shared" si="12"/>
        <v/>
      </c>
      <c r="J51" s="54" t="str">
        <f t="shared" si="12"/>
        <v/>
      </c>
      <c r="K51" s="54" t="str">
        <f t="shared" si="12"/>
        <v/>
      </c>
      <c r="L51" s="54" t="str">
        <f t="shared" si="12"/>
        <v/>
      </c>
      <c r="M51" s="54" t="str">
        <f t="shared" si="12"/>
        <v/>
      </c>
      <c r="N51" s="54" t="str">
        <f t="shared" si="12"/>
        <v/>
      </c>
      <c r="O51" s="55" t="str">
        <f t="shared" si="12"/>
        <v/>
      </c>
      <c r="P51" s="55" t="str">
        <f t="shared" si="12"/>
        <v/>
      </c>
      <c r="Q51" s="54" t="str">
        <f t="shared" si="12"/>
        <v/>
      </c>
      <c r="R51" s="54" t="str">
        <f t="shared" si="12"/>
        <v/>
      </c>
      <c r="S51" s="54" t="str">
        <f t="shared" si="12"/>
        <v/>
      </c>
      <c r="T51" s="54" t="str">
        <f t="shared" si="12"/>
        <v/>
      </c>
      <c r="U51" s="54" t="str">
        <f t="shared" si="12"/>
        <v/>
      </c>
      <c r="V51" s="55" t="str">
        <f t="shared" si="12"/>
        <v/>
      </c>
      <c r="W51" s="55" t="str">
        <f t="shared" si="12"/>
        <v/>
      </c>
      <c r="X51" s="54" t="str">
        <f t="shared" si="12"/>
        <v/>
      </c>
      <c r="Y51" s="54" t="str">
        <f t="shared" si="12"/>
        <v/>
      </c>
      <c r="Z51" s="54" t="str">
        <f t="shared" si="12"/>
        <v/>
      </c>
      <c r="AA51" s="54" t="str">
        <f t="shared" si="12"/>
        <v/>
      </c>
      <c r="AB51" s="54" t="str">
        <f t="shared" si="12"/>
        <v/>
      </c>
      <c r="AC51" s="55" t="str">
        <f t="shared" si="12"/>
        <v/>
      </c>
      <c r="AD51" s="55" t="str">
        <f t="shared" si="12"/>
        <v/>
      </c>
      <c r="AE51" s="54" t="str">
        <f t="shared" si="12"/>
        <v/>
      </c>
      <c r="AF51" s="54" t="str">
        <f t="shared" si="12"/>
        <v/>
      </c>
      <c r="AG51" s="54" t="str">
        <f t="shared" si="12"/>
        <v/>
      </c>
      <c r="AH51" s="54" t="str">
        <f t="shared" si="12"/>
        <v/>
      </c>
      <c r="AI51" s="54" t="str">
        <f t="shared" si="12"/>
        <v/>
      </c>
      <c r="AJ51" s="54" t="str">
        <f t="shared" si="12"/>
        <v/>
      </c>
    </row>
    <row r="52" spans="1:36" x14ac:dyDescent="0.3">
      <c r="A52" s="49">
        <v>63</v>
      </c>
      <c r="B52" s="33" t="str">
        <f>VLOOKUP($A52,Сотрудники!$A$3:$L$1201,2,0)</f>
        <v>Ненякина Анастасия</v>
      </c>
      <c r="C52" s="33" t="str">
        <f>VLOOKUP($A52,Сотрудники!$A$3:$L$1201,8,0)</f>
        <v>Москва</v>
      </c>
      <c r="D52" s="54" t="str">
        <f t="shared" si="12"/>
        <v/>
      </c>
      <c r="E52" s="54" t="str">
        <f t="shared" si="12"/>
        <v/>
      </c>
      <c r="F52" s="54" t="str">
        <f t="shared" si="12"/>
        <v/>
      </c>
      <c r="G52" s="54" t="str">
        <f t="shared" si="12"/>
        <v/>
      </c>
      <c r="H52" s="55" t="str">
        <f t="shared" si="12"/>
        <v/>
      </c>
      <c r="I52" s="55" t="str">
        <f t="shared" si="12"/>
        <v/>
      </c>
      <c r="J52" s="54" t="str">
        <f t="shared" si="12"/>
        <v/>
      </c>
      <c r="K52" s="54" t="str">
        <f t="shared" si="12"/>
        <v/>
      </c>
      <c r="L52" s="54" t="str">
        <f t="shared" si="12"/>
        <v/>
      </c>
      <c r="M52" s="54" t="str">
        <f t="shared" si="12"/>
        <v/>
      </c>
      <c r="N52" s="54" t="str">
        <f t="shared" si="12"/>
        <v/>
      </c>
      <c r="O52" s="55" t="str">
        <f t="shared" si="12"/>
        <v/>
      </c>
      <c r="P52" s="55" t="str">
        <f t="shared" si="12"/>
        <v/>
      </c>
      <c r="Q52" s="54" t="str">
        <f t="shared" si="12"/>
        <v/>
      </c>
      <c r="R52" s="54" t="str">
        <f t="shared" si="12"/>
        <v/>
      </c>
      <c r="S52" s="54" t="str">
        <f t="shared" si="12"/>
        <v/>
      </c>
      <c r="T52" s="54" t="str">
        <f t="shared" si="12"/>
        <v/>
      </c>
      <c r="U52" s="54" t="str">
        <f t="shared" si="12"/>
        <v/>
      </c>
      <c r="V52" s="55" t="str">
        <f t="shared" si="12"/>
        <v/>
      </c>
      <c r="W52" s="55" t="str">
        <f t="shared" si="12"/>
        <v/>
      </c>
      <c r="X52" s="54" t="str">
        <f t="shared" si="12"/>
        <v/>
      </c>
      <c r="Y52" s="54" t="str">
        <f t="shared" si="12"/>
        <v/>
      </c>
      <c r="Z52" s="54" t="str">
        <f t="shared" si="12"/>
        <v/>
      </c>
      <c r="AA52" s="54" t="str">
        <f t="shared" si="12"/>
        <v/>
      </c>
      <c r="AB52" s="54" t="str">
        <f t="shared" si="12"/>
        <v/>
      </c>
      <c r="AC52" s="55" t="str">
        <f t="shared" si="12"/>
        <v/>
      </c>
      <c r="AD52" s="55" t="str">
        <f t="shared" si="12"/>
        <v/>
      </c>
      <c r="AE52" s="54" t="str">
        <f t="shared" si="12"/>
        <v/>
      </c>
      <c r="AF52" s="54" t="str">
        <f t="shared" si="12"/>
        <v/>
      </c>
      <c r="AG52" s="54" t="str">
        <f t="shared" si="12"/>
        <v/>
      </c>
      <c r="AH52" s="54" t="str">
        <f t="shared" si="12"/>
        <v/>
      </c>
      <c r="AI52" s="54" t="str">
        <f t="shared" si="12"/>
        <v/>
      </c>
      <c r="AJ52" s="54" t="str">
        <f t="shared" si="12"/>
        <v/>
      </c>
    </row>
    <row r="53" spans="1:36" x14ac:dyDescent="0.3">
      <c r="A53" s="49">
        <v>83</v>
      </c>
      <c r="B53" s="33" t="str">
        <f>VLOOKUP($A53,Сотрудники!$A$3:$L$1201,2,0)</f>
        <v>Жердева Екатерина</v>
      </c>
      <c r="C53" s="33" t="str">
        <f>VLOOKUP($A53,Сотрудники!$A$3:$L$1201,8,0)</f>
        <v>Архангельск</v>
      </c>
      <c r="D53" s="54" t="str">
        <f t="shared" si="12"/>
        <v/>
      </c>
      <c r="E53" s="54" t="str">
        <f t="shared" si="12"/>
        <v/>
      </c>
      <c r="F53" s="54" t="str">
        <f t="shared" si="12"/>
        <v/>
      </c>
      <c r="G53" s="54" t="str">
        <f t="shared" si="12"/>
        <v/>
      </c>
      <c r="H53" s="55" t="str">
        <f t="shared" si="12"/>
        <v/>
      </c>
      <c r="I53" s="55" t="str">
        <f t="shared" si="12"/>
        <v/>
      </c>
      <c r="J53" s="54" t="str">
        <f t="shared" si="12"/>
        <v/>
      </c>
      <c r="K53" s="54" t="str">
        <f t="shared" si="12"/>
        <v/>
      </c>
      <c r="L53" s="54" t="str">
        <f t="shared" si="12"/>
        <v/>
      </c>
      <c r="M53" s="54" t="str">
        <f t="shared" si="12"/>
        <v/>
      </c>
      <c r="N53" s="54" t="str">
        <f t="shared" si="12"/>
        <v/>
      </c>
      <c r="O53" s="55" t="str">
        <f t="shared" si="12"/>
        <v/>
      </c>
      <c r="P53" s="55" t="str">
        <f t="shared" si="12"/>
        <v/>
      </c>
      <c r="Q53" s="54" t="str">
        <f t="shared" si="12"/>
        <v/>
      </c>
      <c r="R53" s="54" t="str">
        <f t="shared" si="12"/>
        <v/>
      </c>
      <c r="S53" s="54" t="str">
        <f t="shared" si="12"/>
        <v/>
      </c>
      <c r="T53" s="54" t="str">
        <f t="shared" si="12"/>
        <v/>
      </c>
      <c r="U53" s="54" t="str">
        <f t="shared" si="12"/>
        <v/>
      </c>
      <c r="V53" s="55" t="str">
        <f t="shared" si="12"/>
        <v/>
      </c>
      <c r="W53" s="55" t="str">
        <f t="shared" si="12"/>
        <v/>
      </c>
      <c r="X53" s="54" t="str">
        <f t="shared" si="12"/>
        <v/>
      </c>
      <c r="Y53" s="54" t="str">
        <f t="shared" si="12"/>
        <v/>
      </c>
      <c r="Z53" s="54" t="str">
        <f t="shared" si="12"/>
        <v/>
      </c>
      <c r="AA53" s="54" t="str">
        <f t="shared" si="12"/>
        <v/>
      </c>
      <c r="AB53" s="54" t="str">
        <f t="shared" si="12"/>
        <v/>
      </c>
      <c r="AC53" s="55" t="str">
        <f t="shared" si="12"/>
        <v/>
      </c>
      <c r="AD53" s="55" t="str">
        <f t="shared" si="12"/>
        <v/>
      </c>
      <c r="AE53" s="54" t="str">
        <f t="shared" si="12"/>
        <v/>
      </c>
      <c r="AF53" s="54" t="str">
        <f t="shared" si="12"/>
        <v/>
      </c>
      <c r="AG53" s="54" t="str">
        <f t="shared" si="12"/>
        <v/>
      </c>
      <c r="AH53" s="54" t="str">
        <f t="shared" si="12"/>
        <v/>
      </c>
      <c r="AI53" s="54"/>
      <c r="AJ53" s="54"/>
    </row>
    <row r="54" spans="1:36" x14ac:dyDescent="0.3">
      <c r="A54" s="49">
        <v>64</v>
      </c>
      <c r="B54" s="33" t="str">
        <f>VLOOKUP($A54,Сотрудники!$A$3:$L$1201,2,0)</f>
        <v>Павлов Роман</v>
      </c>
      <c r="C54" s="33" t="str">
        <f>VLOOKUP($A54,Сотрудники!$A$3:$L$1201,8,0)</f>
        <v>Москва</v>
      </c>
      <c r="D54" s="54" t="str">
        <f t="shared" si="12"/>
        <v/>
      </c>
      <c r="E54" s="54" t="str">
        <f t="shared" si="12"/>
        <v/>
      </c>
      <c r="F54" s="54" t="str">
        <f t="shared" si="12"/>
        <v/>
      </c>
      <c r="G54" s="54" t="str">
        <f t="shared" si="12"/>
        <v/>
      </c>
      <c r="H54" s="55" t="str">
        <f t="shared" si="12"/>
        <v/>
      </c>
      <c r="I54" s="55" t="str">
        <f t="shared" si="12"/>
        <v/>
      </c>
      <c r="J54" s="54" t="str">
        <f t="shared" si="12"/>
        <v/>
      </c>
      <c r="K54" s="54" t="str">
        <f t="shared" si="12"/>
        <v/>
      </c>
      <c r="L54" s="54" t="str">
        <f t="shared" si="12"/>
        <v/>
      </c>
      <c r="M54" s="54" t="str">
        <f t="shared" si="12"/>
        <v/>
      </c>
      <c r="N54" s="54" t="str">
        <f t="shared" si="12"/>
        <v/>
      </c>
      <c r="O54" s="55" t="str">
        <f t="shared" si="12"/>
        <v/>
      </c>
      <c r="P54" s="55" t="str">
        <f t="shared" si="12"/>
        <v/>
      </c>
      <c r="Q54" s="54" t="str">
        <f t="shared" si="12"/>
        <v/>
      </c>
      <c r="R54" s="54" t="str">
        <f t="shared" si="12"/>
        <v/>
      </c>
      <c r="S54" s="54" t="str">
        <f t="shared" si="12"/>
        <v/>
      </c>
      <c r="T54" s="54" t="str">
        <f t="shared" si="12"/>
        <v/>
      </c>
      <c r="U54" s="54" t="str">
        <f t="shared" si="12"/>
        <v/>
      </c>
      <c r="V54" s="55" t="str">
        <f t="shared" si="12"/>
        <v/>
      </c>
      <c r="W54" s="55" t="str">
        <f t="shared" si="12"/>
        <v/>
      </c>
      <c r="X54" s="54" t="str">
        <f t="shared" si="12"/>
        <v/>
      </c>
      <c r="Y54" s="54" t="str">
        <f t="shared" si="12"/>
        <v/>
      </c>
      <c r="Z54" s="54" t="str">
        <f t="shared" si="12"/>
        <v/>
      </c>
      <c r="AA54" s="54" t="str">
        <f t="shared" si="12"/>
        <v/>
      </c>
      <c r="AB54" s="54" t="str">
        <f t="shared" si="12"/>
        <v/>
      </c>
      <c r="AC54" s="55" t="str">
        <f t="shared" si="12"/>
        <v/>
      </c>
      <c r="AD54" s="55" t="str">
        <f t="shared" si="12"/>
        <v/>
      </c>
      <c r="AE54" s="54" t="str">
        <f t="shared" si="12"/>
        <v/>
      </c>
      <c r="AF54" s="54" t="str">
        <f t="shared" si="12"/>
        <v/>
      </c>
      <c r="AG54" s="54" t="str">
        <f t="shared" si="12"/>
        <v/>
      </c>
      <c r="AH54" s="54" t="str">
        <f t="shared" si="12"/>
        <v/>
      </c>
      <c r="AI54" s="54"/>
      <c r="AJ54" s="54"/>
    </row>
    <row r="55" spans="1:36" x14ac:dyDescent="0.3">
      <c r="A55" s="49">
        <v>66</v>
      </c>
      <c r="B55" s="33" t="str">
        <f>VLOOKUP($A55,Сотрудники!$A$3:$L$1201,2,0)</f>
        <v>Лукьянов Станислав</v>
      </c>
      <c r="C55" s="33" t="str">
        <f>VLOOKUP($A55,Сотрудники!$A$3:$L$1201,8,0)</f>
        <v>Екатеринбург</v>
      </c>
      <c r="D55" s="54" t="str">
        <f t="shared" si="12"/>
        <v/>
      </c>
      <c r="E55" s="54" t="str">
        <f t="shared" si="12"/>
        <v/>
      </c>
      <c r="F55" s="54" t="str">
        <f t="shared" si="12"/>
        <v/>
      </c>
      <c r="G55" s="54" t="str">
        <f t="shared" si="12"/>
        <v/>
      </c>
      <c r="H55" s="55" t="str">
        <f t="shared" si="12"/>
        <v/>
      </c>
      <c r="I55" s="55" t="str">
        <f t="shared" si="12"/>
        <v/>
      </c>
      <c r="J55" s="54" t="str">
        <f t="shared" si="12"/>
        <v/>
      </c>
      <c r="K55" s="54" t="str">
        <f t="shared" si="12"/>
        <v/>
      </c>
      <c r="L55" s="54" t="str">
        <f t="shared" si="12"/>
        <v/>
      </c>
      <c r="M55" s="54" t="str">
        <f t="shared" si="12"/>
        <v/>
      </c>
      <c r="N55" s="54" t="str">
        <f t="shared" si="12"/>
        <v/>
      </c>
      <c r="O55" s="55" t="str">
        <f t="shared" si="12"/>
        <v/>
      </c>
      <c r="P55" s="55" t="str">
        <f t="shared" si="12"/>
        <v/>
      </c>
      <c r="Q55" s="54" t="str">
        <f t="shared" si="12"/>
        <v/>
      </c>
      <c r="R55" s="54" t="str">
        <f t="shared" si="12"/>
        <v/>
      </c>
      <c r="S55" s="54" t="str">
        <f t="shared" si="12"/>
        <v/>
      </c>
      <c r="T55" s="54" t="str">
        <f t="shared" si="12"/>
        <v/>
      </c>
      <c r="U55" s="54" t="str">
        <f t="shared" si="12"/>
        <v/>
      </c>
      <c r="V55" s="55" t="str">
        <f t="shared" si="12"/>
        <v/>
      </c>
      <c r="W55" s="55" t="str">
        <f t="shared" si="12"/>
        <v/>
      </c>
      <c r="X55" s="54" t="str">
        <f t="shared" si="12"/>
        <v/>
      </c>
      <c r="Y55" s="54" t="str">
        <f t="shared" si="12"/>
        <v/>
      </c>
      <c r="Z55" s="54" t="str">
        <f t="shared" si="12"/>
        <v/>
      </c>
      <c r="AA55" s="54" t="str">
        <f t="shared" si="12"/>
        <v/>
      </c>
      <c r="AB55" s="54" t="str">
        <f t="shared" si="12"/>
        <v/>
      </c>
      <c r="AC55" s="55" t="str">
        <f t="shared" si="12"/>
        <v/>
      </c>
      <c r="AD55" s="55" t="str">
        <f t="shared" si="12"/>
        <v/>
      </c>
      <c r="AE55" s="54" t="str">
        <f t="shared" si="12"/>
        <v/>
      </c>
      <c r="AF55" s="54" t="str">
        <f t="shared" si="12"/>
        <v/>
      </c>
      <c r="AG55" s="54" t="str">
        <f t="shared" si="12"/>
        <v/>
      </c>
      <c r="AH55" s="54" t="str">
        <f t="shared" si="12"/>
        <v/>
      </c>
      <c r="AI55" s="54"/>
      <c r="AJ55" s="54"/>
    </row>
    <row r="56" spans="1:36" x14ac:dyDescent="0.3">
      <c r="A56" s="49">
        <v>67</v>
      </c>
      <c r="B56" s="33" t="str">
        <f>VLOOKUP($A56,Сотрудники!$A$3:$L$1201,2,0)</f>
        <v>Киле Егор</v>
      </c>
      <c r="C56" s="33" t="str">
        <f>VLOOKUP($A56,Сотрудники!$A$3:$L$1201,8,0)</f>
        <v>СПБ</v>
      </c>
      <c r="D56" s="54" t="str">
        <f t="shared" si="12"/>
        <v/>
      </c>
      <c r="E56" s="54" t="str">
        <f t="shared" si="12"/>
        <v/>
      </c>
      <c r="F56" s="54" t="str">
        <f t="shared" si="12"/>
        <v/>
      </c>
      <c r="G56" s="54" t="str">
        <f t="shared" si="12"/>
        <v/>
      </c>
      <c r="H56" s="55" t="str">
        <f t="shared" si="12"/>
        <v/>
      </c>
      <c r="I56" s="55" t="str">
        <f t="shared" si="12"/>
        <v/>
      </c>
      <c r="J56" s="54" t="str">
        <f t="shared" si="12"/>
        <v/>
      </c>
      <c r="K56" s="54" t="str">
        <f t="shared" si="12"/>
        <v/>
      </c>
      <c r="L56" s="54" t="str">
        <f t="shared" si="12"/>
        <v/>
      </c>
      <c r="M56" s="54" t="str">
        <f t="shared" si="12"/>
        <v/>
      </c>
      <c r="N56" s="54" t="str">
        <f t="shared" si="12"/>
        <v/>
      </c>
      <c r="O56" s="55" t="str">
        <f t="shared" si="12"/>
        <v/>
      </c>
      <c r="P56" s="55" t="str">
        <f t="shared" si="12"/>
        <v/>
      </c>
      <c r="Q56" s="54" t="str">
        <f t="shared" si="12"/>
        <v/>
      </c>
      <c r="R56" s="54" t="str">
        <f t="shared" si="12"/>
        <v/>
      </c>
      <c r="S56" s="54" t="str">
        <f t="shared" si="12"/>
        <v/>
      </c>
      <c r="T56" s="54" t="str">
        <f t="shared" si="12"/>
        <v/>
      </c>
      <c r="U56" s="54" t="str">
        <f t="shared" si="12"/>
        <v/>
      </c>
      <c r="V56" s="55" t="str">
        <f t="shared" si="12"/>
        <v/>
      </c>
      <c r="W56" s="55" t="str">
        <f t="shared" si="12"/>
        <v/>
      </c>
      <c r="X56" s="54" t="str">
        <f t="shared" si="12"/>
        <v/>
      </c>
      <c r="Y56" s="54" t="str">
        <f t="shared" si="12"/>
        <v/>
      </c>
      <c r="Z56" s="54" t="str">
        <f t="shared" si="12"/>
        <v/>
      </c>
      <c r="AA56" s="54" t="str">
        <f t="shared" si="12"/>
        <v/>
      </c>
      <c r="AB56" s="54" t="str">
        <f t="shared" si="12"/>
        <v/>
      </c>
      <c r="AC56" s="55" t="str">
        <f t="shared" si="12"/>
        <v/>
      </c>
      <c r="AD56" s="55" t="str">
        <f t="shared" si="12"/>
        <v/>
      </c>
      <c r="AE56" s="54" t="str">
        <f t="shared" si="12"/>
        <v/>
      </c>
      <c r="AF56" s="54" t="str">
        <f t="shared" si="12"/>
        <v/>
      </c>
      <c r="AG56" s="54" t="str">
        <f t="shared" si="12"/>
        <v/>
      </c>
      <c r="AH56" s="54" t="str">
        <f t="shared" si="12"/>
        <v/>
      </c>
      <c r="AI56" s="54"/>
      <c r="AJ56" s="54"/>
    </row>
    <row r="57" spans="1:36" x14ac:dyDescent="0.3">
      <c r="A57" s="32">
        <v>69</v>
      </c>
      <c r="B57" s="33" t="str">
        <f>VLOOKUP($A57,Сотрудники!$A$3:$L$1201,2,0)</f>
        <v>Егоров Валерий</v>
      </c>
      <c r="C57" s="33" t="str">
        <f>VLOOKUP($A57,Сотрудники!$A$3:$L$1201,8,0)</f>
        <v>Рязань</v>
      </c>
      <c r="D57" s="54" t="str">
        <f t="shared" si="12"/>
        <v/>
      </c>
      <c r="E57" s="54" t="str">
        <f t="shared" si="12"/>
        <v/>
      </c>
      <c r="F57" s="54" t="str">
        <f t="shared" si="12"/>
        <v/>
      </c>
      <c r="G57" s="54" t="str">
        <f t="shared" si="12"/>
        <v/>
      </c>
      <c r="H57" s="55" t="str">
        <f t="shared" si="12"/>
        <v/>
      </c>
      <c r="I57" s="55" t="str">
        <f t="shared" si="12"/>
        <v/>
      </c>
      <c r="J57" s="54" t="str">
        <f t="shared" si="12"/>
        <v/>
      </c>
      <c r="K57" s="54" t="str">
        <f t="shared" si="12"/>
        <v/>
      </c>
      <c r="L57" s="54" t="str">
        <f t="shared" si="12"/>
        <v/>
      </c>
      <c r="M57" s="54" t="str">
        <f t="shared" si="12"/>
        <v/>
      </c>
      <c r="N57" s="54" t="str">
        <f t="shared" si="12"/>
        <v/>
      </c>
      <c r="O57" s="55" t="str">
        <f t="shared" si="12"/>
        <v/>
      </c>
      <c r="P57" s="55" t="str">
        <f t="shared" si="12"/>
        <v/>
      </c>
      <c r="Q57" s="54" t="str">
        <f t="shared" si="12"/>
        <v/>
      </c>
      <c r="R57" s="54" t="str">
        <f t="shared" si="12"/>
        <v/>
      </c>
      <c r="S57" s="54" t="str">
        <f t="shared" si="12"/>
        <v/>
      </c>
      <c r="T57" s="54" t="str">
        <f t="shared" si="12"/>
        <v/>
      </c>
      <c r="U57" s="54" t="str">
        <f t="shared" si="12"/>
        <v/>
      </c>
      <c r="V57" s="55" t="str">
        <f t="shared" si="12"/>
        <v/>
      </c>
      <c r="W57" s="55" t="str">
        <f t="shared" si="12"/>
        <v/>
      </c>
      <c r="X57" s="54" t="str">
        <f t="shared" si="12"/>
        <v/>
      </c>
      <c r="Y57" s="54" t="str">
        <f t="shared" si="12"/>
        <v/>
      </c>
      <c r="Z57" s="54" t="str">
        <f t="shared" si="12"/>
        <v/>
      </c>
      <c r="AA57" s="54" t="str">
        <f t="shared" si="12"/>
        <v/>
      </c>
      <c r="AB57" s="54" t="str">
        <f t="shared" si="12"/>
        <v/>
      </c>
      <c r="AC57" s="55" t="str">
        <f t="shared" si="12"/>
        <v/>
      </c>
      <c r="AD57" s="55" t="str">
        <f t="shared" si="12"/>
        <v/>
      </c>
      <c r="AE57" s="54" t="str">
        <f t="shared" si="12"/>
        <v/>
      </c>
      <c r="AF57" s="54" t="str">
        <f t="shared" si="12"/>
        <v/>
      </c>
      <c r="AG57" s="54" t="str">
        <f t="shared" si="12"/>
        <v/>
      </c>
      <c r="AH57" s="54" t="str">
        <f t="shared" si="12"/>
        <v/>
      </c>
      <c r="AI57" s="54"/>
      <c r="AJ57" s="54"/>
    </row>
    <row r="58" spans="1:36" x14ac:dyDescent="0.3">
      <c r="A58" s="32">
        <v>70</v>
      </c>
      <c r="B58" s="33" t="str">
        <f>VLOOKUP($A58,Сотрудники!$A$3:$L$1201,2,0)</f>
        <v>Балагушкин Артем</v>
      </c>
      <c r="C58" s="33" t="str">
        <f>VLOOKUP($A58,Сотрудники!$A$3:$L$1201,8,0)</f>
        <v>Москва</v>
      </c>
      <c r="D58" s="54" t="str">
        <f t="shared" si="12"/>
        <v/>
      </c>
      <c r="E58" s="54" t="str">
        <f t="shared" si="12"/>
        <v/>
      </c>
      <c r="F58" s="54" t="str">
        <f t="shared" si="12"/>
        <v/>
      </c>
      <c r="G58" s="54" t="str">
        <f t="shared" si="12"/>
        <v/>
      </c>
      <c r="H58" s="55" t="str">
        <f t="shared" si="12"/>
        <v/>
      </c>
      <c r="I58" s="55" t="str">
        <f t="shared" si="12"/>
        <v/>
      </c>
      <c r="J58" s="54" t="str">
        <f t="shared" si="12"/>
        <v/>
      </c>
      <c r="K58" s="54" t="str">
        <f t="shared" si="12"/>
        <v/>
      </c>
      <c r="L58" s="54" t="str">
        <f t="shared" si="12"/>
        <v/>
      </c>
      <c r="M58" s="54" t="str">
        <f t="shared" si="12"/>
        <v/>
      </c>
      <c r="N58" s="54" t="str">
        <f t="shared" si="12"/>
        <v/>
      </c>
      <c r="O58" s="55" t="str">
        <f t="shared" si="12"/>
        <v/>
      </c>
      <c r="P58" s="55" t="str">
        <f t="shared" si="12"/>
        <v/>
      </c>
      <c r="Q58" s="54" t="str">
        <f t="shared" si="12"/>
        <v/>
      </c>
      <c r="R58" s="54" t="str">
        <f t="shared" si="12"/>
        <v/>
      </c>
      <c r="S58" s="54" t="str">
        <f t="shared" si="12"/>
        <v/>
      </c>
      <c r="T58" s="54" t="str">
        <f t="shared" si="12"/>
        <v/>
      </c>
      <c r="U58" s="54" t="str">
        <f t="shared" si="12"/>
        <v/>
      </c>
      <c r="V58" s="55" t="str">
        <f t="shared" si="12"/>
        <v/>
      </c>
      <c r="W58" s="55" t="str">
        <f t="shared" si="12"/>
        <v/>
      </c>
      <c r="X58" s="54" t="str">
        <f t="shared" si="12"/>
        <v/>
      </c>
      <c r="Y58" s="54" t="str">
        <f t="shared" si="12"/>
        <v/>
      </c>
      <c r="Z58" s="54" t="str">
        <f t="shared" si="12"/>
        <v/>
      </c>
      <c r="AA58" s="54" t="str">
        <f t="shared" si="12"/>
        <v/>
      </c>
      <c r="AB58" s="54" t="str">
        <f t="shared" si="12"/>
        <v/>
      </c>
      <c r="AC58" s="55" t="str">
        <f t="shared" ref="Z58:AH73" si="13">IF(ISBLANK(AC145),"",IF(AC145=0,"Выходной",IF(AC145&lt;&gt;0,"Работал","")))</f>
        <v/>
      </c>
      <c r="AD58" s="55" t="str">
        <f t="shared" si="13"/>
        <v/>
      </c>
      <c r="AE58" s="54" t="str">
        <f t="shared" si="13"/>
        <v/>
      </c>
      <c r="AF58" s="54" t="str">
        <f t="shared" si="13"/>
        <v/>
      </c>
      <c r="AG58" s="54" t="str">
        <f t="shared" si="13"/>
        <v/>
      </c>
      <c r="AH58" s="54" t="str">
        <f t="shared" si="13"/>
        <v/>
      </c>
      <c r="AI58" s="54"/>
      <c r="AJ58" s="54"/>
    </row>
    <row r="59" spans="1:36" x14ac:dyDescent="0.3">
      <c r="A59" s="32">
        <v>71</v>
      </c>
      <c r="B59" s="33" t="str">
        <f>VLOOKUP($A59,Сотрудники!$A$3:$L$1201,2,0)</f>
        <v>Чермашенцев Илья</v>
      </c>
      <c r="C59" s="33" t="str">
        <f>VLOOKUP($A59,Сотрудники!$A$3:$L$1201,8,0)</f>
        <v>Москва</v>
      </c>
      <c r="D59" s="54" t="str">
        <f t="shared" ref="D59:Y70" si="14">IF(ISBLANK(D146),"",IF(D146=0,"Выходной",IF(D146&lt;&gt;0,"Работал","")))</f>
        <v/>
      </c>
      <c r="E59" s="54" t="str">
        <f t="shared" si="14"/>
        <v/>
      </c>
      <c r="F59" s="54" t="str">
        <f t="shared" si="14"/>
        <v/>
      </c>
      <c r="G59" s="54" t="str">
        <f t="shared" si="14"/>
        <v/>
      </c>
      <c r="H59" s="55" t="str">
        <f t="shared" si="14"/>
        <v/>
      </c>
      <c r="I59" s="55" t="str">
        <f t="shared" si="14"/>
        <v/>
      </c>
      <c r="J59" s="54" t="str">
        <f t="shared" si="14"/>
        <v/>
      </c>
      <c r="K59" s="54" t="str">
        <f t="shared" si="14"/>
        <v/>
      </c>
      <c r="L59" s="54" t="str">
        <f t="shared" si="14"/>
        <v/>
      </c>
      <c r="M59" s="54" t="str">
        <f t="shared" si="14"/>
        <v/>
      </c>
      <c r="N59" s="54" t="str">
        <f t="shared" si="14"/>
        <v/>
      </c>
      <c r="O59" s="55" t="str">
        <f t="shared" si="14"/>
        <v/>
      </c>
      <c r="P59" s="55" t="str">
        <f t="shared" si="14"/>
        <v/>
      </c>
      <c r="Q59" s="54" t="str">
        <f t="shared" si="14"/>
        <v/>
      </c>
      <c r="R59" s="54" t="str">
        <f t="shared" si="14"/>
        <v/>
      </c>
      <c r="S59" s="54" t="str">
        <f t="shared" si="14"/>
        <v/>
      </c>
      <c r="T59" s="54" t="str">
        <f t="shared" si="14"/>
        <v/>
      </c>
      <c r="U59" s="54" t="str">
        <f t="shared" si="14"/>
        <v/>
      </c>
      <c r="V59" s="55" t="str">
        <f t="shared" si="14"/>
        <v/>
      </c>
      <c r="W59" s="55" t="str">
        <f t="shared" si="14"/>
        <v/>
      </c>
      <c r="X59" s="54" t="str">
        <f t="shared" si="14"/>
        <v/>
      </c>
      <c r="Y59" s="54" t="str">
        <f t="shared" si="14"/>
        <v/>
      </c>
      <c r="Z59" s="54" t="str">
        <f t="shared" si="13"/>
        <v/>
      </c>
      <c r="AA59" s="54" t="str">
        <f t="shared" si="13"/>
        <v/>
      </c>
      <c r="AB59" s="54" t="str">
        <f t="shared" si="13"/>
        <v/>
      </c>
      <c r="AC59" s="55" t="str">
        <f t="shared" si="13"/>
        <v/>
      </c>
      <c r="AD59" s="55" t="str">
        <f t="shared" si="13"/>
        <v/>
      </c>
      <c r="AE59" s="54" t="str">
        <f t="shared" si="13"/>
        <v/>
      </c>
      <c r="AF59" s="54" t="str">
        <f t="shared" si="13"/>
        <v/>
      </c>
      <c r="AG59" s="54" t="str">
        <f t="shared" si="13"/>
        <v/>
      </c>
      <c r="AH59" s="54" t="str">
        <f t="shared" si="13"/>
        <v/>
      </c>
      <c r="AI59" s="54"/>
      <c r="AJ59" s="54"/>
    </row>
    <row r="60" spans="1:36" x14ac:dyDescent="0.3">
      <c r="A60" s="32">
        <v>73</v>
      </c>
      <c r="B60" s="33" t="str">
        <f>VLOOKUP($A60,Сотрудники!$A$3:$L$1201,2,0)</f>
        <v>Шарапов Артем</v>
      </c>
      <c r="C60" s="33" t="str">
        <f>VLOOKUP($A60,Сотрудники!$A$3:$L$1201,8,0)</f>
        <v>Барнаул</v>
      </c>
      <c r="D60" s="54" t="str">
        <f t="shared" si="14"/>
        <v/>
      </c>
      <c r="E60" s="54" t="str">
        <f t="shared" si="14"/>
        <v/>
      </c>
      <c r="F60" s="54" t="str">
        <f t="shared" si="14"/>
        <v/>
      </c>
      <c r="G60" s="54" t="str">
        <f t="shared" si="14"/>
        <v/>
      </c>
      <c r="H60" s="55" t="str">
        <f t="shared" si="14"/>
        <v/>
      </c>
      <c r="I60" s="55" t="str">
        <f t="shared" si="14"/>
        <v/>
      </c>
      <c r="J60" s="54" t="str">
        <f t="shared" si="14"/>
        <v/>
      </c>
      <c r="K60" s="54" t="str">
        <f t="shared" si="14"/>
        <v/>
      </c>
      <c r="L60" s="54" t="str">
        <f t="shared" si="14"/>
        <v/>
      </c>
      <c r="M60" s="54" t="str">
        <f t="shared" si="14"/>
        <v/>
      </c>
      <c r="N60" s="54" t="str">
        <f t="shared" si="14"/>
        <v/>
      </c>
      <c r="O60" s="55" t="str">
        <f t="shared" si="14"/>
        <v/>
      </c>
      <c r="P60" s="55" t="str">
        <f t="shared" si="14"/>
        <v/>
      </c>
      <c r="Q60" s="54" t="str">
        <f t="shared" si="14"/>
        <v/>
      </c>
      <c r="R60" s="54" t="str">
        <f t="shared" si="14"/>
        <v/>
      </c>
      <c r="S60" s="54" t="str">
        <f t="shared" si="14"/>
        <v/>
      </c>
      <c r="T60" s="54" t="str">
        <f t="shared" si="14"/>
        <v/>
      </c>
      <c r="U60" s="54" t="str">
        <f t="shared" si="14"/>
        <v/>
      </c>
      <c r="V60" s="55" t="str">
        <f t="shared" si="14"/>
        <v/>
      </c>
      <c r="W60" s="55" t="str">
        <f t="shared" si="14"/>
        <v/>
      </c>
      <c r="X60" s="54" t="str">
        <f t="shared" si="14"/>
        <v/>
      </c>
      <c r="Y60" s="54" t="str">
        <f t="shared" si="14"/>
        <v/>
      </c>
      <c r="Z60" s="54" t="str">
        <f t="shared" si="13"/>
        <v/>
      </c>
      <c r="AA60" s="54" t="str">
        <f t="shared" si="13"/>
        <v/>
      </c>
      <c r="AB60" s="54" t="str">
        <f t="shared" si="13"/>
        <v/>
      </c>
      <c r="AC60" s="55" t="str">
        <f t="shared" si="13"/>
        <v/>
      </c>
      <c r="AD60" s="55" t="str">
        <f t="shared" si="13"/>
        <v/>
      </c>
      <c r="AE60" s="54" t="str">
        <f t="shared" si="13"/>
        <v/>
      </c>
      <c r="AF60" s="54" t="str">
        <f t="shared" si="13"/>
        <v/>
      </c>
      <c r="AG60" s="54" t="str">
        <f t="shared" si="13"/>
        <v/>
      </c>
      <c r="AH60" s="54" t="str">
        <f t="shared" si="13"/>
        <v/>
      </c>
      <c r="AI60" s="54"/>
      <c r="AJ60" s="54"/>
    </row>
    <row r="61" spans="1:36" x14ac:dyDescent="0.3">
      <c r="A61" s="32">
        <v>74</v>
      </c>
      <c r="B61" s="33" t="str">
        <f>VLOOKUP($A61,Сотрудники!$A$3:$L$1201,2,0)</f>
        <v>Родионов Всеволод</v>
      </c>
      <c r="C61" s="33" t="str">
        <f>VLOOKUP($A61,Сотрудники!$A$3:$L$1201,8,0)</f>
        <v>Москва</v>
      </c>
      <c r="D61" s="54" t="str">
        <f t="shared" si="14"/>
        <v/>
      </c>
      <c r="E61" s="54" t="str">
        <f t="shared" si="14"/>
        <v/>
      </c>
      <c r="F61" s="54" t="str">
        <f t="shared" si="14"/>
        <v/>
      </c>
      <c r="G61" s="54" t="str">
        <f t="shared" si="14"/>
        <v/>
      </c>
      <c r="H61" s="55" t="str">
        <f t="shared" si="14"/>
        <v/>
      </c>
      <c r="I61" s="55" t="str">
        <f t="shared" si="14"/>
        <v/>
      </c>
      <c r="J61" s="54" t="str">
        <f t="shared" si="14"/>
        <v/>
      </c>
      <c r="K61" s="54" t="str">
        <f t="shared" si="14"/>
        <v/>
      </c>
      <c r="L61" s="54" t="str">
        <f t="shared" si="14"/>
        <v/>
      </c>
      <c r="M61" s="54" t="str">
        <f t="shared" si="14"/>
        <v/>
      </c>
      <c r="N61" s="54" t="str">
        <f t="shared" si="14"/>
        <v/>
      </c>
      <c r="O61" s="55" t="str">
        <f t="shared" si="14"/>
        <v/>
      </c>
      <c r="P61" s="55" t="str">
        <f t="shared" si="14"/>
        <v/>
      </c>
      <c r="Q61" s="54" t="str">
        <f t="shared" si="14"/>
        <v/>
      </c>
      <c r="R61" s="54" t="str">
        <f t="shared" si="14"/>
        <v/>
      </c>
      <c r="S61" s="54" t="str">
        <f t="shared" si="14"/>
        <v/>
      </c>
      <c r="T61" s="54" t="str">
        <f t="shared" si="14"/>
        <v/>
      </c>
      <c r="U61" s="54" t="str">
        <f t="shared" si="14"/>
        <v/>
      </c>
      <c r="V61" s="55" t="str">
        <f t="shared" si="14"/>
        <v/>
      </c>
      <c r="W61" s="55" t="str">
        <f t="shared" si="14"/>
        <v/>
      </c>
      <c r="X61" s="54" t="str">
        <f t="shared" si="14"/>
        <v/>
      </c>
      <c r="Y61" s="54" t="str">
        <f t="shared" si="14"/>
        <v/>
      </c>
      <c r="Z61" s="54" t="str">
        <f t="shared" si="13"/>
        <v/>
      </c>
      <c r="AA61" s="54" t="str">
        <f t="shared" si="13"/>
        <v/>
      </c>
      <c r="AB61" s="54" t="str">
        <f t="shared" si="13"/>
        <v/>
      </c>
      <c r="AC61" s="55" t="str">
        <f t="shared" si="13"/>
        <v/>
      </c>
      <c r="AD61" s="55" t="str">
        <f t="shared" si="13"/>
        <v/>
      </c>
      <c r="AE61" s="54" t="str">
        <f t="shared" si="13"/>
        <v/>
      </c>
      <c r="AF61" s="54" t="str">
        <f t="shared" si="13"/>
        <v/>
      </c>
      <c r="AG61" s="54" t="str">
        <f t="shared" si="13"/>
        <v/>
      </c>
      <c r="AH61" s="54" t="str">
        <f t="shared" si="13"/>
        <v/>
      </c>
      <c r="AI61" s="54"/>
      <c r="AJ61" s="54"/>
    </row>
    <row r="62" spans="1:36" x14ac:dyDescent="0.3">
      <c r="A62" s="32">
        <v>75</v>
      </c>
      <c r="B62" s="33" t="str">
        <f>VLOOKUP($A62,Сотрудники!$A$3:$L$1201,2,0)</f>
        <v>Лашкуль Александра</v>
      </c>
      <c r="C62" s="33" t="str">
        <f>VLOOKUP($A62,Сотрудники!$A$3:$L$1201,8,0)</f>
        <v>СПБ</v>
      </c>
      <c r="D62" s="54" t="str">
        <f t="shared" si="14"/>
        <v/>
      </c>
      <c r="E62" s="54" t="str">
        <f t="shared" si="14"/>
        <v/>
      </c>
      <c r="F62" s="54" t="str">
        <f t="shared" si="14"/>
        <v/>
      </c>
      <c r="G62" s="54" t="str">
        <f t="shared" si="14"/>
        <v/>
      </c>
      <c r="H62" s="55" t="str">
        <f t="shared" si="14"/>
        <v/>
      </c>
      <c r="I62" s="55" t="str">
        <f t="shared" si="14"/>
        <v/>
      </c>
      <c r="J62" s="54" t="str">
        <f t="shared" si="14"/>
        <v/>
      </c>
      <c r="K62" s="54" t="str">
        <f t="shared" si="14"/>
        <v/>
      </c>
      <c r="L62" s="54" t="str">
        <f t="shared" si="14"/>
        <v/>
      </c>
      <c r="M62" s="54" t="str">
        <f t="shared" si="14"/>
        <v/>
      </c>
      <c r="N62" s="54" t="str">
        <f t="shared" si="14"/>
        <v/>
      </c>
      <c r="O62" s="55" t="str">
        <f t="shared" si="14"/>
        <v/>
      </c>
      <c r="P62" s="55" t="str">
        <f t="shared" si="14"/>
        <v/>
      </c>
      <c r="Q62" s="54" t="str">
        <f t="shared" si="14"/>
        <v/>
      </c>
      <c r="R62" s="54" t="str">
        <f t="shared" si="14"/>
        <v/>
      </c>
      <c r="S62" s="54" t="str">
        <f t="shared" si="14"/>
        <v/>
      </c>
      <c r="T62" s="54" t="str">
        <f t="shared" si="14"/>
        <v/>
      </c>
      <c r="U62" s="54" t="str">
        <f t="shared" si="14"/>
        <v/>
      </c>
      <c r="V62" s="55" t="str">
        <f t="shared" si="14"/>
        <v/>
      </c>
      <c r="W62" s="55" t="str">
        <f t="shared" si="14"/>
        <v/>
      </c>
      <c r="X62" s="54" t="str">
        <f t="shared" si="14"/>
        <v/>
      </c>
      <c r="Y62" s="54" t="str">
        <f t="shared" si="14"/>
        <v/>
      </c>
      <c r="Z62" s="54" t="str">
        <f t="shared" si="13"/>
        <v/>
      </c>
      <c r="AA62" s="54" t="str">
        <f t="shared" si="13"/>
        <v/>
      </c>
      <c r="AB62" s="54" t="str">
        <f t="shared" si="13"/>
        <v/>
      </c>
      <c r="AC62" s="55" t="str">
        <f t="shared" si="13"/>
        <v/>
      </c>
      <c r="AD62" s="55" t="str">
        <f t="shared" si="13"/>
        <v/>
      </c>
      <c r="AE62" s="54" t="str">
        <f t="shared" si="13"/>
        <v/>
      </c>
      <c r="AF62" s="54" t="str">
        <f t="shared" si="13"/>
        <v/>
      </c>
      <c r="AG62" s="54" t="str">
        <f t="shared" si="13"/>
        <v/>
      </c>
      <c r="AH62" s="54" t="str">
        <f t="shared" si="13"/>
        <v/>
      </c>
      <c r="AI62" s="54"/>
      <c r="AJ62" s="54"/>
    </row>
    <row r="63" spans="1:36" x14ac:dyDescent="0.3">
      <c r="A63" s="32">
        <v>76</v>
      </c>
      <c r="B63" s="33" t="str">
        <f>VLOOKUP($A63,Сотрудники!$A$3:$L$1201,2,0)</f>
        <v>Мокрова Анастасия</v>
      </c>
      <c r="C63" s="33" t="str">
        <f>VLOOKUP($A63,Сотрудники!$A$3:$L$1201,8,0)</f>
        <v>СПБ</v>
      </c>
      <c r="D63" s="54" t="str">
        <f t="shared" si="14"/>
        <v/>
      </c>
      <c r="E63" s="54" t="str">
        <f t="shared" si="14"/>
        <v/>
      </c>
      <c r="F63" s="54" t="str">
        <f t="shared" si="14"/>
        <v/>
      </c>
      <c r="G63" s="54" t="str">
        <f t="shared" si="14"/>
        <v/>
      </c>
      <c r="H63" s="55" t="str">
        <f t="shared" si="14"/>
        <v/>
      </c>
      <c r="I63" s="55" t="str">
        <f t="shared" si="14"/>
        <v/>
      </c>
      <c r="J63" s="54" t="str">
        <f t="shared" si="14"/>
        <v/>
      </c>
      <c r="K63" s="54" t="str">
        <f t="shared" si="14"/>
        <v/>
      </c>
      <c r="L63" s="54" t="str">
        <f t="shared" si="14"/>
        <v/>
      </c>
      <c r="M63" s="54" t="str">
        <f t="shared" si="14"/>
        <v/>
      </c>
      <c r="N63" s="54" t="str">
        <f t="shared" si="14"/>
        <v/>
      </c>
      <c r="O63" s="55" t="str">
        <f t="shared" si="14"/>
        <v/>
      </c>
      <c r="P63" s="55" t="str">
        <f t="shared" si="14"/>
        <v/>
      </c>
      <c r="Q63" s="54" t="str">
        <f t="shared" si="14"/>
        <v/>
      </c>
      <c r="R63" s="54" t="str">
        <f t="shared" si="14"/>
        <v/>
      </c>
      <c r="S63" s="54" t="str">
        <f t="shared" si="14"/>
        <v/>
      </c>
      <c r="T63" s="54" t="str">
        <f t="shared" si="14"/>
        <v/>
      </c>
      <c r="U63" s="54" t="str">
        <f t="shared" si="14"/>
        <v/>
      </c>
      <c r="V63" s="55" t="str">
        <f t="shared" si="14"/>
        <v/>
      </c>
      <c r="W63" s="55" t="str">
        <f t="shared" si="14"/>
        <v/>
      </c>
      <c r="X63" s="54" t="str">
        <f t="shared" si="14"/>
        <v/>
      </c>
      <c r="Y63" s="54" t="str">
        <f t="shared" si="14"/>
        <v/>
      </c>
      <c r="Z63" s="54" t="str">
        <f t="shared" si="13"/>
        <v/>
      </c>
      <c r="AA63" s="54" t="str">
        <f t="shared" si="13"/>
        <v/>
      </c>
      <c r="AB63" s="54" t="str">
        <f t="shared" si="13"/>
        <v/>
      </c>
      <c r="AC63" s="55" t="str">
        <f t="shared" si="13"/>
        <v/>
      </c>
      <c r="AD63" s="55" t="str">
        <f t="shared" si="13"/>
        <v/>
      </c>
      <c r="AE63" s="54" t="str">
        <f t="shared" si="13"/>
        <v/>
      </c>
      <c r="AF63" s="54" t="str">
        <f t="shared" si="13"/>
        <v/>
      </c>
      <c r="AG63" s="54" t="str">
        <f t="shared" si="13"/>
        <v/>
      </c>
      <c r="AH63" s="54" t="str">
        <f t="shared" si="13"/>
        <v/>
      </c>
      <c r="AI63" s="54"/>
      <c r="AJ63" s="54"/>
    </row>
    <row r="64" spans="1:36" x14ac:dyDescent="0.3">
      <c r="A64" s="32">
        <v>77</v>
      </c>
      <c r="B64" s="33" t="str">
        <f>VLOOKUP($A64,Сотрудники!$A$3:$L$1201,2,0)</f>
        <v>Волотов Илья</v>
      </c>
      <c r="C64" s="33" t="str">
        <f>VLOOKUP($A64,Сотрудники!$A$3:$L$1201,8,0)</f>
        <v>Москва</v>
      </c>
      <c r="D64" s="54" t="str">
        <f t="shared" si="14"/>
        <v/>
      </c>
      <c r="E64" s="54" t="str">
        <f t="shared" si="14"/>
        <v/>
      </c>
      <c r="F64" s="54" t="str">
        <f t="shared" si="14"/>
        <v/>
      </c>
      <c r="G64" s="54" t="str">
        <f t="shared" si="14"/>
        <v/>
      </c>
      <c r="H64" s="55" t="str">
        <f t="shared" si="14"/>
        <v/>
      </c>
      <c r="I64" s="55" t="str">
        <f t="shared" si="14"/>
        <v/>
      </c>
      <c r="J64" s="54" t="str">
        <f t="shared" si="14"/>
        <v/>
      </c>
      <c r="K64" s="54" t="str">
        <f t="shared" si="14"/>
        <v/>
      </c>
      <c r="L64" s="54" t="str">
        <f t="shared" si="14"/>
        <v/>
      </c>
      <c r="M64" s="54" t="str">
        <f t="shared" si="14"/>
        <v/>
      </c>
      <c r="N64" s="54" t="str">
        <f t="shared" si="14"/>
        <v/>
      </c>
      <c r="O64" s="55" t="str">
        <f t="shared" si="14"/>
        <v/>
      </c>
      <c r="P64" s="55" t="str">
        <f t="shared" si="14"/>
        <v/>
      </c>
      <c r="Q64" s="54" t="str">
        <f t="shared" si="14"/>
        <v/>
      </c>
      <c r="R64" s="54" t="str">
        <f t="shared" si="14"/>
        <v/>
      </c>
      <c r="S64" s="54" t="str">
        <f t="shared" si="14"/>
        <v/>
      </c>
      <c r="T64" s="54" t="str">
        <f t="shared" si="14"/>
        <v/>
      </c>
      <c r="U64" s="54" t="str">
        <f t="shared" si="14"/>
        <v/>
      </c>
      <c r="V64" s="55" t="str">
        <f t="shared" si="14"/>
        <v/>
      </c>
      <c r="W64" s="55" t="str">
        <f t="shared" si="14"/>
        <v/>
      </c>
      <c r="X64" s="54" t="str">
        <f t="shared" si="14"/>
        <v/>
      </c>
      <c r="Y64" s="54" t="str">
        <f t="shared" si="14"/>
        <v/>
      </c>
      <c r="Z64" s="54" t="str">
        <f t="shared" si="13"/>
        <v/>
      </c>
      <c r="AA64" s="54" t="str">
        <f t="shared" si="13"/>
        <v/>
      </c>
      <c r="AB64" s="54" t="str">
        <f t="shared" si="13"/>
        <v/>
      </c>
      <c r="AC64" s="55" t="str">
        <f t="shared" si="13"/>
        <v/>
      </c>
      <c r="AD64" s="55" t="str">
        <f t="shared" si="13"/>
        <v/>
      </c>
      <c r="AE64" s="54" t="str">
        <f t="shared" si="13"/>
        <v/>
      </c>
      <c r="AF64" s="54" t="str">
        <f t="shared" si="13"/>
        <v/>
      </c>
      <c r="AG64" s="54" t="str">
        <f t="shared" si="13"/>
        <v/>
      </c>
      <c r="AH64" s="54" t="str">
        <f t="shared" si="13"/>
        <v/>
      </c>
      <c r="AI64" s="54"/>
      <c r="AJ64" s="54"/>
    </row>
    <row r="65" spans="1:36" x14ac:dyDescent="0.3">
      <c r="A65" s="32">
        <v>78</v>
      </c>
      <c r="B65" s="33" t="str">
        <f>VLOOKUP($A65,Сотрудники!$A$3:$L$1201,2,0)</f>
        <v>Гаврилова Екатерина</v>
      </c>
      <c r="C65" s="33" t="str">
        <f>VLOOKUP($A65,Сотрудники!$A$3:$L$1201,8,0)</f>
        <v>Чебоксары</v>
      </c>
      <c r="D65" s="54" t="str">
        <f t="shared" si="14"/>
        <v/>
      </c>
      <c r="E65" s="54" t="str">
        <f t="shared" si="14"/>
        <v/>
      </c>
      <c r="F65" s="54" t="str">
        <f t="shared" si="14"/>
        <v/>
      </c>
      <c r="G65" s="54" t="str">
        <f t="shared" si="14"/>
        <v/>
      </c>
      <c r="H65" s="55" t="str">
        <f t="shared" si="14"/>
        <v/>
      </c>
      <c r="I65" s="55" t="str">
        <f t="shared" si="14"/>
        <v/>
      </c>
      <c r="J65" s="54" t="str">
        <f t="shared" si="14"/>
        <v/>
      </c>
      <c r="K65" s="54" t="str">
        <f t="shared" si="14"/>
        <v/>
      </c>
      <c r="L65" s="54" t="str">
        <f t="shared" si="14"/>
        <v/>
      </c>
      <c r="M65" s="54" t="str">
        <f t="shared" si="14"/>
        <v/>
      </c>
      <c r="N65" s="54" t="str">
        <f t="shared" si="14"/>
        <v/>
      </c>
      <c r="O65" s="55" t="str">
        <f t="shared" si="14"/>
        <v/>
      </c>
      <c r="P65" s="55" t="str">
        <f t="shared" si="14"/>
        <v/>
      </c>
      <c r="Q65" s="54" t="str">
        <f t="shared" si="14"/>
        <v/>
      </c>
      <c r="R65" s="54" t="str">
        <f t="shared" si="14"/>
        <v/>
      </c>
      <c r="S65" s="54" t="str">
        <f t="shared" si="14"/>
        <v/>
      </c>
      <c r="T65" s="54" t="str">
        <f t="shared" si="14"/>
        <v/>
      </c>
      <c r="U65" s="54" t="str">
        <f t="shared" si="14"/>
        <v/>
      </c>
      <c r="V65" s="55" t="str">
        <f t="shared" si="14"/>
        <v/>
      </c>
      <c r="W65" s="55" t="str">
        <f t="shared" si="14"/>
        <v/>
      </c>
      <c r="X65" s="54" t="str">
        <f t="shared" si="14"/>
        <v/>
      </c>
      <c r="Y65" s="54" t="str">
        <f t="shared" si="14"/>
        <v/>
      </c>
      <c r="Z65" s="54" t="str">
        <f t="shared" si="13"/>
        <v/>
      </c>
      <c r="AA65" s="54" t="str">
        <f t="shared" si="13"/>
        <v/>
      </c>
      <c r="AB65" s="54" t="str">
        <f t="shared" si="13"/>
        <v/>
      </c>
      <c r="AC65" s="55" t="str">
        <f t="shared" si="13"/>
        <v/>
      </c>
      <c r="AD65" s="55" t="str">
        <f t="shared" si="13"/>
        <v/>
      </c>
      <c r="AE65" s="54" t="str">
        <f t="shared" si="13"/>
        <v/>
      </c>
      <c r="AF65" s="54" t="str">
        <f t="shared" si="13"/>
        <v/>
      </c>
      <c r="AG65" s="54" t="str">
        <f t="shared" si="13"/>
        <v/>
      </c>
      <c r="AH65" s="54" t="str">
        <f t="shared" si="13"/>
        <v/>
      </c>
      <c r="AI65" s="54"/>
      <c r="AJ65" s="54"/>
    </row>
    <row r="66" spans="1:36" x14ac:dyDescent="0.3">
      <c r="A66" s="32">
        <v>79</v>
      </c>
      <c r="B66" s="33" t="str">
        <f>VLOOKUP($A66,Сотрудники!$A$3:$L$1201,2,0)</f>
        <v>Шакиров Вадим</v>
      </c>
      <c r="C66" s="33" t="str">
        <f>VLOOKUP($A66,Сотрудники!$A$3:$L$1201,8,0)</f>
        <v>Иннополис</v>
      </c>
      <c r="D66" s="54" t="str">
        <f t="shared" si="14"/>
        <v/>
      </c>
      <c r="E66" s="54" t="str">
        <f t="shared" si="14"/>
        <v/>
      </c>
      <c r="F66" s="54" t="str">
        <f t="shared" si="14"/>
        <v/>
      </c>
      <c r="G66" s="54" t="str">
        <f t="shared" si="14"/>
        <v/>
      </c>
      <c r="H66" s="55" t="str">
        <f t="shared" si="14"/>
        <v/>
      </c>
      <c r="I66" s="55" t="str">
        <f t="shared" si="14"/>
        <v/>
      </c>
      <c r="J66" s="54" t="str">
        <f t="shared" si="14"/>
        <v/>
      </c>
      <c r="K66" s="54" t="str">
        <f t="shared" si="14"/>
        <v/>
      </c>
      <c r="L66" s="54" t="str">
        <f t="shared" si="14"/>
        <v/>
      </c>
      <c r="M66" s="54" t="str">
        <f t="shared" si="14"/>
        <v/>
      </c>
      <c r="N66" s="54" t="str">
        <f t="shared" si="14"/>
        <v/>
      </c>
      <c r="O66" s="55" t="str">
        <f t="shared" si="14"/>
        <v/>
      </c>
      <c r="P66" s="55" t="str">
        <f t="shared" si="14"/>
        <v/>
      </c>
      <c r="Q66" s="54" t="str">
        <f t="shared" si="14"/>
        <v/>
      </c>
      <c r="R66" s="54" t="str">
        <f t="shared" si="14"/>
        <v/>
      </c>
      <c r="S66" s="54" t="str">
        <f t="shared" si="14"/>
        <v/>
      </c>
      <c r="T66" s="54" t="str">
        <f t="shared" si="14"/>
        <v/>
      </c>
      <c r="U66" s="54" t="str">
        <f t="shared" si="14"/>
        <v/>
      </c>
      <c r="V66" s="55" t="str">
        <f t="shared" si="14"/>
        <v/>
      </c>
      <c r="W66" s="55" t="str">
        <f t="shared" si="14"/>
        <v/>
      </c>
      <c r="X66" s="54" t="str">
        <f t="shared" si="14"/>
        <v/>
      </c>
      <c r="Y66" s="54" t="str">
        <f t="shared" si="14"/>
        <v/>
      </c>
      <c r="Z66" s="54" t="str">
        <f t="shared" si="13"/>
        <v/>
      </c>
      <c r="AA66" s="54" t="str">
        <f t="shared" si="13"/>
        <v/>
      </c>
      <c r="AB66" s="54" t="str">
        <f t="shared" si="13"/>
        <v/>
      </c>
      <c r="AC66" s="55" t="str">
        <f t="shared" si="13"/>
        <v/>
      </c>
      <c r="AD66" s="55" t="str">
        <f t="shared" si="13"/>
        <v/>
      </c>
      <c r="AE66" s="54" t="str">
        <f t="shared" si="13"/>
        <v/>
      </c>
      <c r="AF66" s="54" t="str">
        <f t="shared" si="13"/>
        <v/>
      </c>
      <c r="AG66" s="54" t="str">
        <f t="shared" si="13"/>
        <v/>
      </c>
      <c r="AH66" s="54" t="str">
        <f t="shared" si="13"/>
        <v/>
      </c>
      <c r="AI66" s="54"/>
      <c r="AJ66" s="54"/>
    </row>
    <row r="67" spans="1:36" x14ac:dyDescent="0.3">
      <c r="A67" s="32">
        <v>80</v>
      </c>
      <c r="B67" s="33" t="str">
        <f>VLOOKUP($A67,Сотрудники!$A$3:$L$1201,2,0)</f>
        <v>Павлов Никита</v>
      </c>
      <c r="C67" s="33" t="str">
        <f>VLOOKUP($A67,Сотрудники!$A$3:$L$1201,8,0)</f>
        <v>Москва</v>
      </c>
      <c r="D67" s="54" t="str">
        <f t="shared" si="14"/>
        <v/>
      </c>
      <c r="E67" s="54" t="str">
        <f t="shared" si="14"/>
        <v/>
      </c>
      <c r="F67" s="54" t="str">
        <f t="shared" si="14"/>
        <v/>
      </c>
      <c r="G67" s="54" t="str">
        <f t="shared" si="14"/>
        <v/>
      </c>
      <c r="H67" s="55" t="str">
        <f t="shared" si="14"/>
        <v/>
      </c>
      <c r="I67" s="55" t="str">
        <f t="shared" si="14"/>
        <v/>
      </c>
      <c r="J67" s="54" t="str">
        <f t="shared" si="14"/>
        <v/>
      </c>
      <c r="K67" s="54" t="str">
        <f t="shared" si="14"/>
        <v/>
      </c>
      <c r="L67" s="54" t="str">
        <f t="shared" si="14"/>
        <v/>
      </c>
      <c r="M67" s="54" t="str">
        <f t="shared" si="14"/>
        <v/>
      </c>
      <c r="N67" s="54" t="str">
        <f t="shared" si="14"/>
        <v/>
      </c>
      <c r="O67" s="55" t="str">
        <f t="shared" si="14"/>
        <v/>
      </c>
      <c r="P67" s="55" t="str">
        <f t="shared" si="14"/>
        <v/>
      </c>
      <c r="Q67" s="54" t="str">
        <f t="shared" si="14"/>
        <v/>
      </c>
      <c r="R67" s="54" t="str">
        <f t="shared" si="14"/>
        <v/>
      </c>
      <c r="S67" s="54" t="str">
        <f t="shared" si="14"/>
        <v/>
      </c>
      <c r="T67" s="54" t="str">
        <f t="shared" si="14"/>
        <v/>
      </c>
      <c r="U67" s="54" t="str">
        <f t="shared" si="14"/>
        <v/>
      </c>
      <c r="V67" s="55" t="str">
        <f t="shared" si="14"/>
        <v/>
      </c>
      <c r="W67" s="55" t="str">
        <f t="shared" si="14"/>
        <v/>
      </c>
      <c r="X67" s="54" t="str">
        <f t="shared" si="14"/>
        <v/>
      </c>
      <c r="Y67" s="54" t="str">
        <f t="shared" si="14"/>
        <v/>
      </c>
      <c r="Z67" s="54" t="str">
        <f t="shared" si="13"/>
        <v/>
      </c>
      <c r="AA67" s="54" t="str">
        <f t="shared" si="13"/>
        <v/>
      </c>
      <c r="AB67" s="54" t="str">
        <f t="shared" si="13"/>
        <v/>
      </c>
      <c r="AC67" s="55" t="str">
        <f t="shared" si="13"/>
        <v/>
      </c>
      <c r="AD67" s="55" t="str">
        <f t="shared" si="13"/>
        <v/>
      </c>
      <c r="AE67" s="54" t="str">
        <f t="shared" si="13"/>
        <v/>
      </c>
      <c r="AF67" s="54" t="str">
        <f t="shared" si="13"/>
        <v/>
      </c>
      <c r="AG67" s="54" t="str">
        <f t="shared" si="13"/>
        <v/>
      </c>
      <c r="AH67" s="54" t="str">
        <f t="shared" si="13"/>
        <v/>
      </c>
      <c r="AI67" s="54"/>
      <c r="AJ67" s="54"/>
    </row>
    <row r="68" spans="1:36" x14ac:dyDescent="0.3">
      <c r="A68" s="32">
        <v>81</v>
      </c>
      <c r="B68" s="33" t="str">
        <f>VLOOKUP($A68,Сотрудники!$A$3:$L$1201,2,0)</f>
        <v>Александрова Кристина</v>
      </c>
      <c r="C68" s="33" t="str">
        <f>VLOOKUP($A68,Сотрудники!$A$3:$L$1201,8,0)</f>
        <v>Москва</v>
      </c>
      <c r="D68" s="54" t="str">
        <f t="shared" si="14"/>
        <v/>
      </c>
      <c r="E68" s="54" t="str">
        <f t="shared" si="14"/>
        <v/>
      </c>
      <c r="F68" s="54" t="str">
        <f t="shared" si="14"/>
        <v/>
      </c>
      <c r="G68" s="54" t="str">
        <f t="shared" si="14"/>
        <v/>
      </c>
      <c r="H68" s="55" t="str">
        <f t="shared" si="14"/>
        <v/>
      </c>
      <c r="I68" s="55" t="str">
        <f t="shared" si="14"/>
        <v/>
      </c>
      <c r="J68" s="54" t="str">
        <f t="shared" si="14"/>
        <v/>
      </c>
      <c r="K68" s="54" t="str">
        <f t="shared" si="14"/>
        <v/>
      </c>
      <c r="L68" s="54" t="str">
        <f t="shared" si="14"/>
        <v/>
      </c>
      <c r="M68" s="54" t="str">
        <f t="shared" si="14"/>
        <v/>
      </c>
      <c r="N68" s="54" t="str">
        <f t="shared" si="14"/>
        <v/>
      </c>
      <c r="O68" s="55" t="str">
        <f t="shared" si="14"/>
        <v/>
      </c>
      <c r="P68" s="55" t="str">
        <f t="shared" si="14"/>
        <v/>
      </c>
      <c r="Q68" s="54" t="str">
        <f t="shared" si="14"/>
        <v/>
      </c>
      <c r="R68" s="54" t="str">
        <f t="shared" si="14"/>
        <v/>
      </c>
      <c r="S68" s="54" t="str">
        <f t="shared" si="14"/>
        <v/>
      </c>
      <c r="T68" s="54" t="str">
        <f t="shared" si="14"/>
        <v/>
      </c>
      <c r="U68" s="54" t="str">
        <f t="shared" si="14"/>
        <v/>
      </c>
      <c r="V68" s="55" t="str">
        <f t="shared" si="14"/>
        <v/>
      </c>
      <c r="W68" s="55" t="str">
        <f t="shared" si="14"/>
        <v/>
      </c>
      <c r="X68" s="54" t="str">
        <f t="shared" si="14"/>
        <v/>
      </c>
      <c r="Y68" s="54" t="str">
        <f t="shared" si="14"/>
        <v/>
      </c>
      <c r="Z68" s="54" t="str">
        <f t="shared" si="13"/>
        <v/>
      </c>
      <c r="AA68" s="54" t="str">
        <f t="shared" si="13"/>
        <v/>
      </c>
      <c r="AB68" s="54" t="str">
        <f t="shared" si="13"/>
        <v/>
      </c>
      <c r="AC68" s="55" t="str">
        <f t="shared" si="13"/>
        <v/>
      </c>
      <c r="AD68" s="55" t="str">
        <f t="shared" si="13"/>
        <v/>
      </c>
      <c r="AE68" s="54" t="str">
        <f t="shared" si="13"/>
        <v/>
      </c>
      <c r="AF68" s="54" t="str">
        <f t="shared" si="13"/>
        <v/>
      </c>
      <c r="AG68" s="54" t="str">
        <f t="shared" si="13"/>
        <v/>
      </c>
      <c r="AH68" s="54" t="str">
        <f t="shared" si="13"/>
        <v/>
      </c>
      <c r="AI68" s="54"/>
      <c r="AJ68" s="54"/>
    </row>
    <row r="69" spans="1:36" x14ac:dyDescent="0.3">
      <c r="A69" s="32">
        <v>82</v>
      </c>
      <c r="B69" s="33" t="str">
        <f>VLOOKUP($A69,Сотрудники!$A$3:$L$1201,2,0)</f>
        <v>Крапивин Сергей</v>
      </c>
      <c r="C69" s="33" t="str">
        <f>VLOOKUP($A69,Сотрудники!$A$3:$L$1201,8,0)</f>
        <v>Краснодар</v>
      </c>
      <c r="D69" s="54" t="str">
        <f t="shared" si="14"/>
        <v/>
      </c>
      <c r="E69" s="54" t="str">
        <f t="shared" si="14"/>
        <v/>
      </c>
      <c r="F69" s="54" t="str">
        <f t="shared" si="14"/>
        <v/>
      </c>
      <c r="G69" s="54" t="str">
        <f t="shared" si="14"/>
        <v/>
      </c>
      <c r="H69" s="55" t="str">
        <f t="shared" si="14"/>
        <v/>
      </c>
      <c r="I69" s="55" t="str">
        <f t="shared" si="14"/>
        <v/>
      </c>
      <c r="J69" s="54" t="str">
        <f t="shared" si="14"/>
        <v/>
      </c>
      <c r="K69" s="54" t="str">
        <f t="shared" si="14"/>
        <v/>
      </c>
      <c r="L69" s="54" t="str">
        <f t="shared" si="14"/>
        <v/>
      </c>
      <c r="M69" s="54" t="str">
        <f t="shared" si="14"/>
        <v/>
      </c>
      <c r="N69" s="54" t="str">
        <f t="shared" si="14"/>
        <v/>
      </c>
      <c r="O69" s="55" t="str">
        <f t="shared" si="14"/>
        <v/>
      </c>
      <c r="P69" s="55" t="str">
        <f t="shared" si="14"/>
        <v/>
      </c>
      <c r="Q69" s="54" t="str">
        <f t="shared" si="14"/>
        <v/>
      </c>
      <c r="R69" s="54" t="str">
        <f t="shared" si="14"/>
        <v/>
      </c>
      <c r="S69" s="54" t="str">
        <f t="shared" si="14"/>
        <v/>
      </c>
      <c r="T69" s="54" t="str">
        <f t="shared" si="14"/>
        <v/>
      </c>
      <c r="U69" s="54" t="str">
        <f t="shared" si="14"/>
        <v/>
      </c>
      <c r="V69" s="55" t="str">
        <f t="shared" si="14"/>
        <v/>
      </c>
      <c r="W69" s="55" t="str">
        <f t="shared" si="14"/>
        <v/>
      </c>
      <c r="X69" s="54" t="str">
        <f t="shared" si="14"/>
        <v/>
      </c>
      <c r="Y69" s="54" t="str">
        <f t="shared" si="14"/>
        <v/>
      </c>
      <c r="Z69" s="54" t="str">
        <f t="shared" si="13"/>
        <v/>
      </c>
      <c r="AA69" s="54" t="str">
        <f t="shared" si="13"/>
        <v/>
      </c>
      <c r="AB69" s="54" t="str">
        <f t="shared" si="13"/>
        <v/>
      </c>
      <c r="AC69" s="55" t="str">
        <f t="shared" si="13"/>
        <v/>
      </c>
      <c r="AD69" s="55" t="str">
        <f t="shared" si="13"/>
        <v/>
      </c>
      <c r="AE69" s="54" t="str">
        <f t="shared" si="13"/>
        <v/>
      </c>
      <c r="AF69" s="54" t="str">
        <f t="shared" si="13"/>
        <v/>
      </c>
      <c r="AG69" s="54" t="str">
        <f t="shared" si="13"/>
        <v/>
      </c>
      <c r="AH69" s="54" t="str">
        <f t="shared" si="13"/>
        <v/>
      </c>
      <c r="AI69" s="54"/>
      <c r="AJ69" s="54"/>
    </row>
    <row r="70" spans="1:36" x14ac:dyDescent="0.3">
      <c r="A70" s="32">
        <v>84</v>
      </c>
      <c r="B70" s="33" t="str">
        <f>VLOOKUP($A70,Сотрудники!$A$3:$L$1201,2,0)</f>
        <v>Сабиров Артур</v>
      </c>
      <c r="C70" s="33" t="str">
        <f>VLOOKUP($A70,Сотрудники!$A$3:$L$1201,8,0)</f>
        <v>Казань</v>
      </c>
      <c r="D70" s="54" t="str">
        <f t="shared" si="14"/>
        <v/>
      </c>
      <c r="E70" s="54" t="str">
        <f t="shared" si="14"/>
        <v/>
      </c>
      <c r="F70" s="54" t="str">
        <f t="shared" si="14"/>
        <v/>
      </c>
      <c r="G70" s="54" t="str">
        <f t="shared" si="14"/>
        <v/>
      </c>
      <c r="H70" s="55" t="str">
        <f t="shared" si="14"/>
        <v/>
      </c>
      <c r="I70" s="55" t="str">
        <f t="shared" si="14"/>
        <v/>
      </c>
      <c r="J70" s="54" t="str">
        <f t="shared" si="14"/>
        <v/>
      </c>
      <c r="K70" s="54" t="str">
        <f t="shared" si="14"/>
        <v/>
      </c>
      <c r="L70" s="54" t="str">
        <f t="shared" si="14"/>
        <v/>
      </c>
      <c r="M70" s="54" t="str">
        <f t="shared" si="14"/>
        <v/>
      </c>
      <c r="N70" s="54" t="str">
        <f t="shared" si="14"/>
        <v/>
      </c>
      <c r="O70" s="55" t="str">
        <f t="shared" si="14"/>
        <v/>
      </c>
      <c r="P70" s="55" t="str">
        <f t="shared" si="14"/>
        <v/>
      </c>
      <c r="Q70" s="54" t="str">
        <f t="shared" ref="D70:AF80" si="15">IF(ISBLANK(Q157),"",IF(Q157=0,"Выходной",IF(Q157&lt;&gt;0,"Работал","")))</f>
        <v/>
      </c>
      <c r="R70" s="54" t="str">
        <f t="shared" si="15"/>
        <v/>
      </c>
      <c r="S70" s="54" t="str">
        <f t="shared" si="15"/>
        <v/>
      </c>
      <c r="T70" s="54" t="str">
        <f t="shared" si="15"/>
        <v/>
      </c>
      <c r="U70" s="54" t="str">
        <f t="shared" si="15"/>
        <v/>
      </c>
      <c r="V70" s="55" t="str">
        <f t="shared" si="15"/>
        <v/>
      </c>
      <c r="W70" s="55" t="str">
        <f t="shared" si="15"/>
        <v/>
      </c>
      <c r="X70" s="54" t="str">
        <f t="shared" si="15"/>
        <v/>
      </c>
      <c r="Y70" s="54" t="str">
        <f t="shared" si="15"/>
        <v/>
      </c>
      <c r="Z70" s="54" t="str">
        <f t="shared" si="13"/>
        <v/>
      </c>
      <c r="AA70" s="54" t="str">
        <f t="shared" si="13"/>
        <v/>
      </c>
      <c r="AB70" s="54" t="str">
        <f t="shared" si="13"/>
        <v/>
      </c>
      <c r="AC70" s="55" t="str">
        <f t="shared" si="13"/>
        <v/>
      </c>
      <c r="AD70" s="55" t="str">
        <f t="shared" si="13"/>
        <v/>
      </c>
      <c r="AE70" s="54" t="str">
        <f t="shared" si="13"/>
        <v/>
      </c>
      <c r="AF70" s="54" t="str">
        <f t="shared" si="13"/>
        <v/>
      </c>
      <c r="AG70" s="54" t="str">
        <f t="shared" si="13"/>
        <v/>
      </c>
      <c r="AH70" s="54" t="str">
        <f t="shared" si="13"/>
        <v/>
      </c>
      <c r="AI70" s="54"/>
      <c r="AJ70" s="54"/>
    </row>
    <row r="71" spans="1:36" x14ac:dyDescent="0.3">
      <c r="A71" s="32">
        <v>85</v>
      </c>
      <c r="B71" s="33" t="str">
        <f>VLOOKUP($A71,Сотрудники!$A$3:$L$1201,2,0)</f>
        <v>Рудаков Сергей</v>
      </c>
      <c r="C71" s="33" t="str">
        <f>VLOOKUP($A71,Сотрудники!$A$3:$L$1201,8,0)</f>
        <v>Москва</v>
      </c>
      <c r="D71" s="54" t="str">
        <f t="shared" si="15"/>
        <v/>
      </c>
      <c r="E71" s="54" t="str">
        <f t="shared" si="15"/>
        <v/>
      </c>
      <c r="F71" s="54" t="str">
        <f t="shared" si="15"/>
        <v/>
      </c>
      <c r="G71" s="54" t="str">
        <f t="shared" si="15"/>
        <v/>
      </c>
      <c r="H71" s="55" t="str">
        <f t="shared" si="15"/>
        <v/>
      </c>
      <c r="I71" s="55" t="str">
        <f t="shared" si="15"/>
        <v/>
      </c>
      <c r="J71" s="54" t="str">
        <f t="shared" si="15"/>
        <v/>
      </c>
      <c r="K71" s="54" t="str">
        <f t="shared" si="15"/>
        <v/>
      </c>
      <c r="L71" s="54" t="str">
        <f t="shared" si="15"/>
        <v/>
      </c>
      <c r="M71" s="54" t="str">
        <f t="shared" si="15"/>
        <v/>
      </c>
      <c r="N71" s="54" t="str">
        <f t="shared" si="15"/>
        <v/>
      </c>
      <c r="O71" s="55" t="str">
        <f t="shared" si="15"/>
        <v/>
      </c>
      <c r="P71" s="55" t="str">
        <f t="shared" si="15"/>
        <v/>
      </c>
      <c r="Q71" s="54" t="str">
        <f t="shared" si="15"/>
        <v/>
      </c>
      <c r="R71" s="54" t="str">
        <f t="shared" si="15"/>
        <v/>
      </c>
      <c r="S71" s="54" t="str">
        <f t="shared" si="15"/>
        <v/>
      </c>
      <c r="T71" s="54" t="str">
        <f t="shared" si="15"/>
        <v/>
      </c>
      <c r="U71" s="54" t="str">
        <f t="shared" si="15"/>
        <v/>
      </c>
      <c r="V71" s="55" t="str">
        <f t="shared" si="15"/>
        <v/>
      </c>
      <c r="W71" s="55" t="str">
        <f t="shared" si="15"/>
        <v/>
      </c>
      <c r="X71" s="54" t="str">
        <f t="shared" si="15"/>
        <v/>
      </c>
      <c r="Y71" s="54" t="str">
        <f t="shared" si="15"/>
        <v/>
      </c>
      <c r="Z71" s="54" t="str">
        <f t="shared" si="13"/>
        <v/>
      </c>
      <c r="AA71" s="54" t="str">
        <f t="shared" si="13"/>
        <v/>
      </c>
      <c r="AB71" s="54" t="str">
        <f t="shared" si="13"/>
        <v/>
      </c>
      <c r="AC71" s="55" t="str">
        <f t="shared" si="13"/>
        <v/>
      </c>
      <c r="AD71" s="55" t="str">
        <f t="shared" si="13"/>
        <v/>
      </c>
      <c r="AE71" s="54" t="str">
        <f t="shared" si="13"/>
        <v/>
      </c>
      <c r="AF71" s="54" t="str">
        <f t="shared" si="13"/>
        <v/>
      </c>
      <c r="AG71" s="54" t="str">
        <f t="shared" si="13"/>
        <v/>
      </c>
      <c r="AH71" s="54" t="str">
        <f t="shared" si="13"/>
        <v/>
      </c>
      <c r="AI71" s="54"/>
      <c r="AJ71" s="54"/>
    </row>
    <row r="72" spans="1:36" x14ac:dyDescent="0.3">
      <c r="A72" s="32">
        <v>86</v>
      </c>
      <c r="B72" s="33" t="str">
        <f>VLOOKUP($A72,Сотрудники!$A$3:$L$1201,2,0)</f>
        <v>Михеев Дмитрий</v>
      </c>
      <c r="C72" s="33" t="str">
        <f>VLOOKUP($A72,Сотрудники!$A$3:$L$1201,8,0)</f>
        <v>СПБ</v>
      </c>
      <c r="D72" s="54" t="str">
        <f t="shared" si="15"/>
        <v/>
      </c>
      <c r="E72" s="54" t="str">
        <f t="shared" si="15"/>
        <v/>
      </c>
      <c r="F72" s="54" t="str">
        <f t="shared" si="15"/>
        <v/>
      </c>
      <c r="G72" s="54" t="str">
        <f t="shared" si="15"/>
        <v/>
      </c>
      <c r="H72" s="55" t="str">
        <f t="shared" si="15"/>
        <v/>
      </c>
      <c r="I72" s="55" t="str">
        <f t="shared" si="15"/>
        <v/>
      </c>
      <c r="J72" s="54" t="str">
        <f t="shared" si="15"/>
        <v/>
      </c>
      <c r="K72" s="54" t="str">
        <f t="shared" si="15"/>
        <v/>
      </c>
      <c r="L72" s="54" t="str">
        <f t="shared" si="15"/>
        <v/>
      </c>
      <c r="M72" s="54" t="str">
        <f t="shared" si="15"/>
        <v/>
      </c>
      <c r="N72" s="54" t="str">
        <f t="shared" si="15"/>
        <v/>
      </c>
      <c r="O72" s="55" t="str">
        <f t="shared" si="15"/>
        <v/>
      </c>
      <c r="P72" s="55" t="str">
        <f t="shared" si="15"/>
        <v/>
      </c>
      <c r="Q72" s="54" t="str">
        <f t="shared" si="15"/>
        <v/>
      </c>
      <c r="R72" s="54" t="str">
        <f t="shared" si="15"/>
        <v/>
      </c>
      <c r="S72" s="54" t="str">
        <f t="shared" si="15"/>
        <v/>
      </c>
      <c r="T72" s="54" t="str">
        <f t="shared" si="15"/>
        <v/>
      </c>
      <c r="U72" s="54" t="str">
        <f t="shared" si="15"/>
        <v/>
      </c>
      <c r="V72" s="55" t="str">
        <f t="shared" si="15"/>
        <v/>
      </c>
      <c r="W72" s="55" t="str">
        <f t="shared" si="15"/>
        <v/>
      </c>
      <c r="X72" s="54" t="str">
        <f t="shared" si="15"/>
        <v/>
      </c>
      <c r="Y72" s="54" t="str">
        <f t="shared" si="15"/>
        <v/>
      </c>
      <c r="Z72" s="54" t="str">
        <f t="shared" si="13"/>
        <v/>
      </c>
      <c r="AA72" s="54" t="str">
        <f t="shared" si="13"/>
        <v/>
      </c>
      <c r="AB72" s="54" t="str">
        <f t="shared" si="13"/>
        <v/>
      </c>
      <c r="AC72" s="55" t="str">
        <f t="shared" si="13"/>
        <v/>
      </c>
      <c r="AD72" s="55" t="str">
        <f t="shared" si="13"/>
        <v/>
      </c>
      <c r="AE72" s="54" t="str">
        <f t="shared" si="13"/>
        <v/>
      </c>
      <c r="AF72" s="54" t="str">
        <f t="shared" si="13"/>
        <v/>
      </c>
      <c r="AG72" s="54" t="str">
        <f t="shared" si="13"/>
        <v/>
      </c>
      <c r="AH72" s="54" t="str">
        <f t="shared" si="13"/>
        <v/>
      </c>
      <c r="AI72" s="54"/>
      <c r="AJ72" s="54"/>
    </row>
    <row r="73" spans="1:36" x14ac:dyDescent="0.3">
      <c r="A73" s="32">
        <v>87</v>
      </c>
      <c r="B73" s="33" t="str">
        <f>VLOOKUP($A73,Сотрудники!$A$3:$L$1201,2,0)</f>
        <v>Борисова Алёна</v>
      </c>
      <c r="C73" s="33" t="str">
        <f>VLOOKUP($A73,Сотрудники!$A$3:$L$1201,8,0)</f>
        <v>Екатеринбург</v>
      </c>
      <c r="D73" s="54" t="str">
        <f t="shared" si="15"/>
        <v/>
      </c>
      <c r="E73" s="54" t="str">
        <f t="shared" si="15"/>
        <v/>
      </c>
      <c r="F73" s="54" t="str">
        <f t="shared" si="15"/>
        <v/>
      </c>
      <c r="G73" s="54" t="str">
        <f t="shared" si="15"/>
        <v/>
      </c>
      <c r="H73" s="55" t="str">
        <f t="shared" si="15"/>
        <v/>
      </c>
      <c r="I73" s="55" t="str">
        <f t="shared" si="15"/>
        <v/>
      </c>
      <c r="J73" s="54" t="str">
        <f t="shared" si="15"/>
        <v/>
      </c>
      <c r="K73" s="54" t="str">
        <f t="shared" si="15"/>
        <v/>
      </c>
      <c r="L73" s="54" t="str">
        <f t="shared" si="15"/>
        <v/>
      </c>
      <c r="M73" s="54" t="str">
        <f t="shared" si="15"/>
        <v/>
      </c>
      <c r="N73" s="54" t="str">
        <f t="shared" si="15"/>
        <v/>
      </c>
      <c r="O73" s="55" t="str">
        <f t="shared" si="15"/>
        <v/>
      </c>
      <c r="P73" s="55" t="str">
        <f t="shared" si="15"/>
        <v/>
      </c>
      <c r="Q73" s="54" t="str">
        <f t="shared" si="15"/>
        <v/>
      </c>
      <c r="R73" s="54" t="str">
        <f t="shared" si="15"/>
        <v/>
      </c>
      <c r="S73" s="54" t="str">
        <f t="shared" si="15"/>
        <v/>
      </c>
      <c r="T73" s="54" t="str">
        <f t="shared" si="15"/>
        <v/>
      </c>
      <c r="U73" s="54" t="str">
        <f t="shared" si="15"/>
        <v/>
      </c>
      <c r="V73" s="55" t="str">
        <f t="shared" si="15"/>
        <v/>
      </c>
      <c r="W73" s="55" t="str">
        <f t="shared" si="15"/>
        <v/>
      </c>
      <c r="X73" s="54" t="str">
        <f t="shared" si="15"/>
        <v/>
      </c>
      <c r="Y73" s="54" t="str">
        <f t="shared" si="15"/>
        <v/>
      </c>
      <c r="Z73" s="54" t="str">
        <f t="shared" si="13"/>
        <v/>
      </c>
      <c r="AA73" s="54" t="str">
        <f t="shared" si="13"/>
        <v/>
      </c>
      <c r="AB73" s="54" t="str">
        <f t="shared" si="13"/>
        <v/>
      </c>
      <c r="AC73" s="55" t="str">
        <f t="shared" si="13"/>
        <v/>
      </c>
      <c r="AD73" s="55" t="str">
        <f t="shared" si="13"/>
        <v/>
      </c>
      <c r="AE73" s="54" t="str">
        <f t="shared" si="13"/>
        <v/>
      </c>
      <c r="AF73" s="54" t="str">
        <f t="shared" si="13"/>
        <v/>
      </c>
      <c r="AG73" s="54" t="str">
        <f t="shared" si="13"/>
        <v/>
      </c>
      <c r="AH73" s="54" t="str">
        <f t="shared" si="13"/>
        <v/>
      </c>
      <c r="AI73" s="54"/>
      <c r="AJ73" s="54"/>
    </row>
    <row r="74" spans="1:36" x14ac:dyDescent="0.3">
      <c r="A74" s="32">
        <v>88</v>
      </c>
      <c r="B74" s="33" t="str">
        <f>VLOOKUP($A74,Сотрудники!$A$3:$L$1201,2,0)</f>
        <v>Коурова Мария</v>
      </c>
      <c r="C74" s="33" t="str">
        <f>VLOOKUP($A74,Сотрудники!$A$3:$L$1201,8,0)</f>
        <v>Екатеринбург</v>
      </c>
      <c r="D74" s="54" t="str">
        <f t="shared" si="15"/>
        <v/>
      </c>
      <c r="E74" s="54" t="str">
        <f t="shared" si="15"/>
        <v/>
      </c>
      <c r="F74" s="54" t="str">
        <f t="shared" si="15"/>
        <v/>
      </c>
      <c r="G74" s="54" t="str">
        <f t="shared" si="15"/>
        <v/>
      </c>
      <c r="H74" s="55" t="str">
        <f t="shared" si="15"/>
        <v/>
      </c>
      <c r="I74" s="55" t="str">
        <f t="shared" si="15"/>
        <v/>
      </c>
      <c r="J74" s="54" t="str">
        <f t="shared" si="15"/>
        <v/>
      </c>
      <c r="K74" s="54" t="str">
        <f t="shared" si="15"/>
        <v/>
      </c>
      <c r="L74" s="54" t="str">
        <f t="shared" si="15"/>
        <v/>
      </c>
      <c r="M74" s="54" t="str">
        <f t="shared" si="15"/>
        <v/>
      </c>
      <c r="N74" s="54" t="str">
        <f t="shared" si="15"/>
        <v/>
      </c>
      <c r="O74" s="55" t="str">
        <f t="shared" si="15"/>
        <v/>
      </c>
      <c r="P74" s="55" t="str">
        <f t="shared" si="15"/>
        <v/>
      </c>
      <c r="Q74" s="54" t="str">
        <f t="shared" si="15"/>
        <v/>
      </c>
      <c r="R74" s="54" t="str">
        <f t="shared" si="15"/>
        <v/>
      </c>
      <c r="S74" s="54" t="str">
        <f t="shared" si="15"/>
        <v/>
      </c>
      <c r="T74" s="54" t="str">
        <f t="shared" si="15"/>
        <v/>
      </c>
      <c r="U74" s="54" t="str">
        <f t="shared" si="15"/>
        <v/>
      </c>
      <c r="V74" s="55" t="str">
        <f t="shared" si="15"/>
        <v/>
      </c>
      <c r="W74" s="55" t="str">
        <f t="shared" si="15"/>
        <v/>
      </c>
      <c r="X74" s="54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5"/>
        <v/>
      </c>
      <c r="AB74" s="54" t="str">
        <f t="shared" si="15"/>
        <v/>
      </c>
      <c r="AC74" s="55" t="str">
        <f t="shared" si="15"/>
        <v/>
      </c>
      <c r="AD74" s="55" t="str">
        <f t="shared" si="15"/>
        <v/>
      </c>
      <c r="AE74" s="54" t="str">
        <f t="shared" si="15"/>
        <v/>
      </c>
      <c r="AF74" s="54" t="str">
        <f t="shared" si="15"/>
        <v/>
      </c>
      <c r="AG74" s="54" t="str">
        <f t="shared" ref="AG74:AH86" si="16">IF(ISBLANK(AG161),"",IF(AG161=0,"Выходной",IF(AG161&lt;&gt;0,"Работал","")))</f>
        <v/>
      </c>
      <c r="AH74" s="54" t="str">
        <f t="shared" si="16"/>
        <v/>
      </c>
      <c r="AI74" s="54"/>
      <c r="AJ74" s="54"/>
    </row>
    <row r="75" spans="1:36" x14ac:dyDescent="0.3">
      <c r="A75" s="32">
        <v>89</v>
      </c>
      <c r="B75" s="33" t="str">
        <f>VLOOKUP($A75,Сотрудники!$A$3:$L$1201,2,0)</f>
        <v>Рамазанов Виталий</v>
      </c>
      <c r="C75" s="33" t="str">
        <f>VLOOKUP($A75,Сотрудники!$A$3:$L$1201,8,0)</f>
        <v>Москва</v>
      </c>
      <c r="D75" s="54" t="str">
        <f t="shared" si="15"/>
        <v/>
      </c>
      <c r="E75" s="54" t="str">
        <f t="shared" si="15"/>
        <v/>
      </c>
      <c r="F75" s="54" t="str">
        <f t="shared" si="15"/>
        <v/>
      </c>
      <c r="G75" s="54" t="str">
        <f t="shared" si="15"/>
        <v/>
      </c>
      <c r="H75" s="55" t="str">
        <f t="shared" si="15"/>
        <v/>
      </c>
      <c r="I75" s="55" t="str">
        <f t="shared" si="15"/>
        <v/>
      </c>
      <c r="J75" s="54" t="str">
        <f t="shared" si="15"/>
        <v/>
      </c>
      <c r="K75" s="54" t="str">
        <f t="shared" si="15"/>
        <v/>
      </c>
      <c r="L75" s="54" t="str">
        <f t="shared" si="15"/>
        <v/>
      </c>
      <c r="M75" s="54" t="str">
        <f t="shared" si="15"/>
        <v/>
      </c>
      <c r="N75" s="54" t="str">
        <f t="shared" si="15"/>
        <v/>
      </c>
      <c r="O75" s="55" t="str">
        <f t="shared" si="15"/>
        <v/>
      </c>
      <c r="P75" s="55" t="str">
        <f t="shared" si="15"/>
        <v/>
      </c>
      <c r="Q75" s="54" t="str">
        <f t="shared" si="15"/>
        <v/>
      </c>
      <c r="R75" s="54" t="str">
        <f t="shared" si="15"/>
        <v/>
      </c>
      <c r="S75" s="54" t="str">
        <f t="shared" si="15"/>
        <v/>
      </c>
      <c r="T75" s="54" t="str">
        <f t="shared" si="15"/>
        <v/>
      </c>
      <c r="U75" s="54" t="str">
        <f t="shared" si="15"/>
        <v/>
      </c>
      <c r="V75" s="55" t="str">
        <f t="shared" si="15"/>
        <v/>
      </c>
      <c r="W75" s="55" t="str">
        <f t="shared" si="15"/>
        <v/>
      </c>
      <c r="X75" s="54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5"/>
        <v/>
      </c>
      <c r="AB75" s="54" t="str">
        <f t="shared" si="15"/>
        <v/>
      </c>
      <c r="AC75" s="55" t="str">
        <f t="shared" si="15"/>
        <v/>
      </c>
      <c r="AD75" s="55" t="str">
        <f t="shared" si="15"/>
        <v/>
      </c>
      <c r="AE75" s="54" t="str">
        <f t="shared" si="15"/>
        <v/>
      </c>
      <c r="AF75" s="54" t="str">
        <f t="shared" si="15"/>
        <v/>
      </c>
      <c r="AG75" s="54" t="str">
        <f t="shared" si="16"/>
        <v/>
      </c>
      <c r="AH75" s="54" t="str">
        <f t="shared" si="16"/>
        <v/>
      </c>
      <c r="AI75" s="54"/>
      <c r="AJ75" s="54"/>
    </row>
    <row r="76" spans="1:36" x14ac:dyDescent="0.3">
      <c r="A76" s="32">
        <v>90</v>
      </c>
      <c r="B76" s="33" t="str">
        <f>VLOOKUP($A76,Сотрудники!$A$3:$L$1201,2,0)</f>
        <v>Майорова Дарья</v>
      </c>
      <c r="C76" s="33" t="str">
        <f>VLOOKUP($A76,Сотрудники!$A$3:$L$1201,8,0)</f>
        <v>Ульяновск</v>
      </c>
      <c r="D76" s="54" t="str">
        <f t="shared" si="15"/>
        <v/>
      </c>
      <c r="E76" s="54" t="str">
        <f t="shared" si="15"/>
        <v/>
      </c>
      <c r="F76" s="54" t="str">
        <f t="shared" si="15"/>
        <v/>
      </c>
      <c r="G76" s="54" t="str">
        <f t="shared" si="15"/>
        <v/>
      </c>
      <c r="H76" s="55" t="str">
        <f t="shared" si="15"/>
        <v/>
      </c>
      <c r="I76" s="55" t="str">
        <f t="shared" si="15"/>
        <v/>
      </c>
      <c r="J76" s="54" t="str">
        <f t="shared" si="15"/>
        <v/>
      </c>
      <c r="K76" s="54" t="str">
        <f t="shared" si="15"/>
        <v/>
      </c>
      <c r="L76" s="54" t="str">
        <f t="shared" si="15"/>
        <v/>
      </c>
      <c r="M76" s="54" t="str">
        <f t="shared" si="15"/>
        <v/>
      </c>
      <c r="N76" s="54" t="str">
        <f t="shared" si="15"/>
        <v/>
      </c>
      <c r="O76" s="55" t="str">
        <f t="shared" si="15"/>
        <v/>
      </c>
      <c r="P76" s="55" t="str">
        <f t="shared" si="15"/>
        <v/>
      </c>
      <c r="Q76" s="54" t="str">
        <f t="shared" si="15"/>
        <v/>
      </c>
      <c r="R76" s="54" t="str">
        <f t="shared" si="15"/>
        <v/>
      </c>
      <c r="S76" s="54" t="str">
        <f t="shared" si="15"/>
        <v/>
      </c>
      <c r="T76" s="54" t="str">
        <f t="shared" si="15"/>
        <v/>
      </c>
      <c r="U76" s="54" t="str">
        <f t="shared" si="15"/>
        <v/>
      </c>
      <c r="V76" s="55" t="str">
        <f t="shared" si="15"/>
        <v/>
      </c>
      <c r="W76" s="55" t="str">
        <f t="shared" si="15"/>
        <v/>
      </c>
      <c r="X76" s="54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5"/>
        <v/>
      </c>
      <c r="AB76" s="54" t="str">
        <f t="shared" si="15"/>
        <v/>
      </c>
      <c r="AC76" s="55" t="str">
        <f t="shared" si="15"/>
        <v/>
      </c>
      <c r="AD76" s="55" t="str">
        <f t="shared" si="15"/>
        <v/>
      </c>
      <c r="AE76" s="54" t="str">
        <f t="shared" si="15"/>
        <v/>
      </c>
      <c r="AF76" s="54" t="str">
        <f t="shared" si="15"/>
        <v/>
      </c>
      <c r="AG76" s="54" t="str">
        <f t="shared" si="16"/>
        <v/>
      </c>
      <c r="AH76" s="54" t="str">
        <f t="shared" si="16"/>
        <v/>
      </c>
      <c r="AI76" s="54"/>
      <c r="AJ76" s="54"/>
    </row>
    <row r="77" spans="1:36" x14ac:dyDescent="0.3">
      <c r="A77" s="32">
        <v>91</v>
      </c>
      <c r="B77" s="33" t="str">
        <f>VLOOKUP($A77,Сотрудники!$A$3:$L$1201,2,0)</f>
        <v>Макаров Владимир</v>
      </c>
      <c r="C77" s="33" t="str">
        <f>VLOOKUP($A77,Сотрудники!$A$3:$L$1201,8,0)</f>
        <v>Екатеринбург</v>
      </c>
      <c r="D77" s="54" t="str">
        <f t="shared" si="15"/>
        <v/>
      </c>
      <c r="E77" s="54" t="str">
        <f t="shared" si="15"/>
        <v/>
      </c>
      <c r="F77" s="54" t="str">
        <f t="shared" si="15"/>
        <v/>
      </c>
      <c r="G77" s="54" t="str">
        <f t="shared" si="15"/>
        <v/>
      </c>
      <c r="H77" s="55" t="str">
        <f t="shared" si="15"/>
        <v/>
      </c>
      <c r="I77" s="55" t="str">
        <f t="shared" si="15"/>
        <v/>
      </c>
      <c r="J77" s="54" t="str">
        <f t="shared" si="15"/>
        <v/>
      </c>
      <c r="K77" s="54" t="str">
        <f t="shared" si="15"/>
        <v/>
      </c>
      <c r="L77" s="54" t="str">
        <f t="shared" si="15"/>
        <v/>
      </c>
      <c r="M77" s="54" t="str">
        <f t="shared" si="15"/>
        <v/>
      </c>
      <c r="N77" s="54" t="str">
        <f t="shared" si="15"/>
        <v/>
      </c>
      <c r="O77" s="55" t="str">
        <f t="shared" si="15"/>
        <v/>
      </c>
      <c r="P77" s="55" t="str">
        <f t="shared" si="15"/>
        <v/>
      </c>
      <c r="Q77" s="54" t="str">
        <f t="shared" si="15"/>
        <v/>
      </c>
      <c r="R77" s="54" t="str">
        <f t="shared" si="15"/>
        <v/>
      </c>
      <c r="S77" s="54" t="str">
        <f t="shared" si="15"/>
        <v/>
      </c>
      <c r="T77" s="54" t="str">
        <f t="shared" si="15"/>
        <v/>
      </c>
      <c r="U77" s="54" t="str">
        <f t="shared" si="15"/>
        <v/>
      </c>
      <c r="V77" s="55" t="str">
        <f t="shared" si="15"/>
        <v/>
      </c>
      <c r="W77" s="55" t="str">
        <f t="shared" si="15"/>
        <v/>
      </c>
      <c r="X77" s="54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5"/>
        <v/>
      </c>
      <c r="AB77" s="54" t="str">
        <f t="shared" si="15"/>
        <v/>
      </c>
      <c r="AC77" s="55" t="str">
        <f t="shared" si="15"/>
        <v/>
      </c>
      <c r="AD77" s="55" t="str">
        <f t="shared" si="15"/>
        <v/>
      </c>
      <c r="AE77" s="54" t="str">
        <f t="shared" si="15"/>
        <v/>
      </c>
      <c r="AF77" s="54" t="str">
        <f t="shared" si="15"/>
        <v/>
      </c>
      <c r="AG77" s="54" t="str">
        <f t="shared" si="16"/>
        <v/>
      </c>
      <c r="AH77" s="54" t="str">
        <f t="shared" si="16"/>
        <v/>
      </c>
      <c r="AI77" s="54"/>
      <c r="AJ77" s="54"/>
    </row>
    <row r="78" spans="1:36" x14ac:dyDescent="0.3">
      <c r="A78" s="32">
        <v>92</v>
      </c>
      <c r="B78" s="33" t="str">
        <f>VLOOKUP($A78,Сотрудники!$A$3:$L$1201,2,0)</f>
        <v>Митрофанов Кирилл</v>
      </c>
      <c r="C78" s="33" t="str">
        <f>VLOOKUP($A78,Сотрудники!$A$3:$L$1201,8,0)</f>
        <v>Рязань</v>
      </c>
      <c r="D78" s="54" t="str">
        <f t="shared" si="15"/>
        <v/>
      </c>
      <c r="E78" s="54" t="str">
        <f t="shared" si="15"/>
        <v/>
      </c>
      <c r="F78" s="54" t="str">
        <f t="shared" si="15"/>
        <v/>
      </c>
      <c r="G78" s="54" t="str">
        <f t="shared" si="15"/>
        <v/>
      </c>
      <c r="H78" s="55" t="str">
        <f t="shared" si="15"/>
        <v/>
      </c>
      <c r="I78" s="55" t="str">
        <f t="shared" si="15"/>
        <v/>
      </c>
      <c r="J78" s="54" t="str">
        <f t="shared" si="15"/>
        <v/>
      </c>
      <c r="K78" s="54" t="str">
        <f t="shared" si="15"/>
        <v/>
      </c>
      <c r="L78" s="54" t="str">
        <f t="shared" si="15"/>
        <v/>
      </c>
      <c r="M78" s="54" t="str">
        <f t="shared" si="15"/>
        <v/>
      </c>
      <c r="N78" s="54" t="str">
        <f t="shared" si="15"/>
        <v/>
      </c>
      <c r="O78" s="55" t="str">
        <f t="shared" si="15"/>
        <v/>
      </c>
      <c r="P78" s="55" t="str">
        <f t="shared" si="15"/>
        <v/>
      </c>
      <c r="Q78" s="54" t="str">
        <f t="shared" si="15"/>
        <v/>
      </c>
      <c r="R78" s="54" t="str">
        <f t="shared" si="15"/>
        <v/>
      </c>
      <c r="S78" s="54" t="str">
        <f t="shared" si="15"/>
        <v/>
      </c>
      <c r="T78" s="54" t="str">
        <f t="shared" si="15"/>
        <v/>
      </c>
      <c r="U78" s="54" t="str">
        <f t="shared" si="15"/>
        <v/>
      </c>
      <c r="V78" s="55" t="str">
        <f t="shared" si="15"/>
        <v/>
      </c>
      <c r="W78" s="55" t="str">
        <f t="shared" si="15"/>
        <v/>
      </c>
      <c r="X78" s="54" t="str">
        <f t="shared" si="15"/>
        <v/>
      </c>
      <c r="Y78" s="54" t="str">
        <f t="shared" si="15"/>
        <v/>
      </c>
      <c r="Z78" s="54" t="str">
        <f t="shared" si="15"/>
        <v/>
      </c>
      <c r="AA78" s="54" t="str">
        <f t="shared" si="15"/>
        <v/>
      </c>
      <c r="AB78" s="54" t="str">
        <f t="shared" si="15"/>
        <v/>
      </c>
      <c r="AC78" s="55" t="str">
        <f t="shared" si="15"/>
        <v/>
      </c>
      <c r="AD78" s="55" t="str">
        <f t="shared" si="15"/>
        <v/>
      </c>
      <c r="AE78" s="54" t="str">
        <f t="shared" si="15"/>
        <v/>
      </c>
      <c r="AF78" s="54" t="str">
        <f t="shared" si="15"/>
        <v/>
      </c>
      <c r="AG78" s="54" t="str">
        <f t="shared" si="16"/>
        <v/>
      </c>
      <c r="AH78" s="54" t="str">
        <f t="shared" si="16"/>
        <v/>
      </c>
      <c r="AI78" s="54"/>
      <c r="AJ78" s="54"/>
    </row>
    <row r="79" spans="1:36" x14ac:dyDescent="0.3">
      <c r="A79" s="32">
        <v>93</v>
      </c>
      <c r="B79" s="33" t="str">
        <f>VLOOKUP($A79,Сотрудники!$A$3:$L$1201,2,0)</f>
        <v>Шурков Дмитрий</v>
      </c>
      <c r="C79" s="33" t="str">
        <f>VLOOKUP($A79,Сотрудники!$A$3:$L$1201,8,0)</f>
        <v>Калининград</v>
      </c>
      <c r="D79" s="54" t="str">
        <f t="shared" si="15"/>
        <v/>
      </c>
      <c r="E79" s="54" t="str">
        <f t="shared" si="15"/>
        <v/>
      </c>
      <c r="F79" s="54" t="str">
        <f t="shared" si="15"/>
        <v/>
      </c>
      <c r="G79" s="54" t="str">
        <f t="shared" si="15"/>
        <v/>
      </c>
      <c r="H79" s="55" t="str">
        <f t="shared" si="15"/>
        <v/>
      </c>
      <c r="I79" s="55" t="str">
        <f t="shared" si="15"/>
        <v/>
      </c>
      <c r="J79" s="54" t="str">
        <f t="shared" si="15"/>
        <v/>
      </c>
      <c r="K79" s="54" t="str">
        <f t="shared" si="15"/>
        <v/>
      </c>
      <c r="L79" s="54" t="str">
        <f t="shared" si="15"/>
        <v/>
      </c>
      <c r="M79" s="54" t="str">
        <f t="shared" si="15"/>
        <v/>
      </c>
      <c r="N79" s="54" t="str">
        <f t="shared" si="15"/>
        <v/>
      </c>
      <c r="O79" s="55" t="str">
        <f t="shared" si="15"/>
        <v/>
      </c>
      <c r="P79" s="55" t="str">
        <f t="shared" si="15"/>
        <v/>
      </c>
      <c r="Q79" s="54" t="str">
        <f t="shared" si="15"/>
        <v/>
      </c>
      <c r="R79" s="54" t="str">
        <f t="shared" si="15"/>
        <v/>
      </c>
      <c r="S79" s="54" t="str">
        <f t="shared" si="15"/>
        <v/>
      </c>
      <c r="T79" s="54" t="str">
        <f t="shared" si="15"/>
        <v/>
      </c>
      <c r="U79" s="54" t="str">
        <f t="shared" si="15"/>
        <v/>
      </c>
      <c r="V79" s="55" t="str">
        <f t="shared" si="15"/>
        <v/>
      </c>
      <c r="W79" s="55" t="str">
        <f t="shared" si="15"/>
        <v/>
      </c>
      <c r="X79" s="54" t="str">
        <f t="shared" si="15"/>
        <v/>
      </c>
      <c r="Y79" s="54" t="str">
        <f t="shared" si="15"/>
        <v/>
      </c>
      <c r="Z79" s="54" t="str">
        <f t="shared" si="15"/>
        <v/>
      </c>
      <c r="AA79" s="54" t="str">
        <f t="shared" si="15"/>
        <v/>
      </c>
      <c r="AB79" s="54" t="str">
        <f t="shared" si="15"/>
        <v/>
      </c>
      <c r="AC79" s="55" t="str">
        <f t="shared" si="15"/>
        <v/>
      </c>
      <c r="AD79" s="55" t="str">
        <f t="shared" si="15"/>
        <v/>
      </c>
      <c r="AE79" s="54" t="str">
        <f t="shared" si="15"/>
        <v/>
      </c>
      <c r="AF79" s="54" t="str">
        <f t="shared" si="15"/>
        <v/>
      </c>
      <c r="AG79" s="54" t="str">
        <f t="shared" si="16"/>
        <v/>
      </c>
      <c r="AH79" s="54" t="str">
        <f t="shared" si="16"/>
        <v/>
      </c>
      <c r="AI79" s="54"/>
      <c r="AJ79" s="54"/>
    </row>
    <row r="80" spans="1:36" x14ac:dyDescent="0.3">
      <c r="A80" s="32">
        <v>94</v>
      </c>
      <c r="B80" s="33" t="str">
        <f>VLOOKUP($A80,Сотрудники!$A$3:$L$1201,2,0)</f>
        <v>Русев Дмитрий</v>
      </c>
      <c r="C80" s="33" t="str">
        <f>VLOOKUP($A80,Сотрудники!$A$3:$L$1201,8,0)</f>
        <v>Москва</v>
      </c>
      <c r="D80" s="54" t="str">
        <f t="shared" si="15"/>
        <v/>
      </c>
      <c r="E80" s="54" t="str">
        <f t="shared" si="15"/>
        <v/>
      </c>
      <c r="F80" s="54" t="str">
        <f t="shared" si="15"/>
        <v/>
      </c>
      <c r="G80" s="54" t="str">
        <f t="shared" si="15"/>
        <v/>
      </c>
      <c r="H80" s="55" t="str">
        <f t="shared" si="15"/>
        <v/>
      </c>
      <c r="I80" s="55" t="str">
        <f t="shared" si="15"/>
        <v/>
      </c>
      <c r="J80" s="54" t="str">
        <f t="shared" ref="J80:AG86" si="17">IF(ISBLANK(J167),"",IF(J167=0,"Выходной",IF(J167&lt;&gt;0,"Работал","")))</f>
        <v/>
      </c>
      <c r="K80" s="54" t="str">
        <f t="shared" si="17"/>
        <v/>
      </c>
      <c r="L80" s="54" t="str">
        <f t="shared" si="17"/>
        <v/>
      </c>
      <c r="M80" s="54" t="str">
        <f t="shared" si="17"/>
        <v/>
      </c>
      <c r="N80" s="54" t="str">
        <f t="shared" si="17"/>
        <v/>
      </c>
      <c r="O80" s="55" t="str">
        <f t="shared" si="17"/>
        <v/>
      </c>
      <c r="P80" s="55" t="str">
        <f t="shared" si="17"/>
        <v/>
      </c>
      <c r="Q80" s="54" t="str">
        <f t="shared" si="17"/>
        <v/>
      </c>
      <c r="R80" s="54" t="str">
        <f t="shared" si="17"/>
        <v/>
      </c>
      <c r="S80" s="54" t="str">
        <f t="shared" si="17"/>
        <v/>
      </c>
      <c r="T80" s="54" t="str">
        <f t="shared" si="17"/>
        <v/>
      </c>
      <c r="U80" s="54" t="str">
        <f t="shared" si="17"/>
        <v/>
      </c>
      <c r="V80" s="55" t="str">
        <f t="shared" si="17"/>
        <v/>
      </c>
      <c r="W80" s="55" t="str">
        <f t="shared" si="17"/>
        <v/>
      </c>
      <c r="X80" s="54" t="str">
        <f t="shared" si="17"/>
        <v/>
      </c>
      <c r="Y80" s="54" t="str">
        <f t="shared" si="17"/>
        <v/>
      </c>
      <c r="Z80" s="54" t="str">
        <f t="shared" si="17"/>
        <v/>
      </c>
      <c r="AA80" s="54" t="str">
        <f t="shared" si="17"/>
        <v/>
      </c>
      <c r="AB80" s="54" t="str">
        <f t="shared" si="17"/>
        <v/>
      </c>
      <c r="AC80" s="55" t="str">
        <f t="shared" si="17"/>
        <v/>
      </c>
      <c r="AD80" s="55" t="str">
        <f t="shared" si="17"/>
        <v/>
      </c>
      <c r="AE80" s="54" t="str">
        <f t="shared" si="17"/>
        <v/>
      </c>
      <c r="AF80" s="54" t="str">
        <f t="shared" si="17"/>
        <v/>
      </c>
      <c r="AG80" s="54" t="str">
        <f t="shared" si="17"/>
        <v/>
      </c>
      <c r="AH80" s="54" t="str">
        <f t="shared" si="16"/>
        <v/>
      </c>
      <c r="AI80" s="54"/>
      <c r="AJ80" s="54"/>
    </row>
    <row r="81" spans="1:37" x14ac:dyDescent="0.3">
      <c r="A81" s="32">
        <v>95</v>
      </c>
      <c r="B81" s="33" t="str">
        <f>VLOOKUP($A81,Сотрудники!$A$3:$L$1201,2,0)</f>
        <v>Шутов Максим</v>
      </c>
      <c r="C81" s="33" t="str">
        <f>VLOOKUP($A81,Сотрудники!$A$3:$L$1201,8,0)</f>
        <v>Москва</v>
      </c>
      <c r="D81" s="54" t="str">
        <f t="shared" ref="D81:W86" si="18">IF(ISBLANK(D168),"",IF(D168=0,"Выходной",IF(D168&lt;&gt;0,"Работал","")))</f>
        <v/>
      </c>
      <c r="E81" s="54" t="str">
        <f t="shared" si="18"/>
        <v/>
      </c>
      <c r="F81" s="54" t="str">
        <f t="shared" si="18"/>
        <v/>
      </c>
      <c r="G81" s="54" t="str">
        <f t="shared" si="18"/>
        <v/>
      </c>
      <c r="H81" s="55" t="str">
        <f t="shared" si="18"/>
        <v/>
      </c>
      <c r="I81" s="55" t="str">
        <f t="shared" si="18"/>
        <v/>
      </c>
      <c r="J81" s="54" t="str">
        <f t="shared" si="18"/>
        <v/>
      </c>
      <c r="K81" s="54" t="str">
        <f t="shared" si="18"/>
        <v/>
      </c>
      <c r="L81" s="54" t="str">
        <f t="shared" si="18"/>
        <v/>
      </c>
      <c r="M81" s="54" t="str">
        <f t="shared" si="18"/>
        <v/>
      </c>
      <c r="N81" s="54" t="str">
        <f t="shared" si="18"/>
        <v/>
      </c>
      <c r="O81" s="55" t="str">
        <f t="shared" si="18"/>
        <v/>
      </c>
      <c r="P81" s="55" t="str">
        <f t="shared" si="18"/>
        <v/>
      </c>
      <c r="Q81" s="54" t="str">
        <f t="shared" si="18"/>
        <v/>
      </c>
      <c r="R81" s="54" t="str">
        <f t="shared" si="18"/>
        <v/>
      </c>
      <c r="S81" s="54" t="str">
        <f t="shared" si="18"/>
        <v/>
      </c>
      <c r="T81" s="54" t="str">
        <f t="shared" si="18"/>
        <v/>
      </c>
      <c r="U81" s="54" t="str">
        <f t="shared" si="18"/>
        <v/>
      </c>
      <c r="V81" s="55" t="str">
        <f t="shared" si="18"/>
        <v/>
      </c>
      <c r="W81" s="55" t="str">
        <f t="shared" si="18"/>
        <v/>
      </c>
      <c r="X81" s="54" t="str">
        <f t="shared" si="17"/>
        <v/>
      </c>
      <c r="Y81" s="54" t="str">
        <f t="shared" si="17"/>
        <v/>
      </c>
      <c r="Z81" s="54" t="str">
        <f t="shared" si="17"/>
        <v/>
      </c>
      <c r="AA81" s="54" t="str">
        <f t="shared" si="17"/>
        <v/>
      </c>
      <c r="AB81" s="54" t="str">
        <f t="shared" si="17"/>
        <v/>
      </c>
      <c r="AC81" s="55" t="str">
        <f t="shared" si="17"/>
        <v/>
      </c>
      <c r="AD81" s="55" t="str">
        <f t="shared" si="17"/>
        <v/>
      </c>
      <c r="AE81" s="54" t="str">
        <f t="shared" si="17"/>
        <v/>
      </c>
      <c r="AF81" s="54" t="str">
        <f t="shared" si="17"/>
        <v/>
      </c>
      <c r="AG81" s="54" t="str">
        <f t="shared" si="17"/>
        <v/>
      </c>
      <c r="AH81" s="54" t="str">
        <f t="shared" si="16"/>
        <v/>
      </c>
      <c r="AI81" s="54"/>
      <c r="AJ81" s="54"/>
    </row>
    <row r="82" spans="1:37" x14ac:dyDescent="0.3">
      <c r="A82" s="32">
        <v>96</v>
      </c>
      <c r="B82" s="33" t="str">
        <f>VLOOKUP($A82,Сотрудники!$A$3:$L$1201,2,0)</f>
        <v>Мелёхин Александр</v>
      </c>
      <c r="C82" s="33" t="str">
        <f>VLOOKUP($A82,Сотрудники!$A$3:$L$1201,8,0)</f>
        <v>Москва</v>
      </c>
      <c r="D82" s="54" t="str">
        <f t="shared" si="18"/>
        <v/>
      </c>
      <c r="E82" s="54" t="str">
        <f t="shared" si="18"/>
        <v/>
      </c>
      <c r="F82" s="54" t="str">
        <f t="shared" si="18"/>
        <v/>
      </c>
      <c r="G82" s="54" t="str">
        <f t="shared" si="18"/>
        <v/>
      </c>
      <c r="H82" s="55" t="str">
        <f t="shared" si="18"/>
        <v/>
      </c>
      <c r="I82" s="55" t="str">
        <f t="shared" si="18"/>
        <v/>
      </c>
      <c r="J82" s="54" t="str">
        <f t="shared" si="18"/>
        <v/>
      </c>
      <c r="K82" s="54" t="str">
        <f t="shared" si="18"/>
        <v/>
      </c>
      <c r="L82" s="54" t="str">
        <f t="shared" si="18"/>
        <v/>
      </c>
      <c r="M82" s="54" t="str">
        <f t="shared" si="18"/>
        <v/>
      </c>
      <c r="N82" s="54" t="str">
        <f t="shared" si="18"/>
        <v/>
      </c>
      <c r="O82" s="55" t="str">
        <f t="shared" si="18"/>
        <v/>
      </c>
      <c r="P82" s="55" t="str">
        <f t="shared" si="18"/>
        <v/>
      </c>
      <c r="Q82" s="54" t="str">
        <f t="shared" si="18"/>
        <v/>
      </c>
      <c r="R82" s="54" t="str">
        <f t="shared" si="18"/>
        <v/>
      </c>
      <c r="S82" s="54" t="str">
        <f t="shared" si="18"/>
        <v/>
      </c>
      <c r="T82" s="54" t="str">
        <f t="shared" si="18"/>
        <v/>
      </c>
      <c r="U82" s="54" t="str">
        <f t="shared" si="18"/>
        <v/>
      </c>
      <c r="V82" s="55" t="str">
        <f t="shared" si="18"/>
        <v/>
      </c>
      <c r="W82" s="55" t="str">
        <f t="shared" si="18"/>
        <v/>
      </c>
      <c r="X82" s="54" t="str">
        <f t="shared" si="17"/>
        <v/>
      </c>
      <c r="Y82" s="54" t="str">
        <f t="shared" si="17"/>
        <v/>
      </c>
      <c r="Z82" s="54" t="str">
        <f t="shared" si="17"/>
        <v/>
      </c>
      <c r="AA82" s="54" t="str">
        <f t="shared" si="17"/>
        <v/>
      </c>
      <c r="AB82" s="54" t="str">
        <f t="shared" si="17"/>
        <v/>
      </c>
      <c r="AC82" s="55" t="str">
        <f t="shared" si="17"/>
        <v/>
      </c>
      <c r="AD82" s="55" t="str">
        <f t="shared" si="17"/>
        <v/>
      </c>
      <c r="AE82" s="54" t="str">
        <f t="shared" si="17"/>
        <v/>
      </c>
      <c r="AF82" s="54" t="str">
        <f t="shared" si="17"/>
        <v/>
      </c>
      <c r="AG82" s="54" t="str">
        <f t="shared" si="17"/>
        <v/>
      </c>
      <c r="AH82" s="54" t="str">
        <f t="shared" si="16"/>
        <v/>
      </c>
      <c r="AI82" s="54"/>
      <c r="AJ82" s="54"/>
    </row>
    <row r="83" spans="1:37" x14ac:dyDescent="0.3">
      <c r="A83" s="32">
        <v>97</v>
      </c>
      <c r="B83" s="33" t="str">
        <f>VLOOKUP($A83,Сотрудники!$A$3:$L$1201,2,0)</f>
        <v>Карев Андрей</v>
      </c>
      <c r="C83" s="33" t="str">
        <f>VLOOKUP($A83,Сотрудники!$A$3:$L$1201,8,0)</f>
        <v>СПБ</v>
      </c>
      <c r="D83" s="54" t="str">
        <f t="shared" si="18"/>
        <v/>
      </c>
      <c r="E83" s="54" t="str">
        <f t="shared" si="18"/>
        <v/>
      </c>
      <c r="F83" s="54" t="str">
        <f t="shared" si="18"/>
        <v/>
      </c>
      <c r="G83" s="54" t="str">
        <f t="shared" si="18"/>
        <v/>
      </c>
      <c r="H83" s="55" t="str">
        <f t="shared" si="18"/>
        <v/>
      </c>
      <c r="I83" s="55" t="str">
        <f t="shared" si="18"/>
        <v/>
      </c>
      <c r="J83" s="54" t="str">
        <f t="shared" si="18"/>
        <v/>
      </c>
      <c r="K83" s="54" t="str">
        <f t="shared" si="18"/>
        <v/>
      </c>
      <c r="L83" s="54" t="str">
        <f t="shared" si="18"/>
        <v/>
      </c>
      <c r="M83" s="54" t="str">
        <f t="shared" si="18"/>
        <v/>
      </c>
      <c r="N83" s="54" t="str">
        <f t="shared" si="18"/>
        <v/>
      </c>
      <c r="O83" s="55" t="str">
        <f t="shared" si="18"/>
        <v/>
      </c>
      <c r="P83" s="55" t="str">
        <f t="shared" si="18"/>
        <v/>
      </c>
      <c r="Q83" s="54" t="str">
        <f t="shared" si="18"/>
        <v/>
      </c>
      <c r="R83" s="54" t="str">
        <f t="shared" si="18"/>
        <v/>
      </c>
      <c r="S83" s="54" t="str">
        <f t="shared" si="18"/>
        <v/>
      </c>
      <c r="T83" s="54" t="str">
        <f t="shared" si="18"/>
        <v/>
      </c>
      <c r="U83" s="54" t="str">
        <f t="shared" si="18"/>
        <v/>
      </c>
      <c r="V83" s="55" t="str">
        <f t="shared" si="18"/>
        <v/>
      </c>
      <c r="W83" s="55" t="str">
        <f t="shared" si="18"/>
        <v/>
      </c>
      <c r="X83" s="54" t="str">
        <f t="shared" si="17"/>
        <v/>
      </c>
      <c r="Y83" s="54" t="str">
        <f t="shared" si="17"/>
        <v/>
      </c>
      <c r="Z83" s="54" t="str">
        <f t="shared" si="17"/>
        <v/>
      </c>
      <c r="AA83" s="54" t="str">
        <f t="shared" si="17"/>
        <v/>
      </c>
      <c r="AB83" s="54" t="str">
        <f t="shared" si="17"/>
        <v/>
      </c>
      <c r="AC83" s="55" t="str">
        <f t="shared" si="17"/>
        <v/>
      </c>
      <c r="AD83" s="55" t="str">
        <f t="shared" si="17"/>
        <v/>
      </c>
      <c r="AE83" s="54" t="str">
        <f t="shared" si="17"/>
        <v/>
      </c>
      <c r="AF83" s="54" t="str">
        <f t="shared" si="17"/>
        <v/>
      </c>
      <c r="AG83" s="54" t="str">
        <f t="shared" si="17"/>
        <v/>
      </c>
      <c r="AH83" s="54" t="str">
        <f t="shared" si="16"/>
        <v/>
      </c>
      <c r="AI83" s="54"/>
      <c r="AJ83" s="54"/>
    </row>
    <row r="84" spans="1:37" x14ac:dyDescent="0.3">
      <c r="A84" s="32">
        <v>98</v>
      </c>
      <c r="B84" s="33" t="str">
        <f>VLOOKUP($A84,Сотрудники!$A$3:$L$1201,2,0)</f>
        <v>Новикова Анастасия</v>
      </c>
      <c r="C84" s="33" t="str">
        <f>VLOOKUP($A84,Сотрудники!$A$3:$L$1201,8,0)</f>
        <v>Москва</v>
      </c>
      <c r="D84" s="54" t="str">
        <f t="shared" si="18"/>
        <v/>
      </c>
      <c r="E84" s="54" t="str">
        <f t="shared" si="18"/>
        <v/>
      </c>
      <c r="F84" s="54" t="str">
        <f t="shared" si="18"/>
        <v/>
      </c>
      <c r="G84" s="54" t="str">
        <f t="shared" si="18"/>
        <v/>
      </c>
      <c r="H84" s="55" t="str">
        <f t="shared" si="18"/>
        <v/>
      </c>
      <c r="I84" s="55" t="str">
        <f t="shared" si="18"/>
        <v/>
      </c>
      <c r="J84" s="54" t="str">
        <f t="shared" si="18"/>
        <v/>
      </c>
      <c r="K84" s="54" t="str">
        <f t="shared" si="18"/>
        <v/>
      </c>
      <c r="L84" s="54" t="str">
        <f t="shared" si="18"/>
        <v/>
      </c>
      <c r="M84" s="54" t="str">
        <f t="shared" si="18"/>
        <v/>
      </c>
      <c r="N84" s="54" t="str">
        <f t="shared" si="18"/>
        <v/>
      </c>
      <c r="O84" s="55" t="str">
        <f t="shared" si="18"/>
        <v/>
      </c>
      <c r="P84" s="55" t="str">
        <f t="shared" si="18"/>
        <v/>
      </c>
      <c r="Q84" s="54" t="str">
        <f t="shared" si="18"/>
        <v/>
      </c>
      <c r="R84" s="54" t="str">
        <f t="shared" si="18"/>
        <v/>
      </c>
      <c r="S84" s="54" t="str">
        <f t="shared" si="18"/>
        <v/>
      </c>
      <c r="T84" s="54" t="str">
        <f t="shared" si="18"/>
        <v/>
      </c>
      <c r="U84" s="54" t="str">
        <f t="shared" si="18"/>
        <v/>
      </c>
      <c r="V84" s="55" t="str">
        <f t="shared" si="18"/>
        <v/>
      </c>
      <c r="W84" s="55" t="str">
        <f t="shared" si="18"/>
        <v/>
      </c>
      <c r="X84" s="54" t="str">
        <f t="shared" si="17"/>
        <v/>
      </c>
      <c r="Y84" s="54" t="str">
        <f t="shared" si="17"/>
        <v/>
      </c>
      <c r="Z84" s="54" t="str">
        <f t="shared" si="17"/>
        <v/>
      </c>
      <c r="AA84" s="54" t="str">
        <f t="shared" si="17"/>
        <v/>
      </c>
      <c r="AB84" s="54" t="str">
        <f t="shared" si="17"/>
        <v/>
      </c>
      <c r="AC84" s="55" t="str">
        <f t="shared" si="17"/>
        <v/>
      </c>
      <c r="AD84" s="55" t="str">
        <f t="shared" si="17"/>
        <v/>
      </c>
      <c r="AE84" s="54" t="str">
        <f t="shared" si="17"/>
        <v/>
      </c>
      <c r="AF84" s="54" t="str">
        <f t="shared" si="17"/>
        <v/>
      </c>
      <c r="AG84" s="54" t="str">
        <f t="shared" si="17"/>
        <v/>
      </c>
      <c r="AH84" s="54" t="str">
        <f t="shared" si="16"/>
        <v/>
      </c>
      <c r="AI84" s="54"/>
      <c r="AJ84" s="54"/>
    </row>
    <row r="85" spans="1:37" x14ac:dyDescent="0.3">
      <c r="A85" s="32">
        <v>99</v>
      </c>
      <c r="B85" s="33" t="str">
        <f>VLOOKUP($A85,Сотрудники!$A$3:$L$1201,2,0)</f>
        <v>Борисова Елизавета</v>
      </c>
      <c r="C85" s="33" t="str">
        <f>VLOOKUP($A85,Сотрудники!$A$3:$L$1201,8,0)</f>
        <v>Екатеринбург</v>
      </c>
      <c r="D85" s="54" t="str">
        <f t="shared" si="18"/>
        <v/>
      </c>
      <c r="E85" s="54" t="str">
        <f t="shared" si="18"/>
        <v/>
      </c>
      <c r="F85" s="54" t="str">
        <f t="shared" si="18"/>
        <v/>
      </c>
      <c r="G85" s="54" t="str">
        <f t="shared" si="18"/>
        <v/>
      </c>
      <c r="H85" s="55" t="str">
        <f t="shared" si="18"/>
        <v/>
      </c>
      <c r="I85" s="55" t="str">
        <f t="shared" si="18"/>
        <v/>
      </c>
      <c r="J85" s="54" t="str">
        <f t="shared" si="18"/>
        <v/>
      </c>
      <c r="K85" s="54" t="str">
        <f t="shared" si="18"/>
        <v/>
      </c>
      <c r="L85" s="54" t="str">
        <f t="shared" si="18"/>
        <v/>
      </c>
      <c r="M85" s="54" t="str">
        <f t="shared" si="18"/>
        <v/>
      </c>
      <c r="N85" s="54" t="str">
        <f t="shared" si="18"/>
        <v/>
      </c>
      <c r="O85" s="55" t="str">
        <f t="shared" si="18"/>
        <v/>
      </c>
      <c r="P85" s="55" t="str">
        <f t="shared" si="18"/>
        <v/>
      </c>
      <c r="Q85" s="54" t="str">
        <f t="shared" si="18"/>
        <v/>
      </c>
      <c r="R85" s="54" t="str">
        <f t="shared" si="18"/>
        <v/>
      </c>
      <c r="S85" s="54" t="str">
        <f t="shared" si="18"/>
        <v/>
      </c>
      <c r="T85" s="54" t="str">
        <f t="shared" si="18"/>
        <v/>
      </c>
      <c r="U85" s="54" t="str">
        <f t="shared" si="18"/>
        <v/>
      </c>
      <c r="V85" s="55" t="str">
        <f t="shared" si="18"/>
        <v/>
      </c>
      <c r="W85" s="55" t="str">
        <f t="shared" si="18"/>
        <v/>
      </c>
      <c r="X85" s="54" t="str">
        <f t="shared" si="17"/>
        <v/>
      </c>
      <c r="Y85" s="54" t="str">
        <f t="shared" si="17"/>
        <v/>
      </c>
      <c r="Z85" s="54" t="str">
        <f t="shared" si="17"/>
        <v/>
      </c>
      <c r="AA85" s="54" t="str">
        <f t="shared" si="17"/>
        <v/>
      </c>
      <c r="AB85" s="54" t="str">
        <f t="shared" si="17"/>
        <v/>
      </c>
      <c r="AC85" s="55" t="str">
        <f t="shared" si="17"/>
        <v/>
      </c>
      <c r="AD85" s="55" t="str">
        <f t="shared" si="17"/>
        <v/>
      </c>
      <c r="AE85" s="54" t="str">
        <f t="shared" si="17"/>
        <v/>
      </c>
      <c r="AF85" s="54" t="str">
        <f t="shared" si="17"/>
        <v/>
      </c>
      <c r="AG85" s="54" t="str">
        <f t="shared" si="17"/>
        <v/>
      </c>
      <c r="AH85" s="54" t="str">
        <f t="shared" si="16"/>
        <v/>
      </c>
      <c r="AI85" s="54"/>
      <c r="AJ85" s="54"/>
    </row>
    <row r="86" spans="1:37" x14ac:dyDescent="0.3">
      <c r="A86" s="32">
        <v>100</v>
      </c>
      <c r="B86" s="33" t="str">
        <f>VLOOKUP($A86,Сотрудники!$A$3:$L$1201,2,0)</f>
        <v>Любкина Анна</v>
      </c>
      <c r="C86" s="33" t="str">
        <f>VLOOKUP($A86,Сотрудники!$A$3:$L$1201,8,0)</f>
        <v>Москва</v>
      </c>
      <c r="D86" s="54" t="str">
        <f t="shared" si="18"/>
        <v/>
      </c>
      <c r="E86" s="54" t="str">
        <f t="shared" si="18"/>
        <v/>
      </c>
      <c r="F86" s="54" t="str">
        <f t="shared" si="18"/>
        <v/>
      </c>
      <c r="G86" s="54" t="str">
        <f t="shared" si="18"/>
        <v/>
      </c>
      <c r="H86" s="55" t="str">
        <f t="shared" si="18"/>
        <v/>
      </c>
      <c r="I86" s="55" t="str">
        <f t="shared" si="18"/>
        <v/>
      </c>
      <c r="J86" s="54" t="str">
        <f t="shared" si="18"/>
        <v/>
      </c>
      <c r="K86" s="54" t="str">
        <f t="shared" si="18"/>
        <v/>
      </c>
      <c r="L86" s="54" t="str">
        <f t="shared" si="18"/>
        <v/>
      </c>
      <c r="M86" s="54" t="str">
        <f t="shared" si="18"/>
        <v/>
      </c>
      <c r="N86" s="54" t="str">
        <f t="shared" si="18"/>
        <v/>
      </c>
      <c r="O86" s="55" t="str">
        <f t="shared" si="18"/>
        <v/>
      </c>
      <c r="P86" s="55" t="str">
        <f t="shared" si="18"/>
        <v/>
      </c>
      <c r="Q86" s="54" t="str">
        <f t="shared" si="18"/>
        <v/>
      </c>
      <c r="R86" s="54" t="str">
        <f t="shared" si="18"/>
        <v/>
      </c>
      <c r="S86" s="54" t="str">
        <f t="shared" si="18"/>
        <v/>
      </c>
      <c r="T86" s="54" t="str">
        <f t="shared" si="18"/>
        <v/>
      </c>
      <c r="U86" s="54" t="str">
        <f t="shared" si="18"/>
        <v/>
      </c>
      <c r="V86" s="55" t="str">
        <f t="shared" si="18"/>
        <v/>
      </c>
      <c r="W86" s="55" t="str">
        <f t="shared" si="18"/>
        <v/>
      </c>
      <c r="X86" s="54" t="str">
        <f t="shared" si="17"/>
        <v/>
      </c>
      <c r="Y86" s="54" t="str">
        <f t="shared" si="17"/>
        <v/>
      </c>
      <c r="Z86" s="54" t="str">
        <f t="shared" si="17"/>
        <v/>
      </c>
      <c r="AA86" s="54" t="str">
        <f t="shared" si="17"/>
        <v/>
      </c>
      <c r="AB86" s="54" t="str">
        <f t="shared" si="17"/>
        <v/>
      </c>
      <c r="AC86" s="55" t="str">
        <f t="shared" si="17"/>
        <v/>
      </c>
      <c r="AD86" s="55" t="str">
        <f t="shared" si="17"/>
        <v/>
      </c>
      <c r="AE86" s="54" t="str">
        <f t="shared" si="17"/>
        <v/>
      </c>
      <c r="AF86" s="54" t="str">
        <f t="shared" si="17"/>
        <v/>
      </c>
      <c r="AG86" s="54" t="str">
        <f t="shared" si="17"/>
        <v/>
      </c>
      <c r="AH86" s="54" t="str">
        <f t="shared" si="16"/>
        <v/>
      </c>
      <c r="AI86" s="54"/>
      <c r="AJ86" s="54"/>
    </row>
    <row r="87" spans="1:37" x14ac:dyDescent="0.3">
      <c r="B87" s="36" t="s">
        <v>27</v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</row>
    <row r="88" spans="1:37" x14ac:dyDescent="0.3">
      <c r="B88" s="38" t="s">
        <v>23</v>
      </c>
      <c r="C88" s="38" t="s">
        <v>24</v>
      </c>
      <c r="D88" s="96" t="s">
        <v>25</v>
      </c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</row>
    <row r="89" spans="1:37" x14ac:dyDescent="0.3">
      <c r="B89" s="36"/>
      <c r="C89" s="37" t="s">
        <v>21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36" t="s">
        <v>20</v>
      </c>
    </row>
    <row r="90" spans="1:37" x14ac:dyDescent="0.3">
      <c r="A90" s="33">
        <v>1</v>
      </c>
      <c r="B90" s="33" t="str">
        <f>VLOOKUP($A90,Сотрудники!$A$3:$L$1201,2,0)</f>
        <v>Кузьмин Антон</v>
      </c>
      <c r="C90" s="33" t="str">
        <f>VLOOKUP($A90,Сотрудники!$A$3:$L$1201,8,0)</f>
        <v>Москва</v>
      </c>
      <c r="D90" s="54"/>
      <c r="E90" s="54"/>
      <c r="F90" s="54"/>
      <c r="G90" s="54"/>
      <c r="H90" s="55"/>
      <c r="I90" s="55"/>
      <c r="J90" s="54"/>
      <c r="K90" s="54"/>
      <c r="L90" s="54"/>
      <c r="M90" s="54"/>
      <c r="N90" s="54"/>
      <c r="O90" s="55"/>
      <c r="P90" s="55"/>
      <c r="Q90" s="54"/>
      <c r="R90" s="54"/>
      <c r="S90" s="54"/>
      <c r="T90" s="54"/>
      <c r="U90" s="54"/>
      <c r="V90" s="55"/>
      <c r="W90" s="55"/>
      <c r="X90" s="54"/>
      <c r="Y90" s="54"/>
      <c r="Z90" s="54"/>
      <c r="AA90" s="54"/>
      <c r="AB90" s="54"/>
      <c r="AC90" s="55"/>
      <c r="AD90" s="55"/>
      <c r="AE90" s="54"/>
      <c r="AF90" s="54"/>
      <c r="AG90" s="54"/>
      <c r="AH90" s="54"/>
      <c r="AI90" s="54"/>
      <c r="AJ90" s="54"/>
      <c r="AK90" s="36">
        <f>SUM(D90:AJ90)</f>
        <v>0</v>
      </c>
    </row>
    <row r="91" spans="1:37" x14ac:dyDescent="0.3">
      <c r="A91" s="33">
        <v>2</v>
      </c>
      <c r="B91" s="33" t="str">
        <f>VLOOKUP($A91,Сотрудники!$A$3:$L$1201,2,0)</f>
        <v xml:space="preserve">Крейнделин Борис </v>
      </c>
      <c r="C91" s="33" t="str">
        <f>VLOOKUP($A91,Сотрудники!$A$3:$L$1201,8,0)</f>
        <v>Москва</v>
      </c>
      <c r="D91" s="54"/>
      <c r="E91" s="54"/>
      <c r="F91" s="54"/>
      <c r="G91" s="54"/>
      <c r="H91" s="55"/>
      <c r="I91" s="55"/>
      <c r="J91" s="54"/>
      <c r="K91" s="54"/>
      <c r="L91" s="54"/>
      <c r="M91" s="54"/>
      <c r="N91" s="54"/>
      <c r="O91" s="55"/>
      <c r="P91" s="55"/>
      <c r="Q91" s="54"/>
      <c r="R91" s="54"/>
      <c r="S91" s="54"/>
      <c r="T91" s="54"/>
      <c r="U91" s="54"/>
      <c r="V91" s="55"/>
      <c r="W91" s="55"/>
      <c r="X91" s="54"/>
      <c r="Y91" s="54"/>
      <c r="Z91" s="54"/>
      <c r="AA91" s="54"/>
      <c r="AB91" s="54"/>
      <c r="AC91" s="55"/>
      <c r="AD91" s="55"/>
      <c r="AE91" s="54"/>
      <c r="AF91" s="54"/>
      <c r="AG91" s="54"/>
      <c r="AH91" s="54"/>
      <c r="AI91" s="54"/>
      <c r="AJ91" s="54"/>
      <c r="AK91" s="36">
        <f t="shared" ref="AK91:AK154" si="19">SUM(D91:AJ91)</f>
        <v>0</v>
      </c>
    </row>
    <row r="92" spans="1:37" x14ac:dyDescent="0.3">
      <c r="A92" s="33">
        <v>3</v>
      </c>
      <c r="B92" s="33" t="str">
        <f>VLOOKUP($A92,Сотрудники!$A$3:$L$1201,2,0)</f>
        <v>Асеев Феофан</v>
      </c>
      <c r="C92" s="33" t="str">
        <f>VLOOKUP($A92,Сотрудники!$A$3:$L$1201,8,0)</f>
        <v>Москва</v>
      </c>
      <c r="D92" s="54"/>
      <c r="E92" s="54"/>
      <c r="F92" s="54"/>
      <c r="G92" s="54"/>
      <c r="H92" s="55"/>
      <c r="I92" s="55"/>
      <c r="J92" s="54"/>
      <c r="K92" s="54"/>
      <c r="L92" s="54"/>
      <c r="M92" s="54"/>
      <c r="N92" s="54"/>
      <c r="O92" s="55"/>
      <c r="P92" s="55"/>
      <c r="Q92" s="54"/>
      <c r="R92" s="54"/>
      <c r="S92" s="54"/>
      <c r="T92" s="54"/>
      <c r="U92" s="54"/>
      <c r="V92" s="55"/>
      <c r="W92" s="55"/>
      <c r="X92" s="54"/>
      <c r="Y92" s="54"/>
      <c r="Z92" s="54"/>
      <c r="AA92" s="54"/>
      <c r="AB92" s="54"/>
      <c r="AC92" s="55"/>
      <c r="AD92" s="55"/>
      <c r="AE92" s="54"/>
      <c r="AF92" s="54"/>
      <c r="AG92" s="54"/>
      <c r="AH92" s="54"/>
      <c r="AI92" s="54"/>
      <c r="AJ92" s="54"/>
      <c r="AK92" s="36">
        <f t="shared" si="19"/>
        <v>0</v>
      </c>
    </row>
    <row r="93" spans="1:37" x14ac:dyDescent="0.3">
      <c r="A93" s="32">
        <v>5</v>
      </c>
      <c r="B93" s="33" t="str">
        <f>VLOOKUP($A93,Сотрудники!$A$3:$L$1201,2,0)</f>
        <v>Яковлев Дмитрий</v>
      </c>
      <c r="C93" s="33" t="str">
        <f>VLOOKUP($A93,Сотрудники!$A$3:$L$1201,8,0)</f>
        <v>Москва</v>
      </c>
      <c r="D93" s="54"/>
      <c r="E93" s="54"/>
      <c r="F93" s="54"/>
      <c r="G93" s="54"/>
      <c r="H93" s="55"/>
      <c r="I93" s="55"/>
      <c r="J93" s="54"/>
      <c r="K93" s="54"/>
      <c r="L93" s="54"/>
      <c r="M93" s="54"/>
      <c r="N93" s="54"/>
      <c r="O93" s="55"/>
      <c r="P93" s="55"/>
      <c r="Q93" s="54"/>
      <c r="R93" s="54"/>
      <c r="S93" s="54"/>
      <c r="T93" s="54"/>
      <c r="U93" s="54"/>
      <c r="V93" s="55"/>
      <c r="W93" s="55"/>
      <c r="X93" s="54"/>
      <c r="Y93" s="54"/>
      <c r="Z93" s="54"/>
      <c r="AA93" s="54"/>
      <c r="AB93" s="54"/>
      <c r="AC93" s="55"/>
      <c r="AD93" s="55"/>
      <c r="AE93" s="54"/>
      <c r="AF93" s="54"/>
      <c r="AG93" s="54"/>
      <c r="AH93" s="54"/>
      <c r="AI93" s="54"/>
      <c r="AJ93" s="54"/>
      <c r="AK93" s="36">
        <f t="shared" si="19"/>
        <v>0</v>
      </c>
    </row>
    <row r="94" spans="1:37" x14ac:dyDescent="0.3">
      <c r="A94" s="32">
        <v>8</v>
      </c>
      <c r="B94" s="33" t="str">
        <f>VLOOKUP($A94,Сотрудники!$A$3:$L$1201,2,0)</f>
        <v>Хохлова Крестина</v>
      </c>
      <c r="C94" s="33" t="str">
        <f>VLOOKUP($A94,Сотрудники!$A$3:$L$1201,8,0)</f>
        <v>Москва</v>
      </c>
      <c r="D94" s="54"/>
      <c r="E94" s="54"/>
      <c r="F94" s="54"/>
      <c r="G94" s="54"/>
      <c r="H94" s="55"/>
      <c r="I94" s="55"/>
      <c r="J94" s="54"/>
      <c r="K94" s="54"/>
      <c r="L94" s="54"/>
      <c r="M94" s="54"/>
      <c r="N94" s="54"/>
      <c r="O94" s="55"/>
      <c r="P94" s="55"/>
      <c r="Q94" s="54"/>
      <c r="R94" s="54"/>
      <c r="S94" s="54"/>
      <c r="T94" s="54"/>
      <c r="U94" s="54"/>
      <c r="V94" s="55"/>
      <c r="W94" s="55"/>
      <c r="X94" s="54"/>
      <c r="Y94" s="54"/>
      <c r="Z94" s="54"/>
      <c r="AA94" s="54"/>
      <c r="AB94" s="54"/>
      <c r="AC94" s="55"/>
      <c r="AD94" s="55"/>
      <c r="AE94" s="54"/>
      <c r="AF94" s="54"/>
      <c r="AG94" s="54"/>
      <c r="AH94" s="54"/>
      <c r="AI94" s="54"/>
      <c r="AJ94" s="54"/>
      <c r="AK94" s="36">
        <f t="shared" si="19"/>
        <v>0</v>
      </c>
    </row>
    <row r="95" spans="1:37" x14ac:dyDescent="0.3">
      <c r="A95" s="32">
        <v>9</v>
      </c>
      <c r="B95" s="33" t="str">
        <f>VLOOKUP($A95,Сотрудники!$A$3:$L$1201,2,0)</f>
        <v>Пойш Виталий</v>
      </c>
      <c r="C95" s="33" t="str">
        <f>VLOOKUP($A95,Сотрудники!$A$3:$L$1201,8,0)</f>
        <v>Екатеринбург</v>
      </c>
      <c r="D95" s="54"/>
      <c r="E95" s="54"/>
      <c r="F95" s="54"/>
      <c r="G95" s="54"/>
      <c r="H95" s="55"/>
      <c r="I95" s="55"/>
      <c r="J95" s="54"/>
      <c r="K95" s="54"/>
      <c r="L95" s="54"/>
      <c r="M95" s="54"/>
      <c r="N95" s="54"/>
      <c r="O95" s="55"/>
      <c r="P95" s="55"/>
      <c r="Q95" s="54"/>
      <c r="R95" s="54"/>
      <c r="S95" s="54"/>
      <c r="T95" s="54"/>
      <c r="U95" s="54"/>
      <c r="V95" s="55"/>
      <c r="W95" s="55"/>
      <c r="X95" s="54"/>
      <c r="Y95" s="54"/>
      <c r="Z95" s="54"/>
      <c r="AA95" s="54"/>
      <c r="AB95" s="54"/>
      <c r="AC95" s="55"/>
      <c r="AD95" s="55"/>
      <c r="AE95" s="54"/>
      <c r="AF95" s="54"/>
      <c r="AG95" s="54"/>
      <c r="AH95" s="54"/>
      <c r="AI95" s="52"/>
      <c r="AJ95" s="52"/>
      <c r="AK95" s="36">
        <f t="shared" si="19"/>
        <v>0</v>
      </c>
    </row>
    <row r="96" spans="1:37" x14ac:dyDescent="0.3">
      <c r="A96" s="32">
        <v>10</v>
      </c>
      <c r="B96" s="33" t="str">
        <f>VLOOKUP($A96,Сотрудники!$A$3:$L$1201,2,0)</f>
        <v>Офицеров Дмитрий</v>
      </c>
      <c r="C96" s="33" t="str">
        <f>VLOOKUP($A96,Сотрудники!$A$3:$L$1201,8,0)</f>
        <v>СПБ</v>
      </c>
      <c r="D96" s="54"/>
      <c r="E96" s="54"/>
      <c r="F96" s="54"/>
      <c r="G96" s="54"/>
      <c r="H96" s="55"/>
      <c r="I96" s="55"/>
      <c r="J96" s="54"/>
      <c r="K96" s="54"/>
      <c r="L96" s="54"/>
      <c r="M96" s="54"/>
      <c r="N96" s="54"/>
      <c r="O96" s="55"/>
      <c r="P96" s="55"/>
      <c r="Q96" s="54"/>
      <c r="R96" s="54"/>
      <c r="S96" s="54"/>
      <c r="T96" s="54"/>
      <c r="U96" s="54"/>
      <c r="V96" s="55"/>
      <c r="W96" s="55"/>
      <c r="X96" s="54"/>
      <c r="Y96" s="54"/>
      <c r="Z96" s="54"/>
      <c r="AA96" s="54"/>
      <c r="AB96" s="54"/>
      <c r="AC96" s="55"/>
      <c r="AD96" s="55"/>
      <c r="AE96" s="54"/>
      <c r="AF96" s="54"/>
      <c r="AG96" s="54"/>
      <c r="AH96" s="54"/>
      <c r="AI96" s="52"/>
      <c r="AJ96" s="52"/>
      <c r="AK96" s="36">
        <f t="shared" si="19"/>
        <v>0</v>
      </c>
    </row>
    <row r="97" spans="1:37" x14ac:dyDescent="0.3">
      <c r="A97" s="32">
        <v>11</v>
      </c>
      <c r="B97" s="33" t="str">
        <f>VLOOKUP($A97,Сотрудники!$A$3:$L$1201,2,0)</f>
        <v>Муштекенов Тимур</v>
      </c>
      <c r="C97" s="33" t="str">
        <f>VLOOKUP($A97,Сотрудники!$A$3:$L$1201,8,0)</f>
        <v>СПБ</v>
      </c>
      <c r="D97" s="54"/>
      <c r="E97" s="54"/>
      <c r="F97" s="54"/>
      <c r="G97" s="54"/>
      <c r="H97" s="55"/>
      <c r="I97" s="55"/>
      <c r="J97" s="54"/>
      <c r="K97" s="54"/>
      <c r="L97" s="54"/>
      <c r="M97" s="54"/>
      <c r="N97" s="54"/>
      <c r="O97" s="55"/>
      <c r="P97" s="55"/>
      <c r="Q97" s="54"/>
      <c r="R97" s="54"/>
      <c r="S97" s="54"/>
      <c r="T97" s="54"/>
      <c r="U97" s="54"/>
      <c r="V97" s="55"/>
      <c r="W97" s="55"/>
      <c r="X97" s="54"/>
      <c r="Y97" s="54"/>
      <c r="Z97" s="54"/>
      <c r="AA97" s="54"/>
      <c r="AB97" s="54"/>
      <c r="AC97" s="55"/>
      <c r="AD97" s="55"/>
      <c r="AE97" s="54"/>
      <c r="AF97" s="54"/>
      <c r="AG97" s="54"/>
      <c r="AH97" s="54"/>
      <c r="AI97" s="52"/>
      <c r="AJ97" s="52"/>
      <c r="AK97" s="36">
        <f t="shared" si="19"/>
        <v>0</v>
      </c>
    </row>
    <row r="98" spans="1:37" x14ac:dyDescent="0.3">
      <c r="A98" s="49">
        <v>13</v>
      </c>
      <c r="B98" s="33" t="str">
        <f>VLOOKUP($A98,Сотрудники!$A$3:$L$1201,2,0)</f>
        <v>Богданов Михаил</v>
      </c>
      <c r="C98" s="33" t="str">
        <f>VLOOKUP($A98,Сотрудники!$A$3:$L$1201,8,0)</f>
        <v>СПБ</v>
      </c>
      <c r="D98" s="54"/>
      <c r="E98" s="54"/>
      <c r="F98" s="54"/>
      <c r="G98" s="54"/>
      <c r="H98" s="55"/>
      <c r="I98" s="55"/>
      <c r="J98" s="54"/>
      <c r="K98" s="54"/>
      <c r="L98" s="54"/>
      <c r="M98" s="54"/>
      <c r="N98" s="54"/>
      <c r="O98" s="55"/>
      <c r="P98" s="55"/>
      <c r="Q98" s="54"/>
      <c r="R98" s="54"/>
      <c r="S98" s="54"/>
      <c r="T98" s="54"/>
      <c r="U98" s="54"/>
      <c r="V98" s="55"/>
      <c r="W98" s="55"/>
      <c r="X98" s="54"/>
      <c r="Y98" s="54"/>
      <c r="Z98" s="54"/>
      <c r="AA98" s="54"/>
      <c r="AB98" s="54"/>
      <c r="AC98" s="55"/>
      <c r="AD98" s="55"/>
      <c r="AE98" s="54"/>
      <c r="AF98" s="54"/>
      <c r="AG98" s="54"/>
      <c r="AH98" s="54"/>
      <c r="AI98" s="52"/>
      <c r="AJ98" s="52"/>
      <c r="AK98" s="36">
        <f t="shared" si="19"/>
        <v>0</v>
      </c>
    </row>
    <row r="99" spans="1:37" x14ac:dyDescent="0.3">
      <c r="A99" s="49">
        <v>14</v>
      </c>
      <c r="B99" s="33" t="str">
        <f>VLOOKUP($A99,Сотрудники!$A$3:$L$1201,2,0)</f>
        <v>Смирнова Екатерина</v>
      </c>
      <c r="C99" s="33" t="str">
        <f>VLOOKUP($A99,Сотрудники!$A$3:$L$1201,8,0)</f>
        <v>Москва</v>
      </c>
      <c r="D99" s="54"/>
      <c r="E99" s="54"/>
      <c r="F99" s="54"/>
      <c r="G99" s="54"/>
      <c r="H99" s="55"/>
      <c r="I99" s="55"/>
      <c r="J99" s="54"/>
      <c r="K99" s="54"/>
      <c r="L99" s="54"/>
      <c r="M99" s="54"/>
      <c r="N99" s="54"/>
      <c r="O99" s="55"/>
      <c r="P99" s="55"/>
      <c r="Q99" s="54"/>
      <c r="R99" s="54"/>
      <c r="S99" s="54"/>
      <c r="T99" s="54"/>
      <c r="U99" s="54"/>
      <c r="V99" s="55"/>
      <c r="W99" s="55"/>
      <c r="X99" s="54"/>
      <c r="Y99" s="54"/>
      <c r="Z99" s="54"/>
      <c r="AA99" s="54"/>
      <c r="AB99" s="54"/>
      <c r="AC99" s="55"/>
      <c r="AD99" s="55"/>
      <c r="AE99" s="54"/>
      <c r="AF99" s="54"/>
      <c r="AG99" s="54"/>
      <c r="AH99" s="54"/>
      <c r="AI99" s="52"/>
      <c r="AJ99" s="52"/>
      <c r="AK99" s="36">
        <f t="shared" si="19"/>
        <v>0</v>
      </c>
    </row>
    <row r="100" spans="1:37" x14ac:dyDescent="0.3">
      <c r="A100" s="49">
        <v>15</v>
      </c>
      <c r="B100" s="33" t="str">
        <f>VLOOKUP($A100,Сотрудники!$A$3:$L$1201,2,0)</f>
        <v>Герасимова Елизавета</v>
      </c>
      <c r="C100" s="33" t="str">
        <f>VLOOKUP($A100,Сотрудники!$A$3:$L$1201,8,0)</f>
        <v>Москва</v>
      </c>
      <c r="D100" s="54"/>
      <c r="E100" s="54"/>
      <c r="F100" s="54"/>
      <c r="G100" s="54"/>
      <c r="H100" s="55"/>
      <c r="I100" s="55"/>
      <c r="J100" s="54"/>
      <c r="K100" s="54"/>
      <c r="L100" s="54"/>
      <c r="M100" s="54"/>
      <c r="N100" s="54"/>
      <c r="O100" s="55"/>
      <c r="P100" s="55"/>
      <c r="Q100" s="54"/>
      <c r="R100" s="54"/>
      <c r="S100" s="54"/>
      <c r="T100" s="54"/>
      <c r="U100" s="54"/>
      <c r="V100" s="55"/>
      <c r="W100" s="55"/>
      <c r="X100" s="54"/>
      <c r="Y100" s="54"/>
      <c r="Z100" s="54"/>
      <c r="AA100" s="54"/>
      <c r="AB100" s="54"/>
      <c r="AC100" s="55"/>
      <c r="AD100" s="55"/>
      <c r="AE100" s="54"/>
      <c r="AF100" s="54"/>
      <c r="AG100" s="54"/>
      <c r="AH100" s="54"/>
      <c r="AI100" s="52"/>
      <c r="AJ100" s="52"/>
      <c r="AK100" s="36">
        <f t="shared" si="19"/>
        <v>0</v>
      </c>
    </row>
    <row r="101" spans="1:37" x14ac:dyDescent="0.3">
      <c r="A101" s="32">
        <v>16</v>
      </c>
      <c r="B101" s="33" t="str">
        <f>VLOOKUP($A101,Сотрудники!$A$3:$L$1201,2,0)</f>
        <v>Абдуллаева Анжелика</v>
      </c>
      <c r="C101" s="33" t="str">
        <f>VLOOKUP($A101,Сотрудники!$A$3:$L$1201,8,0)</f>
        <v>Москва</v>
      </c>
      <c r="D101" s="54"/>
      <c r="E101" s="54"/>
      <c r="F101" s="54"/>
      <c r="G101" s="54"/>
      <c r="H101" s="55"/>
      <c r="I101" s="55"/>
      <c r="J101" s="54"/>
      <c r="K101" s="54"/>
      <c r="L101" s="54"/>
      <c r="M101" s="54"/>
      <c r="N101" s="54"/>
      <c r="O101" s="55"/>
      <c r="P101" s="55"/>
      <c r="Q101" s="54"/>
      <c r="R101" s="54"/>
      <c r="S101" s="54"/>
      <c r="T101" s="54"/>
      <c r="U101" s="54"/>
      <c r="V101" s="55"/>
      <c r="W101" s="55"/>
      <c r="X101" s="54"/>
      <c r="Y101" s="54"/>
      <c r="Z101" s="54"/>
      <c r="AA101" s="54"/>
      <c r="AB101" s="54"/>
      <c r="AC101" s="55"/>
      <c r="AD101" s="55"/>
      <c r="AE101" s="54"/>
      <c r="AF101" s="54"/>
      <c r="AG101" s="54"/>
      <c r="AH101" s="54"/>
      <c r="AI101" s="52"/>
      <c r="AJ101" s="52"/>
      <c r="AK101" s="36">
        <f t="shared" si="19"/>
        <v>0</v>
      </c>
    </row>
    <row r="102" spans="1:37" x14ac:dyDescent="0.3">
      <c r="A102" s="32">
        <v>17</v>
      </c>
      <c r="B102" s="33" t="str">
        <f>VLOOKUP($A102,Сотрудники!$A$3:$L$1201,2,0)</f>
        <v>Наймушин Евгений</v>
      </c>
      <c r="C102" s="33" t="str">
        <f>VLOOKUP($A102,Сотрудники!$A$3:$L$1201,8,0)</f>
        <v>Екатеринбург</v>
      </c>
      <c r="D102" s="54"/>
      <c r="E102" s="54"/>
      <c r="F102" s="54"/>
      <c r="G102" s="54"/>
      <c r="H102" s="55"/>
      <c r="I102" s="55"/>
      <c r="J102" s="54"/>
      <c r="K102" s="54"/>
      <c r="L102" s="54"/>
      <c r="M102" s="54"/>
      <c r="N102" s="54"/>
      <c r="O102" s="55"/>
      <c r="P102" s="55"/>
      <c r="Q102" s="54"/>
      <c r="R102" s="54"/>
      <c r="S102" s="54"/>
      <c r="T102" s="54"/>
      <c r="U102" s="54"/>
      <c r="V102" s="55"/>
      <c r="W102" s="55"/>
      <c r="X102" s="54"/>
      <c r="Y102" s="54"/>
      <c r="Z102" s="54"/>
      <c r="AA102" s="54"/>
      <c r="AB102" s="54"/>
      <c r="AC102" s="55"/>
      <c r="AD102" s="55"/>
      <c r="AE102" s="54"/>
      <c r="AF102" s="54"/>
      <c r="AG102" s="54"/>
      <c r="AH102" s="54"/>
      <c r="AI102" s="52"/>
      <c r="AJ102" s="52"/>
      <c r="AK102" s="36">
        <f t="shared" si="19"/>
        <v>0</v>
      </c>
    </row>
    <row r="103" spans="1:37" x14ac:dyDescent="0.3">
      <c r="A103" s="32">
        <v>19</v>
      </c>
      <c r="B103" s="33" t="str">
        <f>VLOOKUP($A103,Сотрудники!$A$3:$L$1201,2,0)</f>
        <v>Лопатин Максим</v>
      </c>
      <c r="C103" s="33" t="str">
        <f>VLOOKUP($A103,Сотрудники!$A$3:$L$1201,8,0)</f>
        <v>Москва</v>
      </c>
      <c r="D103" s="54"/>
      <c r="E103" s="54"/>
      <c r="F103" s="54"/>
      <c r="G103" s="54"/>
      <c r="H103" s="55"/>
      <c r="I103" s="55"/>
      <c r="J103" s="54"/>
      <c r="K103" s="54"/>
      <c r="L103" s="54"/>
      <c r="M103" s="54"/>
      <c r="N103" s="54"/>
      <c r="O103" s="55"/>
      <c r="P103" s="55"/>
      <c r="Q103" s="54"/>
      <c r="R103" s="54"/>
      <c r="S103" s="54"/>
      <c r="T103" s="54"/>
      <c r="U103" s="54"/>
      <c r="V103" s="55"/>
      <c r="W103" s="55"/>
      <c r="X103" s="54"/>
      <c r="Y103" s="54"/>
      <c r="Z103" s="54"/>
      <c r="AA103" s="54"/>
      <c r="AB103" s="54"/>
      <c r="AC103" s="55"/>
      <c r="AD103" s="55"/>
      <c r="AE103" s="54"/>
      <c r="AF103" s="54"/>
      <c r="AG103" s="54"/>
      <c r="AH103" s="54"/>
      <c r="AI103" s="52"/>
      <c r="AJ103" s="52"/>
      <c r="AK103" s="36">
        <f t="shared" si="19"/>
        <v>0</v>
      </c>
    </row>
    <row r="104" spans="1:37" x14ac:dyDescent="0.3">
      <c r="A104" s="32">
        <v>21</v>
      </c>
      <c r="B104" s="33" t="str">
        <f>VLOOKUP($A104,Сотрудники!$A$3:$L$1201,2,0)</f>
        <v>Шимберев Борис</v>
      </c>
      <c r="C104" s="33" t="str">
        <f>VLOOKUP($A104,Сотрудники!$A$3:$L$1201,8,0)</f>
        <v>СПБ</v>
      </c>
      <c r="D104" s="54"/>
      <c r="E104" s="54"/>
      <c r="F104" s="54"/>
      <c r="G104" s="54"/>
      <c r="H104" s="55"/>
      <c r="I104" s="55"/>
      <c r="J104" s="54"/>
      <c r="K104" s="54"/>
      <c r="L104" s="54"/>
      <c r="M104" s="54"/>
      <c r="N104" s="54"/>
      <c r="O104" s="55"/>
      <c r="P104" s="55"/>
      <c r="Q104" s="54"/>
      <c r="R104" s="54"/>
      <c r="S104" s="54"/>
      <c r="T104" s="54"/>
      <c r="U104" s="54"/>
      <c r="V104" s="55"/>
      <c r="W104" s="55"/>
      <c r="X104" s="54"/>
      <c r="Y104" s="54"/>
      <c r="Z104" s="54"/>
      <c r="AA104" s="54"/>
      <c r="AB104" s="54"/>
      <c r="AC104" s="55"/>
      <c r="AD104" s="55"/>
      <c r="AE104" s="54"/>
      <c r="AF104" s="54"/>
      <c r="AG104" s="54"/>
      <c r="AH104" s="54"/>
      <c r="AI104" s="52"/>
      <c r="AJ104" s="52"/>
      <c r="AK104" s="36">
        <f t="shared" si="19"/>
        <v>0</v>
      </c>
    </row>
    <row r="105" spans="1:37" x14ac:dyDescent="0.3">
      <c r="A105" s="32">
        <v>22</v>
      </c>
      <c r="B105" s="33" t="str">
        <f>VLOOKUP($A105,Сотрудники!$A$3:$L$1201,2,0)</f>
        <v>Виштак Татьяна</v>
      </c>
      <c r="C105" s="33" t="str">
        <f>VLOOKUP($A105,Сотрудники!$A$3:$L$1201,8,0)</f>
        <v>Москва</v>
      </c>
      <c r="D105" s="54"/>
      <c r="E105" s="54"/>
      <c r="F105" s="54"/>
      <c r="G105" s="54"/>
      <c r="H105" s="55"/>
      <c r="I105" s="55"/>
      <c r="J105" s="54"/>
      <c r="K105" s="54"/>
      <c r="L105" s="54"/>
      <c r="M105" s="54"/>
      <c r="N105" s="54"/>
      <c r="O105" s="55"/>
      <c r="P105" s="55"/>
      <c r="Q105" s="54"/>
      <c r="R105" s="54"/>
      <c r="S105" s="54"/>
      <c r="T105" s="54"/>
      <c r="U105" s="54"/>
      <c r="V105" s="55"/>
      <c r="W105" s="55"/>
      <c r="X105" s="54"/>
      <c r="Y105" s="54"/>
      <c r="Z105" s="54"/>
      <c r="AA105" s="54"/>
      <c r="AB105" s="54"/>
      <c r="AC105" s="55"/>
      <c r="AD105" s="55"/>
      <c r="AE105" s="54"/>
      <c r="AF105" s="54"/>
      <c r="AG105" s="54"/>
      <c r="AH105" s="54"/>
      <c r="AI105" s="52"/>
      <c r="AJ105" s="52"/>
      <c r="AK105" s="36">
        <f t="shared" si="19"/>
        <v>0</v>
      </c>
    </row>
    <row r="106" spans="1:37" x14ac:dyDescent="0.3">
      <c r="A106" s="32">
        <v>23</v>
      </c>
      <c r="B106" s="33" t="str">
        <f>VLOOKUP($A106,Сотрудники!$A$3:$L$1201,2,0)</f>
        <v>Путилов Александр</v>
      </c>
      <c r="C106" s="33" t="str">
        <f>VLOOKUP($A106,Сотрудники!$A$3:$L$1201,8,0)</f>
        <v>Екатеринбург</v>
      </c>
      <c r="D106" s="54"/>
      <c r="E106" s="54"/>
      <c r="F106" s="54"/>
      <c r="G106" s="54"/>
      <c r="H106" s="55"/>
      <c r="I106" s="55"/>
      <c r="J106" s="54"/>
      <c r="K106" s="54"/>
      <c r="L106" s="54"/>
      <c r="M106" s="54"/>
      <c r="N106" s="54"/>
      <c r="O106" s="55"/>
      <c r="P106" s="55"/>
      <c r="Q106" s="54"/>
      <c r="R106" s="54"/>
      <c r="S106" s="54"/>
      <c r="T106" s="54"/>
      <c r="U106" s="54"/>
      <c r="V106" s="55"/>
      <c r="W106" s="55"/>
      <c r="X106" s="54"/>
      <c r="Y106" s="54"/>
      <c r="Z106" s="54"/>
      <c r="AA106" s="54"/>
      <c r="AB106" s="54"/>
      <c r="AC106" s="55"/>
      <c r="AD106" s="55"/>
      <c r="AE106" s="54"/>
      <c r="AF106" s="54"/>
      <c r="AG106" s="54"/>
      <c r="AH106" s="54"/>
      <c r="AI106" s="52"/>
      <c r="AJ106" s="52"/>
      <c r="AK106" s="36">
        <f t="shared" si="19"/>
        <v>0</v>
      </c>
    </row>
    <row r="107" spans="1:37" x14ac:dyDescent="0.3">
      <c r="A107" s="32">
        <v>24</v>
      </c>
      <c r="B107" s="33" t="str">
        <f>VLOOKUP($A107,Сотрудники!$A$3:$L$1201,2,0)</f>
        <v>Цыганкова Анастасия</v>
      </c>
      <c r="C107" s="33" t="str">
        <f>VLOOKUP($A107,Сотрудники!$A$3:$L$1201,8,0)</f>
        <v>Москва</v>
      </c>
      <c r="D107" s="54"/>
      <c r="E107" s="54"/>
      <c r="F107" s="54"/>
      <c r="G107" s="54"/>
      <c r="H107" s="55"/>
      <c r="I107" s="55"/>
      <c r="J107" s="54"/>
      <c r="K107" s="54"/>
      <c r="L107" s="54"/>
      <c r="M107" s="54"/>
      <c r="N107" s="54"/>
      <c r="O107" s="55"/>
      <c r="P107" s="55"/>
      <c r="Q107" s="54"/>
      <c r="R107" s="54"/>
      <c r="S107" s="54"/>
      <c r="T107" s="54"/>
      <c r="U107" s="54"/>
      <c r="V107" s="55"/>
      <c r="W107" s="55"/>
      <c r="X107" s="54"/>
      <c r="Y107" s="54"/>
      <c r="Z107" s="54"/>
      <c r="AA107" s="54"/>
      <c r="AB107" s="54"/>
      <c r="AC107" s="55"/>
      <c r="AD107" s="55"/>
      <c r="AE107" s="54"/>
      <c r="AF107" s="54"/>
      <c r="AG107" s="54"/>
      <c r="AH107" s="54"/>
      <c r="AI107" s="52"/>
      <c r="AJ107" s="52"/>
      <c r="AK107" s="36">
        <f t="shared" si="19"/>
        <v>0</v>
      </c>
    </row>
    <row r="108" spans="1:37" x14ac:dyDescent="0.3">
      <c r="A108" s="32">
        <v>25</v>
      </c>
      <c r="B108" s="33" t="str">
        <f>VLOOKUP($A108,Сотрудники!$A$3:$L$1201,2,0)</f>
        <v>Беседин Игорь</v>
      </c>
      <c r="C108" s="33" t="str">
        <f>VLOOKUP($A108,Сотрудники!$A$3:$L$1201,8,0)</f>
        <v>Нижний Новгород</v>
      </c>
      <c r="D108" s="54"/>
      <c r="E108" s="54"/>
      <c r="F108" s="54"/>
      <c r="G108" s="54"/>
      <c r="H108" s="55"/>
      <c r="I108" s="55"/>
      <c r="J108" s="54"/>
      <c r="K108" s="54"/>
      <c r="L108" s="54"/>
      <c r="M108" s="54"/>
      <c r="N108" s="54"/>
      <c r="O108" s="55"/>
      <c r="P108" s="55"/>
      <c r="Q108" s="54"/>
      <c r="R108" s="54"/>
      <c r="S108" s="54"/>
      <c r="T108" s="54"/>
      <c r="U108" s="54"/>
      <c r="V108" s="55"/>
      <c r="W108" s="55"/>
      <c r="X108" s="54"/>
      <c r="Y108" s="54"/>
      <c r="Z108" s="54"/>
      <c r="AA108" s="54"/>
      <c r="AB108" s="54"/>
      <c r="AC108" s="55"/>
      <c r="AD108" s="55"/>
      <c r="AE108" s="54"/>
      <c r="AF108" s="54"/>
      <c r="AG108" s="54"/>
      <c r="AH108" s="54"/>
      <c r="AI108" s="52"/>
      <c r="AJ108" s="52"/>
      <c r="AK108" s="36">
        <f t="shared" si="19"/>
        <v>0</v>
      </c>
    </row>
    <row r="109" spans="1:37" x14ac:dyDescent="0.3">
      <c r="A109" s="32">
        <v>26</v>
      </c>
      <c r="B109" s="33" t="str">
        <f>VLOOKUP($A109,Сотрудники!$A$3:$L$1201,2,0)</f>
        <v>Молчанов Роман</v>
      </c>
      <c r="C109" s="33" t="str">
        <f>VLOOKUP($A109,Сотрудники!$A$3:$L$1201,8,0)</f>
        <v>Москва</v>
      </c>
      <c r="D109" s="54"/>
      <c r="E109" s="54"/>
      <c r="F109" s="54"/>
      <c r="G109" s="54"/>
      <c r="H109" s="55"/>
      <c r="I109" s="55"/>
      <c r="J109" s="54"/>
      <c r="K109" s="54"/>
      <c r="L109" s="54"/>
      <c r="M109" s="54"/>
      <c r="N109" s="54"/>
      <c r="O109" s="55"/>
      <c r="P109" s="55"/>
      <c r="Q109" s="54"/>
      <c r="R109" s="54"/>
      <c r="S109" s="54"/>
      <c r="T109" s="54"/>
      <c r="U109" s="54"/>
      <c r="V109" s="55"/>
      <c r="W109" s="55"/>
      <c r="X109" s="54"/>
      <c r="Y109" s="54"/>
      <c r="Z109" s="54"/>
      <c r="AA109" s="54"/>
      <c r="AB109" s="54"/>
      <c r="AC109" s="55"/>
      <c r="AD109" s="55"/>
      <c r="AE109" s="54"/>
      <c r="AF109" s="54"/>
      <c r="AG109" s="54"/>
      <c r="AH109" s="54"/>
      <c r="AI109" s="52"/>
      <c r="AJ109" s="52"/>
      <c r="AK109" s="36">
        <f t="shared" si="19"/>
        <v>0</v>
      </c>
    </row>
    <row r="110" spans="1:37" x14ac:dyDescent="0.3">
      <c r="A110" s="32">
        <v>27</v>
      </c>
      <c r="B110" s="33" t="str">
        <f>VLOOKUP($A110,Сотрудники!$A$3:$L$1201,2,0)</f>
        <v>Пузанов Андрей</v>
      </c>
      <c r="C110" s="33" t="str">
        <f>VLOOKUP($A110,Сотрудники!$A$3:$L$1201,8,0)</f>
        <v>Москва</v>
      </c>
      <c r="D110" s="54"/>
      <c r="E110" s="54"/>
      <c r="F110" s="54"/>
      <c r="G110" s="54"/>
      <c r="H110" s="55"/>
      <c r="I110" s="55"/>
      <c r="J110" s="54"/>
      <c r="K110" s="54"/>
      <c r="L110" s="54"/>
      <c r="M110" s="54"/>
      <c r="N110" s="54"/>
      <c r="O110" s="55"/>
      <c r="P110" s="55"/>
      <c r="Q110" s="54"/>
      <c r="R110" s="54"/>
      <c r="S110" s="54"/>
      <c r="T110" s="54"/>
      <c r="U110" s="54"/>
      <c r="V110" s="55"/>
      <c r="W110" s="55"/>
      <c r="X110" s="54"/>
      <c r="Y110" s="54"/>
      <c r="Z110" s="54"/>
      <c r="AA110" s="54"/>
      <c r="AB110" s="54"/>
      <c r="AC110" s="55"/>
      <c r="AD110" s="55"/>
      <c r="AE110" s="54"/>
      <c r="AF110" s="54"/>
      <c r="AG110" s="54"/>
      <c r="AH110" s="54"/>
      <c r="AI110" s="52"/>
      <c r="AJ110" s="52"/>
      <c r="AK110" s="36">
        <f t="shared" si="19"/>
        <v>0</v>
      </c>
    </row>
    <row r="111" spans="1:37" x14ac:dyDescent="0.3">
      <c r="A111" s="32">
        <v>28</v>
      </c>
      <c r="B111" s="33" t="str">
        <f>VLOOKUP($A111,Сотрудники!$A$3:$L$1201,2,0)</f>
        <v>Хотулев Дмитрий</v>
      </c>
      <c r="C111" s="33" t="str">
        <f>VLOOKUP($A111,Сотрудники!$A$3:$L$1201,8,0)</f>
        <v>Саратов</v>
      </c>
      <c r="D111" s="54"/>
      <c r="E111" s="54"/>
      <c r="F111" s="54"/>
      <c r="G111" s="54"/>
      <c r="H111" s="55"/>
      <c r="I111" s="55"/>
      <c r="J111" s="54"/>
      <c r="K111" s="54"/>
      <c r="L111" s="54"/>
      <c r="M111" s="54"/>
      <c r="N111" s="54"/>
      <c r="O111" s="55"/>
      <c r="P111" s="55"/>
      <c r="Q111" s="54"/>
      <c r="R111" s="54"/>
      <c r="S111" s="54"/>
      <c r="T111" s="54"/>
      <c r="U111" s="54"/>
      <c r="V111" s="55"/>
      <c r="W111" s="55"/>
      <c r="X111" s="54"/>
      <c r="Y111" s="54"/>
      <c r="Z111" s="54"/>
      <c r="AA111" s="54"/>
      <c r="AB111" s="54"/>
      <c r="AC111" s="55"/>
      <c r="AD111" s="55"/>
      <c r="AE111" s="54"/>
      <c r="AF111" s="54"/>
      <c r="AG111" s="54"/>
      <c r="AH111" s="54"/>
      <c r="AI111" s="52"/>
      <c r="AJ111" s="52"/>
      <c r="AK111" s="36">
        <f t="shared" si="19"/>
        <v>0</v>
      </c>
    </row>
    <row r="112" spans="1:37" x14ac:dyDescent="0.3">
      <c r="A112" s="32">
        <v>30</v>
      </c>
      <c r="B112" s="33" t="str">
        <f>VLOOKUP($A112,Сотрудники!$A$3:$L$1201,2,0)</f>
        <v>Тарасов Алексей</v>
      </c>
      <c r="C112" s="33" t="str">
        <f>VLOOKUP($A112,Сотрудники!$A$3:$L$1201,8,0)</f>
        <v>СПБ</v>
      </c>
      <c r="D112" s="54"/>
      <c r="E112" s="54"/>
      <c r="F112" s="54"/>
      <c r="G112" s="54"/>
      <c r="H112" s="55"/>
      <c r="I112" s="55"/>
      <c r="J112" s="54"/>
      <c r="K112" s="54"/>
      <c r="L112" s="54"/>
      <c r="M112" s="54"/>
      <c r="N112" s="54"/>
      <c r="O112" s="55"/>
      <c r="P112" s="55"/>
      <c r="Q112" s="54"/>
      <c r="R112" s="54"/>
      <c r="S112" s="54"/>
      <c r="T112" s="54"/>
      <c r="U112" s="54"/>
      <c r="V112" s="55"/>
      <c r="W112" s="55"/>
      <c r="X112" s="54"/>
      <c r="Y112" s="54"/>
      <c r="Z112" s="54"/>
      <c r="AA112" s="54"/>
      <c r="AB112" s="54"/>
      <c r="AC112" s="55"/>
      <c r="AD112" s="55"/>
      <c r="AE112" s="54"/>
      <c r="AF112" s="54"/>
      <c r="AG112" s="54"/>
      <c r="AH112" s="54"/>
      <c r="AI112" s="52"/>
      <c r="AJ112" s="52"/>
      <c r="AK112" s="36">
        <f t="shared" si="19"/>
        <v>0</v>
      </c>
    </row>
    <row r="113" spans="1:37" x14ac:dyDescent="0.3">
      <c r="A113" s="32">
        <v>31</v>
      </c>
      <c r="B113" s="33" t="str">
        <f>VLOOKUP($A113,Сотрудники!$A$3:$L$1201,2,0)</f>
        <v>Саринков Андрей</v>
      </c>
      <c r="C113" s="33" t="str">
        <f>VLOOKUP($A113,Сотрудники!$A$3:$L$1201,8,0)</f>
        <v>Москва</v>
      </c>
      <c r="D113" s="54"/>
      <c r="E113" s="54"/>
      <c r="F113" s="54"/>
      <c r="G113" s="54"/>
      <c r="H113" s="55"/>
      <c r="I113" s="55"/>
      <c r="J113" s="54"/>
      <c r="K113" s="54"/>
      <c r="L113" s="54"/>
      <c r="M113" s="54"/>
      <c r="N113" s="54"/>
      <c r="O113" s="55"/>
      <c r="P113" s="55"/>
      <c r="Q113" s="54"/>
      <c r="R113" s="54"/>
      <c r="S113" s="54"/>
      <c r="T113" s="54"/>
      <c r="U113" s="54"/>
      <c r="V113" s="55"/>
      <c r="W113" s="55"/>
      <c r="X113" s="54"/>
      <c r="Y113" s="54"/>
      <c r="Z113" s="54"/>
      <c r="AA113" s="54"/>
      <c r="AB113" s="54"/>
      <c r="AC113" s="55"/>
      <c r="AD113" s="55"/>
      <c r="AE113" s="54"/>
      <c r="AF113" s="54"/>
      <c r="AG113" s="54"/>
      <c r="AH113" s="54"/>
      <c r="AI113" s="52"/>
      <c r="AJ113" s="52"/>
      <c r="AK113" s="36">
        <f t="shared" si="19"/>
        <v>0</v>
      </c>
    </row>
    <row r="114" spans="1:37" x14ac:dyDescent="0.3">
      <c r="A114" s="32">
        <v>33</v>
      </c>
      <c r="B114" s="33" t="str">
        <f>VLOOKUP($A114,Сотрудники!$A$3:$L$1201,2,0)</f>
        <v>Киевский Сергей</v>
      </c>
      <c r="C114" s="33" t="str">
        <f>VLOOKUP($A114,Сотрудники!$A$3:$L$1201,8,0)</f>
        <v>Москва</v>
      </c>
      <c r="D114" s="54"/>
      <c r="E114" s="54"/>
      <c r="F114" s="54"/>
      <c r="G114" s="54"/>
      <c r="H114" s="55"/>
      <c r="I114" s="55"/>
      <c r="J114" s="54"/>
      <c r="K114" s="54"/>
      <c r="L114" s="54"/>
      <c r="M114" s="54"/>
      <c r="N114" s="54"/>
      <c r="O114" s="55"/>
      <c r="P114" s="55"/>
      <c r="Q114" s="54"/>
      <c r="R114" s="54"/>
      <c r="S114" s="54"/>
      <c r="T114" s="54"/>
      <c r="U114" s="54"/>
      <c r="V114" s="55"/>
      <c r="W114" s="55"/>
      <c r="X114" s="54"/>
      <c r="Y114" s="54"/>
      <c r="Z114" s="54"/>
      <c r="AA114" s="54"/>
      <c r="AB114" s="54"/>
      <c r="AC114" s="55"/>
      <c r="AD114" s="55"/>
      <c r="AE114" s="54"/>
      <c r="AF114" s="54"/>
      <c r="AG114" s="54"/>
      <c r="AH114" s="54"/>
      <c r="AI114" s="52"/>
      <c r="AJ114" s="52"/>
      <c r="AK114" s="36">
        <f t="shared" si="19"/>
        <v>0</v>
      </c>
    </row>
    <row r="115" spans="1:37" x14ac:dyDescent="0.3">
      <c r="A115" s="32">
        <v>35</v>
      </c>
      <c r="B115" s="33" t="str">
        <f>VLOOKUP($A115,Сотрудники!$A$3:$L$1201,2,0)</f>
        <v>Дмитриев Николай</v>
      </c>
      <c r="C115" s="33" t="str">
        <f>VLOOKUP($A115,Сотрудники!$A$3:$L$1201,8,0)</f>
        <v>Москва</v>
      </c>
      <c r="D115" s="54"/>
      <c r="E115" s="54"/>
      <c r="F115" s="54"/>
      <c r="G115" s="54"/>
      <c r="H115" s="55"/>
      <c r="I115" s="55"/>
      <c r="J115" s="54"/>
      <c r="K115" s="54"/>
      <c r="L115" s="54"/>
      <c r="M115" s="54"/>
      <c r="N115" s="54"/>
      <c r="O115" s="55"/>
      <c r="P115" s="55"/>
      <c r="Q115" s="54"/>
      <c r="R115" s="54"/>
      <c r="S115" s="54"/>
      <c r="T115" s="54"/>
      <c r="U115" s="54"/>
      <c r="V115" s="55"/>
      <c r="W115" s="55"/>
      <c r="X115" s="54"/>
      <c r="Y115" s="54"/>
      <c r="Z115" s="54"/>
      <c r="AA115" s="54"/>
      <c r="AB115" s="54"/>
      <c r="AC115" s="55"/>
      <c r="AD115" s="55"/>
      <c r="AE115" s="54"/>
      <c r="AF115" s="54"/>
      <c r="AG115" s="54"/>
      <c r="AH115" s="54"/>
      <c r="AI115" s="52"/>
      <c r="AJ115" s="52"/>
      <c r="AK115" s="36">
        <f t="shared" si="19"/>
        <v>0</v>
      </c>
    </row>
    <row r="116" spans="1:37" x14ac:dyDescent="0.3">
      <c r="A116" s="32">
        <v>36</v>
      </c>
      <c r="B116" s="33" t="str">
        <f>VLOOKUP($A116,Сотрудники!$A$3:$L$1201,2,0)</f>
        <v>Юркин Николай</v>
      </c>
      <c r="C116" s="33" t="str">
        <f>VLOOKUP($A116,Сотрудники!$A$3:$L$1201,8,0)</f>
        <v>Москва</v>
      </c>
      <c r="D116" s="54"/>
      <c r="E116" s="54"/>
      <c r="F116" s="54"/>
      <c r="G116" s="54"/>
      <c r="H116" s="55"/>
      <c r="I116" s="55"/>
      <c r="J116" s="54"/>
      <c r="K116" s="54"/>
      <c r="L116" s="54"/>
      <c r="M116" s="54"/>
      <c r="N116" s="54"/>
      <c r="O116" s="55"/>
      <c r="P116" s="55"/>
      <c r="Q116" s="54"/>
      <c r="R116" s="54"/>
      <c r="S116" s="54"/>
      <c r="T116" s="54"/>
      <c r="U116" s="54"/>
      <c r="V116" s="55"/>
      <c r="W116" s="55"/>
      <c r="X116" s="54"/>
      <c r="Y116" s="54"/>
      <c r="Z116" s="54"/>
      <c r="AA116" s="54"/>
      <c r="AB116" s="54"/>
      <c r="AC116" s="55"/>
      <c r="AD116" s="55"/>
      <c r="AE116" s="54"/>
      <c r="AF116" s="54"/>
      <c r="AG116" s="54"/>
      <c r="AH116" s="54"/>
      <c r="AI116" s="52"/>
      <c r="AJ116" s="52"/>
      <c r="AK116" s="36">
        <f t="shared" si="19"/>
        <v>0</v>
      </c>
    </row>
    <row r="117" spans="1:37" x14ac:dyDescent="0.3">
      <c r="A117" s="32">
        <v>37</v>
      </c>
      <c r="B117" s="33" t="str">
        <f>VLOOKUP($A117,Сотрудники!$A$3:$L$1201,2,0)</f>
        <v>Ионов Евгений</v>
      </c>
      <c r="C117" s="33" t="str">
        <f>VLOOKUP($A117,Сотрудники!$A$3:$L$1201,8,0)</f>
        <v>Москва</v>
      </c>
      <c r="D117" s="54"/>
      <c r="E117" s="54"/>
      <c r="F117" s="54"/>
      <c r="G117" s="54"/>
      <c r="H117" s="55"/>
      <c r="I117" s="55"/>
      <c r="J117" s="54"/>
      <c r="K117" s="54"/>
      <c r="L117" s="54"/>
      <c r="M117" s="54"/>
      <c r="N117" s="54"/>
      <c r="O117" s="55"/>
      <c r="P117" s="55"/>
      <c r="Q117" s="54"/>
      <c r="R117" s="54"/>
      <c r="S117" s="54"/>
      <c r="T117" s="54"/>
      <c r="U117" s="54"/>
      <c r="V117" s="55"/>
      <c r="W117" s="55"/>
      <c r="X117" s="54"/>
      <c r="Y117" s="54"/>
      <c r="Z117" s="54"/>
      <c r="AA117" s="54"/>
      <c r="AB117" s="54"/>
      <c r="AC117" s="55"/>
      <c r="AD117" s="55"/>
      <c r="AE117" s="54"/>
      <c r="AF117" s="54"/>
      <c r="AG117" s="54"/>
      <c r="AH117" s="54"/>
      <c r="AI117" s="54"/>
      <c r="AJ117" s="52"/>
      <c r="AK117" s="36">
        <f t="shared" si="19"/>
        <v>0</v>
      </c>
    </row>
    <row r="118" spans="1:37" x14ac:dyDescent="0.3">
      <c r="A118" s="32">
        <v>38</v>
      </c>
      <c r="B118" s="33" t="str">
        <f>VLOOKUP($A118,Сотрудники!$A$3:$L$1201,2,0)</f>
        <v>Передков Константин</v>
      </c>
      <c r="C118" s="33" t="str">
        <f>VLOOKUP($A118,Сотрудники!$A$3:$L$1201,8,0)</f>
        <v>Москва</v>
      </c>
      <c r="D118" s="54"/>
      <c r="E118" s="54"/>
      <c r="F118" s="54"/>
      <c r="G118" s="54"/>
      <c r="H118" s="55"/>
      <c r="I118" s="55"/>
      <c r="J118" s="54"/>
      <c r="K118" s="54"/>
      <c r="L118" s="54"/>
      <c r="M118" s="54"/>
      <c r="N118" s="54"/>
      <c r="O118" s="55"/>
      <c r="P118" s="55"/>
      <c r="Q118" s="54"/>
      <c r="R118" s="54"/>
      <c r="S118" s="54"/>
      <c r="T118" s="54"/>
      <c r="U118" s="54"/>
      <c r="V118" s="55"/>
      <c r="W118" s="55"/>
      <c r="X118" s="54"/>
      <c r="Y118" s="54"/>
      <c r="Z118" s="54"/>
      <c r="AA118" s="54"/>
      <c r="AB118" s="54"/>
      <c r="AC118" s="55"/>
      <c r="AD118" s="55"/>
      <c r="AE118" s="54"/>
      <c r="AF118" s="54"/>
      <c r="AG118" s="54"/>
      <c r="AH118" s="54"/>
      <c r="AI118" s="52"/>
      <c r="AJ118" s="52"/>
      <c r="AK118" s="36">
        <f t="shared" si="19"/>
        <v>0</v>
      </c>
    </row>
    <row r="119" spans="1:37" x14ac:dyDescent="0.3">
      <c r="A119" s="32">
        <v>40</v>
      </c>
      <c r="B119" s="33" t="str">
        <f>VLOOKUP($A119,Сотрудники!$A$3:$L$1201,2,0)</f>
        <v>Томских Виталий</v>
      </c>
      <c r="C119" s="33" t="str">
        <f>VLOOKUP($A119,Сотрудники!$A$3:$L$1201,8,0)</f>
        <v>Москва</v>
      </c>
      <c r="D119" s="54"/>
      <c r="E119" s="54"/>
      <c r="F119" s="54"/>
      <c r="G119" s="54"/>
      <c r="H119" s="55"/>
      <c r="I119" s="55"/>
      <c r="J119" s="54"/>
      <c r="K119" s="54"/>
      <c r="L119" s="54"/>
      <c r="M119" s="54"/>
      <c r="N119" s="54"/>
      <c r="O119" s="55"/>
      <c r="P119" s="55"/>
      <c r="Q119" s="54"/>
      <c r="R119" s="54"/>
      <c r="S119" s="54"/>
      <c r="T119" s="54"/>
      <c r="U119" s="54"/>
      <c r="V119" s="55"/>
      <c r="W119" s="55"/>
      <c r="X119" s="54"/>
      <c r="Y119" s="54"/>
      <c r="Z119" s="54"/>
      <c r="AA119" s="54"/>
      <c r="AB119" s="54"/>
      <c r="AC119" s="55"/>
      <c r="AD119" s="55"/>
      <c r="AE119" s="54"/>
      <c r="AF119" s="54"/>
      <c r="AG119" s="54"/>
      <c r="AH119" s="54"/>
      <c r="AI119" s="52"/>
      <c r="AJ119" s="52"/>
      <c r="AK119" s="36">
        <f t="shared" si="19"/>
        <v>0</v>
      </c>
    </row>
    <row r="120" spans="1:37" x14ac:dyDescent="0.3">
      <c r="A120" s="32">
        <v>41</v>
      </c>
      <c r="B120" s="33" t="str">
        <f>VLOOKUP($A120,Сотрудники!$A$3:$L$1201,2,0)</f>
        <v>Новиков Роман</v>
      </c>
      <c r="C120" s="33" t="str">
        <f>VLOOKUP($A120,Сотрудники!$A$3:$L$1201,8,0)</f>
        <v>Москва</v>
      </c>
      <c r="D120" s="54"/>
      <c r="E120" s="54"/>
      <c r="F120" s="54"/>
      <c r="G120" s="54"/>
      <c r="H120" s="55"/>
      <c r="I120" s="55"/>
      <c r="J120" s="54"/>
      <c r="K120" s="54"/>
      <c r="L120" s="54"/>
      <c r="M120" s="54"/>
      <c r="N120" s="54"/>
      <c r="O120" s="55"/>
      <c r="P120" s="55"/>
      <c r="Q120" s="54"/>
      <c r="R120" s="54"/>
      <c r="S120" s="54"/>
      <c r="T120" s="54"/>
      <c r="U120" s="54"/>
      <c r="V120" s="55"/>
      <c r="W120" s="55"/>
      <c r="X120" s="54"/>
      <c r="Y120" s="54"/>
      <c r="Z120" s="54"/>
      <c r="AA120" s="54"/>
      <c r="AB120" s="54"/>
      <c r="AC120" s="55"/>
      <c r="AD120" s="55"/>
      <c r="AE120" s="54"/>
      <c r="AF120" s="54"/>
      <c r="AG120" s="54"/>
      <c r="AH120" s="54"/>
      <c r="AI120" s="52"/>
      <c r="AJ120" s="52"/>
      <c r="AK120" s="36">
        <f t="shared" si="19"/>
        <v>0</v>
      </c>
    </row>
    <row r="121" spans="1:37" x14ac:dyDescent="0.3">
      <c r="A121" s="32">
        <v>42</v>
      </c>
      <c r="B121" s="33" t="str">
        <f>VLOOKUP($A121,Сотрудники!$A$3:$L$1201,2,0)</f>
        <v>Газизова Вероника</v>
      </c>
      <c r="C121" s="33" t="str">
        <f>VLOOKUP($A121,Сотрудники!$A$3:$L$1201,8,0)</f>
        <v>Москва</v>
      </c>
      <c r="D121" s="54"/>
      <c r="E121" s="54"/>
      <c r="F121" s="54"/>
      <c r="G121" s="54"/>
      <c r="H121" s="55"/>
      <c r="I121" s="55"/>
      <c r="J121" s="54"/>
      <c r="K121" s="54"/>
      <c r="L121" s="54"/>
      <c r="M121" s="54"/>
      <c r="N121" s="54"/>
      <c r="O121" s="55"/>
      <c r="P121" s="55"/>
      <c r="Q121" s="54"/>
      <c r="R121" s="54"/>
      <c r="S121" s="54"/>
      <c r="T121" s="54"/>
      <c r="U121" s="54"/>
      <c r="V121" s="55"/>
      <c r="W121" s="55"/>
      <c r="X121" s="54"/>
      <c r="Y121" s="54"/>
      <c r="Z121" s="54"/>
      <c r="AA121" s="54"/>
      <c r="AB121" s="54"/>
      <c r="AC121" s="55"/>
      <c r="AD121" s="55"/>
      <c r="AE121" s="54"/>
      <c r="AF121" s="54"/>
      <c r="AG121" s="54"/>
      <c r="AH121" s="54"/>
      <c r="AI121" s="52"/>
      <c r="AJ121" s="52"/>
      <c r="AK121" s="36">
        <f t="shared" si="19"/>
        <v>0</v>
      </c>
    </row>
    <row r="122" spans="1:37" x14ac:dyDescent="0.3">
      <c r="A122" s="32">
        <v>43</v>
      </c>
      <c r="B122" s="33" t="str">
        <f>VLOOKUP($A122,Сотрудники!$A$3:$L$1201,2,0)</f>
        <v>Титова Наталия</v>
      </c>
      <c r="C122" s="33" t="str">
        <f>VLOOKUP($A122,Сотрудники!$A$3:$L$1201,8,0)</f>
        <v>Москва</v>
      </c>
      <c r="D122" s="54"/>
      <c r="E122" s="54"/>
      <c r="F122" s="54"/>
      <c r="G122" s="54"/>
      <c r="H122" s="55"/>
      <c r="I122" s="55"/>
      <c r="J122" s="54"/>
      <c r="K122" s="54"/>
      <c r="L122" s="54"/>
      <c r="M122" s="54"/>
      <c r="N122" s="54"/>
      <c r="O122" s="55"/>
      <c r="P122" s="55"/>
      <c r="Q122" s="54"/>
      <c r="R122" s="54"/>
      <c r="S122" s="54"/>
      <c r="T122" s="54"/>
      <c r="U122" s="54"/>
      <c r="V122" s="55"/>
      <c r="W122" s="55"/>
      <c r="X122" s="54"/>
      <c r="Y122" s="54"/>
      <c r="Z122" s="54"/>
      <c r="AA122" s="54"/>
      <c r="AB122" s="54"/>
      <c r="AC122" s="55"/>
      <c r="AD122" s="55"/>
      <c r="AE122" s="54"/>
      <c r="AF122" s="54"/>
      <c r="AG122" s="54"/>
      <c r="AH122" s="54"/>
      <c r="AI122" s="52"/>
      <c r="AJ122" s="52"/>
      <c r="AK122" s="36">
        <f t="shared" si="19"/>
        <v>0</v>
      </c>
    </row>
    <row r="123" spans="1:37" x14ac:dyDescent="0.3">
      <c r="A123" s="32">
        <v>44</v>
      </c>
      <c r="B123" s="33" t="str">
        <f>VLOOKUP($A123,Сотрудники!$A$3:$L$1201,2,0)</f>
        <v>Роман Иван</v>
      </c>
      <c r="C123" s="33" t="str">
        <f>VLOOKUP($A123,Сотрудники!$A$3:$L$1201,8,0)</f>
        <v>Москва</v>
      </c>
      <c r="D123" s="54"/>
      <c r="E123" s="54"/>
      <c r="F123" s="54"/>
      <c r="G123" s="54"/>
      <c r="H123" s="55"/>
      <c r="I123" s="55"/>
      <c r="J123" s="54"/>
      <c r="K123" s="54"/>
      <c r="L123" s="54"/>
      <c r="M123" s="54"/>
      <c r="N123" s="54"/>
      <c r="O123" s="55"/>
      <c r="P123" s="55"/>
      <c r="Q123" s="54"/>
      <c r="R123" s="54"/>
      <c r="S123" s="54"/>
      <c r="T123" s="54"/>
      <c r="U123" s="54"/>
      <c r="V123" s="55"/>
      <c r="W123" s="55"/>
      <c r="X123" s="54"/>
      <c r="Y123" s="54"/>
      <c r="Z123" s="54"/>
      <c r="AA123" s="54"/>
      <c r="AB123" s="54"/>
      <c r="AC123" s="55"/>
      <c r="AD123" s="55"/>
      <c r="AE123" s="54"/>
      <c r="AF123" s="54"/>
      <c r="AG123" s="54"/>
      <c r="AH123" s="54"/>
      <c r="AI123" s="52"/>
      <c r="AJ123" s="52"/>
      <c r="AK123" s="36">
        <f t="shared" si="19"/>
        <v>0</v>
      </c>
    </row>
    <row r="124" spans="1:37" x14ac:dyDescent="0.3">
      <c r="A124" s="32">
        <v>45</v>
      </c>
      <c r="B124" s="33" t="str">
        <f>VLOOKUP($A124,Сотрудники!$A$3:$L$1201,2,0)</f>
        <v>Волошина Виктория</v>
      </c>
      <c r="C124" s="33" t="str">
        <f>VLOOKUP($A124,Сотрудники!$A$3:$L$1201,8,0)</f>
        <v>Москва</v>
      </c>
      <c r="D124" s="54"/>
      <c r="E124" s="54"/>
      <c r="F124" s="54"/>
      <c r="G124" s="54"/>
      <c r="H124" s="55"/>
      <c r="I124" s="55"/>
      <c r="J124" s="54"/>
      <c r="K124" s="54"/>
      <c r="L124" s="54"/>
      <c r="M124" s="54"/>
      <c r="N124" s="54"/>
      <c r="O124" s="55"/>
      <c r="P124" s="55"/>
      <c r="Q124" s="54"/>
      <c r="R124" s="54"/>
      <c r="S124" s="54"/>
      <c r="T124" s="54"/>
      <c r="U124" s="54"/>
      <c r="V124" s="55"/>
      <c r="W124" s="55"/>
      <c r="X124" s="54"/>
      <c r="Y124" s="54"/>
      <c r="Z124" s="54"/>
      <c r="AA124" s="54"/>
      <c r="AB124" s="54"/>
      <c r="AC124" s="55"/>
      <c r="AD124" s="55"/>
      <c r="AE124" s="54"/>
      <c r="AF124" s="54"/>
      <c r="AG124" s="54"/>
      <c r="AH124" s="54"/>
      <c r="AI124" s="52"/>
      <c r="AJ124" s="52"/>
      <c r="AK124" s="36">
        <f t="shared" si="19"/>
        <v>0</v>
      </c>
    </row>
    <row r="125" spans="1:37" x14ac:dyDescent="0.3">
      <c r="A125" s="32">
        <v>46</v>
      </c>
      <c r="B125" s="33" t="str">
        <f>VLOOKUP($A125,Сотрудники!$A$3:$L$1201,2,0)</f>
        <v>Мельников Александр</v>
      </c>
      <c r="C125" s="33" t="str">
        <f>VLOOKUP($A125,Сотрудники!$A$3:$L$1201,8,0)</f>
        <v>Екатеринбург</v>
      </c>
      <c r="D125" s="54"/>
      <c r="E125" s="54"/>
      <c r="F125" s="54"/>
      <c r="G125" s="54"/>
      <c r="H125" s="55"/>
      <c r="I125" s="55"/>
      <c r="J125" s="54"/>
      <c r="K125" s="54"/>
      <c r="L125" s="54"/>
      <c r="M125" s="54"/>
      <c r="N125" s="54"/>
      <c r="O125" s="55"/>
      <c r="P125" s="55"/>
      <c r="Q125" s="54"/>
      <c r="R125" s="54"/>
      <c r="S125" s="54"/>
      <c r="T125" s="54"/>
      <c r="U125" s="54"/>
      <c r="V125" s="55"/>
      <c r="W125" s="55"/>
      <c r="X125" s="54"/>
      <c r="Y125" s="54"/>
      <c r="Z125" s="54"/>
      <c r="AA125" s="54"/>
      <c r="AB125" s="54"/>
      <c r="AC125" s="55"/>
      <c r="AD125" s="55"/>
      <c r="AE125" s="54"/>
      <c r="AF125" s="54"/>
      <c r="AG125" s="54"/>
      <c r="AH125" s="54"/>
      <c r="AI125" s="52"/>
      <c r="AJ125" s="52"/>
      <c r="AK125" s="36">
        <f t="shared" si="19"/>
        <v>0</v>
      </c>
    </row>
    <row r="126" spans="1:37" x14ac:dyDescent="0.3">
      <c r="A126" s="32">
        <v>48</v>
      </c>
      <c r="B126" s="33" t="str">
        <f>VLOOKUP($A126,Сотрудники!$A$3:$L$1201,2,0)</f>
        <v>Ромашкин Никита</v>
      </c>
      <c r="C126" s="33" t="str">
        <f>VLOOKUP($A126,Сотрудники!$A$3:$L$1201,8,0)</f>
        <v>Барнаул</v>
      </c>
      <c r="D126" s="54"/>
      <c r="E126" s="54"/>
      <c r="F126" s="54"/>
      <c r="G126" s="54"/>
      <c r="H126" s="55"/>
      <c r="I126" s="55"/>
      <c r="J126" s="54"/>
      <c r="K126" s="54"/>
      <c r="L126" s="54"/>
      <c r="M126" s="54"/>
      <c r="N126" s="54"/>
      <c r="O126" s="55"/>
      <c r="P126" s="55"/>
      <c r="Q126" s="54"/>
      <c r="R126" s="54"/>
      <c r="S126" s="54"/>
      <c r="T126" s="54"/>
      <c r="U126" s="54"/>
      <c r="V126" s="55"/>
      <c r="W126" s="55"/>
      <c r="X126" s="54"/>
      <c r="Y126" s="54"/>
      <c r="Z126" s="54"/>
      <c r="AA126" s="54"/>
      <c r="AB126" s="54"/>
      <c r="AC126" s="55"/>
      <c r="AD126" s="55"/>
      <c r="AE126" s="54"/>
      <c r="AF126" s="54"/>
      <c r="AG126" s="54"/>
      <c r="AH126" s="54"/>
      <c r="AI126" s="52"/>
      <c r="AJ126" s="52"/>
      <c r="AK126" s="36">
        <f t="shared" si="19"/>
        <v>0</v>
      </c>
    </row>
    <row r="127" spans="1:37" x14ac:dyDescent="0.3">
      <c r="A127" s="32">
        <v>50</v>
      </c>
      <c r="B127" s="33" t="str">
        <f>VLOOKUP($A127,Сотрудники!$A$3:$L$1201,2,0)</f>
        <v>Жарницкий Давид</v>
      </c>
      <c r="C127" s="33" t="str">
        <f>VLOOKUP($A127,Сотрудники!$A$3:$L$1201,8,0)</f>
        <v>СПБ</v>
      </c>
      <c r="D127" s="54"/>
      <c r="E127" s="54"/>
      <c r="F127" s="54"/>
      <c r="G127" s="54"/>
      <c r="H127" s="55"/>
      <c r="I127" s="55"/>
      <c r="J127" s="54"/>
      <c r="K127" s="54"/>
      <c r="L127" s="54"/>
      <c r="M127" s="54"/>
      <c r="N127" s="54"/>
      <c r="O127" s="55"/>
      <c r="P127" s="55"/>
      <c r="Q127" s="54"/>
      <c r="R127" s="54"/>
      <c r="S127" s="54"/>
      <c r="T127" s="54"/>
      <c r="U127" s="54"/>
      <c r="V127" s="55"/>
      <c r="W127" s="55"/>
      <c r="X127" s="54"/>
      <c r="Y127" s="54"/>
      <c r="Z127" s="54"/>
      <c r="AA127" s="54"/>
      <c r="AB127" s="54"/>
      <c r="AC127" s="55"/>
      <c r="AD127" s="55"/>
      <c r="AE127" s="54"/>
      <c r="AF127" s="54"/>
      <c r="AG127" s="54"/>
      <c r="AH127" s="54"/>
      <c r="AI127" s="52"/>
      <c r="AJ127" s="52"/>
      <c r="AK127" s="36">
        <f t="shared" si="19"/>
        <v>0</v>
      </c>
    </row>
    <row r="128" spans="1:37" x14ac:dyDescent="0.3">
      <c r="A128" s="32">
        <v>51</v>
      </c>
      <c r="B128" s="33" t="str">
        <f>VLOOKUP($A128,Сотрудники!$A$3:$L$1201,2,0)</f>
        <v>Колмогорова Анна</v>
      </c>
      <c r="C128" s="33" t="str">
        <f>VLOOKUP($A128,Сотрудники!$A$3:$L$1201,8,0)</f>
        <v>Краснодар</v>
      </c>
      <c r="D128" s="54"/>
      <c r="E128" s="54"/>
      <c r="F128" s="54"/>
      <c r="G128" s="54"/>
      <c r="H128" s="55"/>
      <c r="I128" s="55"/>
      <c r="J128" s="54"/>
      <c r="K128" s="54"/>
      <c r="L128" s="54"/>
      <c r="M128" s="54"/>
      <c r="N128" s="54"/>
      <c r="O128" s="55"/>
      <c r="P128" s="55"/>
      <c r="Q128" s="54"/>
      <c r="R128" s="54"/>
      <c r="S128" s="54"/>
      <c r="T128" s="54"/>
      <c r="U128" s="54"/>
      <c r="V128" s="55"/>
      <c r="W128" s="55"/>
      <c r="X128" s="54"/>
      <c r="Y128" s="54"/>
      <c r="Z128" s="54"/>
      <c r="AA128" s="54"/>
      <c r="AB128" s="54"/>
      <c r="AC128" s="55"/>
      <c r="AD128" s="55"/>
      <c r="AE128" s="54"/>
      <c r="AF128" s="54"/>
      <c r="AG128" s="54"/>
      <c r="AH128" s="54"/>
      <c r="AI128" s="52"/>
      <c r="AJ128" s="52"/>
      <c r="AK128" s="36">
        <f t="shared" si="19"/>
        <v>0</v>
      </c>
    </row>
    <row r="129" spans="1:37" x14ac:dyDescent="0.3">
      <c r="A129" s="32">
        <v>53</v>
      </c>
      <c r="B129" s="33" t="str">
        <f>VLOOKUP($A129,Сотрудники!$A$3:$L$1201,2,0)</f>
        <v>Скаржинский Тимур</v>
      </c>
      <c r="C129" s="33" t="str">
        <f>VLOOKUP($A129,Сотрудники!$A$3:$L$1201,8,0)</f>
        <v>Москва</v>
      </c>
      <c r="D129" s="54"/>
      <c r="E129" s="54"/>
      <c r="F129" s="54"/>
      <c r="G129" s="54"/>
      <c r="H129" s="55"/>
      <c r="I129" s="55"/>
      <c r="J129" s="54"/>
      <c r="K129" s="54"/>
      <c r="L129" s="54"/>
      <c r="M129" s="54"/>
      <c r="N129" s="54"/>
      <c r="O129" s="55"/>
      <c r="P129" s="55"/>
      <c r="Q129" s="54"/>
      <c r="R129" s="54"/>
      <c r="S129" s="54"/>
      <c r="T129" s="54"/>
      <c r="U129" s="54"/>
      <c r="V129" s="55"/>
      <c r="W129" s="55"/>
      <c r="X129" s="54"/>
      <c r="Y129" s="54"/>
      <c r="Z129" s="54"/>
      <c r="AA129" s="54"/>
      <c r="AB129" s="54"/>
      <c r="AC129" s="55"/>
      <c r="AD129" s="55"/>
      <c r="AE129" s="54"/>
      <c r="AF129" s="54"/>
      <c r="AG129" s="54"/>
      <c r="AH129" s="54"/>
      <c r="AI129" s="52"/>
      <c r="AJ129" s="52"/>
      <c r="AK129" s="36">
        <f t="shared" si="19"/>
        <v>0</v>
      </c>
    </row>
    <row r="130" spans="1:37" x14ac:dyDescent="0.3">
      <c r="A130" s="32">
        <v>54</v>
      </c>
      <c r="B130" s="33" t="str">
        <f>VLOOKUP($A130,Сотрудники!$A$3:$L$1201,2,0)</f>
        <v>Закрацкий Станислав</v>
      </c>
      <c r="C130" s="33" t="str">
        <f>VLOOKUP($A130,Сотрудники!$A$3:$L$1201,8,0)</f>
        <v>Москва</v>
      </c>
      <c r="D130" s="54"/>
      <c r="E130" s="54"/>
      <c r="F130" s="54"/>
      <c r="G130" s="54"/>
      <c r="H130" s="55"/>
      <c r="I130" s="55"/>
      <c r="J130" s="54"/>
      <c r="K130" s="54"/>
      <c r="L130" s="54"/>
      <c r="M130" s="54"/>
      <c r="N130" s="54"/>
      <c r="O130" s="55"/>
      <c r="P130" s="55"/>
      <c r="Q130" s="54"/>
      <c r="R130" s="54"/>
      <c r="S130" s="54"/>
      <c r="T130" s="54"/>
      <c r="U130" s="54"/>
      <c r="V130" s="55"/>
      <c r="W130" s="55"/>
      <c r="X130" s="54"/>
      <c r="Y130" s="54"/>
      <c r="Z130" s="54"/>
      <c r="AA130" s="54"/>
      <c r="AB130" s="54"/>
      <c r="AC130" s="55"/>
      <c r="AD130" s="55"/>
      <c r="AE130" s="54"/>
      <c r="AF130" s="54"/>
      <c r="AG130" s="54"/>
      <c r="AH130" s="54"/>
      <c r="AI130" s="52"/>
      <c r="AJ130" s="52"/>
      <c r="AK130" s="36">
        <f t="shared" si="19"/>
        <v>0</v>
      </c>
    </row>
    <row r="131" spans="1:37" x14ac:dyDescent="0.3">
      <c r="A131" s="32">
        <v>55</v>
      </c>
      <c r="B131" s="33" t="str">
        <f>VLOOKUP($A131,Сотрудники!$A$3:$L$1201,2,0)</f>
        <v>Секисов Константин</v>
      </c>
      <c r="C131" s="33" t="str">
        <f>VLOOKUP($A131,Сотрудники!$A$3:$L$1201,8,0)</f>
        <v>Курган</v>
      </c>
      <c r="D131" s="54"/>
      <c r="E131" s="54"/>
      <c r="F131" s="54"/>
      <c r="G131" s="54"/>
      <c r="H131" s="55"/>
      <c r="I131" s="55"/>
      <c r="J131" s="54"/>
      <c r="K131" s="54"/>
      <c r="L131" s="54"/>
      <c r="M131" s="54"/>
      <c r="N131" s="54"/>
      <c r="O131" s="55"/>
      <c r="P131" s="55"/>
      <c r="Q131" s="54"/>
      <c r="R131" s="54"/>
      <c r="S131" s="54"/>
      <c r="T131" s="54"/>
      <c r="U131" s="54"/>
      <c r="V131" s="55"/>
      <c r="W131" s="55"/>
      <c r="X131" s="54"/>
      <c r="Y131" s="54"/>
      <c r="Z131" s="54"/>
      <c r="AA131" s="54"/>
      <c r="AB131" s="54"/>
      <c r="AC131" s="55"/>
      <c r="AD131" s="55"/>
      <c r="AE131" s="54"/>
      <c r="AF131" s="54"/>
      <c r="AG131" s="54"/>
      <c r="AH131" s="54"/>
      <c r="AI131" s="52"/>
      <c r="AJ131" s="52"/>
      <c r="AK131" s="36">
        <f t="shared" si="19"/>
        <v>0</v>
      </c>
    </row>
    <row r="132" spans="1:37" x14ac:dyDescent="0.3">
      <c r="A132" s="32">
        <v>56</v>
      </c>
      <c r="B132" s="33" t="str">
        <f>VLOOKUP($A132,Сотрудники!$A$3:$L$1201,2,0)</f>
        <v>Русинов Михаил</v>
      </c>
      <c r="C132" s="33" t="str">
        <f>VLOOKUP($A132,Сотрудники!$A$3:$L$1201,8,0)</f>
        <v>Москва</v>
      </c>
      <c r="D132" s="54"/>
      <c r="E132" s="54"/>
      <c r="F132" s="54"/>
      <c r="G132" s="54"/>
      <c r="H132" s="55"/>
      <c r="I132" s="55"/>
      <c r="J132" s="54"/>
      <c r="K132" s="54"/>
      <c r="L132" s="54"/>
      <c r="M132" s="54"/>
      <c r="N132" s="54"/>
      <c r="O132" s="55"/>
      <c r="P132" s="55"/>
      <c r="Q132" s="54"/>
      <c r="R132" s="54"/>
      <c r="S132" s="54"/>
      <c r="T132" s="54"/>
      <c r="U132" s="54"/>
      <c r="V132" s="55"/>
      <c r="W132" s="55"/>
      <c r="X132" s="54"/>
      <c r="Y132" s="54"/>
      <c r="Z132" s="54"/>
      <c r="AA132" s="54"/>
      <c r="AB132" s="54"/>
      <c r="AC132" s="55"/>
      <c r="AD132" s="55"/>
      <c r="AE132" s="54"/>
      <c r="AF132" s="54"/>
      <c r="AG132" s="54"/>
      <c r="AH132" s="54"/>
      <c r="AI132" s="52"/>
      <c r="AJ132" s="52"/>
      <c r="AK132" s="36">
        <f t="shared" si="19"/>
        <v>0</v>
      </c>
    </row>
    <row r="133" spans="1:37" x14ac:dyDescent="0.3">
      <c r="A133" s="32">
        <v>57</v>
      </c>
      <c r="B133" s="33" t="str">
        <f>VLOOKUP($A133,Сотрудники!$A$3:$L$1201,2,0)</f>
        <v>Кузякина Ирина</v>
      </c>
      <c r="C133" s="33" t="str">
        <f>VLOOKUP($A133,Сотрудники!$A$3:$L$1201,8,0)</f>
        <v>Москва</v>
      </c>
      <c r="D133" s="54"/>
      <c r="E133" s="54"/>
      <c r="F133" s="54"/>
      <c r="G133" s="54"/>
      <c r="H133" s="55"/>
      <c r="I133" s="55"/>
      <c r="J133" s="54"/>
      <c r="K133" s="54"/>
      <c r="L133" s="54"/>
      <c r="M133" s="54"/>
      <c r="N133" s="54"/>
      <c r="O133" s="55"/>
      <c r="P133" s="55"/>
      <c r="Q133" s="54"/>
      <c r="R133" s="54"/>
      <c r="S133" s="54"/>
      <c r="T133" s="54"/>
      <c r="U133" s="54"/>
      <c r="V133" s="55"/>
      <c r="W133" s="55"/>
      <c r="X133" s="54"/>
      <c r="Y133" s="54"/>
      <c r="Z133" s="54"/>
      <c r="AA133" s="54"/>
      <c r="AB133" s="54"/>
      <c r="AC133" s="55"/>
      <c r="AD133" s="55"/>
      <c r="AE133" s="54"/>
      <c r="AF133" s="54"/>
      <c r="AG133" s="54"/>
      <c r="AH133" s="54"/>
      <c r="AI133" s="52"/>
      <c r="AJ133" s="52"/>
      <c r="AK133" s="36">
        <f t="shared" si="19"/>
        <v>0</v>
      </c>
    </row>
    <row r="134" spans="1:37" x14ac:dyDescent="0.3">
      <c r="A134" s="32">
        <v>58</v>
      </c>
      <c r="B134" s="33" t="str">
        <f>VLOOKUP($A134,Сотрудники!$A$3:$L$1201,2,0)</f>
        <v>Нгуен Дмитрий</v>
      </c>
      <c r="C134" s="33" t="str">
        <f>VLOOKUP($A134,Сотрудники!$A$3:$L$1201,8,0)</f>
        <v>СПБ</v>
      </c>
      <c r="D134" s="54"/>
      <c r="E134" s="54"/>
      <c r="F134" s="54"/>
      <c r="G134" s="54"/>
      <c r="H134" s="55"/>
      <c r="I134" s="55"/>
      <c r="J134" s="54"/>
      <c r="K134" s="54"/>
      <c r="L134" s="54"/>
      <c r="M134" s="54"/>
      <c r="N134" s="54"/>
      <c r="O134" s="55"/>
      <c r="P134" s="55"/>
      <c r="Q134" s="54"/>
      <c r="R134" s="54"/>
      <c r="S134" s="54"/>
      <c r="T134" s="54"/>
      <c r="U134" s="54"/>
      <c r="V134" s="55"/>
      <c r="W134" s="55"/>
      <c r="X134" s="54"/>
      <c r="Y134" s="54"/>
      <c r="Z134" s="54"/>
      <c r="AA134" s="54"/>
      <c r="AB134" s="54"/>
      <c r="AC134" s="55"/>
      <c r="AD134" s="55"/>
      <c r="AE134" s="54"/>
      <c r="AF134" s="54"/>
      <c r="AG134" s="54"/>
      <c r="AH134" s="54"/>
      <c r="AI134" s="52"/>
      <c r="AJ134" s="52"/>
      <c r="AK134" s="36">
        <f t="shared" si="19"/>
        <v>0</v>
      </c>
    </row>
    <row r="135" spans="1:37" x14ac:dyDescent="0.3">
      <c r="A135" s="32">
        <v>59</v>
      </c>
      <c r="B135" s="33" t="str">
        <f>VLOOKUP($A135,Сотрудники!$A$3:$L$1201,2,0)</f>
        <v>Зырянов Николай</v>
      </c>
      <c r="C135" s="33" t="str">
        <f>VLOOKUP($A135,Сотрудники!$A$3:$L$1201,8,0)</f>
        <v>СПБ</v>
      </c>
      <c r="D135" s="54"/>
      <c r="E135" s="54"/>
      <c r="F135" s="54"/>
      <c r="G135" s="54"/>
      <c r="H135" s="55"/>
      <c r="I135" s="55"/>
      <c r="J135" s="54"/>
      <c r="K135" s="54"/>
      <c r="L135" s="54"/>
      <c r="M135" s="54"/>
      <c r="N135" s="54"/>
      <c r="O135" s="55"/>
      <c r="P135" s="55"/>
      <c r="Q135" s="54"/>
      <c r="R135" s="54"/>
      <c r="S135" s="54"/>
      <c r="T135" s="54"/>
      <c r="U135" s="54"/>
      <c r="V135" s="55"/>
      <c r="W135" s="55"/>
      <c r="X135" s="54"/>
      <c r="Y135" s="54"/>
      <c r="Z135" s="54"/>
      <c r="AA135" s="54"/>
      <c r="AB135" s="54"/>
      <c r="AC135" s="55"/>
      <c r="AD135" s="55"/>
      <c r="AE135" s="54"/>
      <c r="AF135" s="54"/>
      <c r="AG135" s="54"/>
      <c r="AH135" s="54"/>
      <c r="AI135" s="52"/>
      <c r="AJ135" s="52"/>
      <c r="AK135" s="36">
        <f t="shared" si="19"/>
        <v>0</v>
      </c>
    </row>
    <row r="136" spans="1:37" x14ac:dyDescent="0.3">
      <c r="A136" s="32">
        <v>60</v>
      </c>
      <c r="B136" s="33" t="str">
        <f>VLOOKUP($A136,Сотрудники!$A$3:$L$1201,2,0)</f>
        <v>Гнусов Алексей</v>
      </c>
      <c r="C136" s="33" t="str">
        <f>VLOOKUP($A136,Сотрудники!$A$3:$L$1201,8,0)</f>
        <v>Москва</v>
      </c>
      <c r="D136" s="54"/>
      <c r="E136" s="54"/>
      <c r="F136" s="54"/>
      <c r="G136" s="54"/>
      <c r="H136" s="55"/>
      <c r="I136" s="55"/>
      <c r="J136" s="54"/>
      <c r="K136" s="54"/>
      <c r="L136" s="54"/>
      <c r="M136" s="54"/>
      <c r="N136" s="54"/>
      <c r="O136" s="55"/>
      <c r="P136" s="55"/>
      <c r="Q136" s="54"/>
      <c r="R136" s="54"/>
      <c r="S136" s="54"/>
      <c r="T136" s="54"/>
      <c r="U136" s="54"/>
      <c r="V136" s="55"/>
      <c r="W136" s="55"/>
      <c r="X136" s="54"/>
      <c r="Y136" s="54"/>
      <c r="Z136" s="54"/>
      <c r="AA136" s="54"/>
      <c r="AB136" s="54"/>
      <c r="AC136" s="55"/>
      <c r="AD136" s="55"/>
      <c r="AE136" s="54"/>
      <c r="AF136" s="54"/>
      <c r="AG136" s="54"/>
      <c r="AH136" s="54"/>
      <c r="AI136" s="52"/>
      <c r="AJ136" s="52"/>
      <c r="AK136" s="36">
        <f t="shared" si="19"/>
        <v>0</v>
      </c>
    </row>
    <row r="137" spans="1:37" x14ac:dyDescent="0.3">
      <c r="A137" s="32">
        <v>61</v>
      </c>
      <c r="B137" s="33" t="str">
        <f>VLOOKUP($A137,Сотрудники!$A$3:$L$1201,2,0)</f>
        <v>Ушаков Сергей</v>
      </c>
      <c r="C137" s="33" t="str">
        <f>VLOOKUP($A137,Сотрудники!$A$3:$L$1201,8,0)</f>
        <v>Москва</v>
      </c>
      <c r="D137" s="54"/>
      <c r="E137" s="54"/>
      <c r="F137" s="54"/>
      <c r="G137" s="54"/>
      <c r="H137" s="55"/>
      <c r="I137" s="55"/>
      <c r="J137" s="54"/>
      <c r="K137" s="54"/>
      <c r="L137" s="54"/>
      <c r="M137" s="54"/>
      <c r="N137" s="54"/>
      <c r="O137" s="55"/>
      <c r="P137" s="55"/>
      <c r="Q137" s="54"/>
      <c r="R137" s="54"/>
      <c r="S137" s="54"/>
      <c r="T137" s="54"/>
      <c r="U137" s="54"/>
      <c r="V137" s="55"/>
      <c r="W137" s="55"/>
      <c r="X137" s="54"/>
      <c r="Y137" s="54"/>
      <c r="Z137" s="54"/>
      <c r="AA137" s="54"/>
      <c r="AB137" s="54"/>
      <c r="AC137" s="55"/>
      <c r="AD137" s="55"/>
      <c r="AE137" s="54"/>
      <c r="AF137" s="54"/>
      <c r="AG137" s="54"/>
      <c r="AH137" s="54"/>
      <c r="AI137" s="52"/>
      <c r="AJ137" s="52"/>
      <c r="AK137" s="36">
        <f t="shared" si="19"/>
        <v>0</v>
      </c>
    </row>
    <row r="138" spans="1:37" x14ac:dyDescent="0.3">
      <c r="A138" s="32">
        <v>62</v>
      </c>
      <c r="B138" s="33" t="str">
        <f>VLOOKUP($A138,Сотрудники!$A$3:$L$1201,2,0)</f>
        <v>Горьков Алексей</v>
      </c>
      <c r="C138" s="33" t="str">
        <f>VLOOKUP($A138,Сотрудники!$A$3:$L$1201,8,0)</f>
        <v>Москва</v>
      </c>
      <c r="D138" s="54"/>
      <c r="E138" s="54"/>
      <c r="F138" s="54"/>
      <c r="G138" s="54"/>
      <c r="H138" s="55"/>
      <c r="I138" s="55"/>
      <c r="J138" s="54"/>
      <c r="K138" s="54"/>
      <c r="L138" s="54"/>
      <c r="M138" s="54"/>
      <c r="N138" s="54"/>
      <c r="O138" s="55"/>
      <c r="P138" s="55"/>
      <c r="Q138" s="54"/>
      <c r="R138" s="54"/>
      <c r="S138" s="54"/>
      <c r="T138" s="54"/>
      <c r="U138" s="54"/>
      <c r="V138" s="55"/>
      <c r="W138" s="55"/>
      <c r="X138" s="54"/>
      <c r="Y138" s="54"/>
      <c r="Z138" s="54"/>
      <c r="AA138" s="54"/>
      <c r="AB138" s="54"/>
      <c r="AC138" s="55"/>
      <c r="AD138" s="55"/>
      <c r="AE138" s="54"/>
      <c r="AF138" s="54"/>
      <c r="AG138" s="54"/>
      <c r="AH138" s="54"/>
      <c r="AI138" s="52"/>
      <c r="AJ138" s="52"/>
      <c r="AK138" s="36">
        <f t="shared" si="19"/>
        <v>0</v>
      </c>
    </row>
    <row r="139" spans="1:37" x14ac:dyDescent="0.3">
      <c r="A139" s="32">
        <v>63</v>
      </c>
      <c r="B139" s="33" t="str">
        <f>VLOOKUP($A139,Сотрудники!$A$3:$L$1201,2,0)</f>
        <v>Ненякина Анастасия</v>
      </c>
      <c r="C139" s="33" t="str">
        <f>VLOOKUP($A139,Сотрудники!$A$3:$L$1201,8,0)</f>
        <v>Москва</v>
      </c>
      <c r="D139" s="54"/>
      <c r="E139" s="54"/>
      <c r="F139" s="54"/>
      <c r="G139" s="54"/>
      <c r="H139" s="55"/>
      <c r="I139" s="55"/>
      <c r="J139" s="54"/>
      <c r="K139" s="54"/>
      <c r="L139" s="54"/>
      <c r="M139" s="54"/>
      <c r="N139" s="54"/>
      <c r="O139" s="55"/>
      <c r="P139" s="55"/>
      <c r="Q139" s="54"/>
      <c r="R139" s="54"/>
      <c r="S139" s="54"/>
      <c r="T139" s="54"/>
      <c r="U139" s="54"/>
      <c r="V139" s="55"/>
      <c r="W139" s="55"/>
      <c r="X139" s="54"/>
      <c r="Y139" s="54"/>
      <c r="Z139" s="54"/>
      <c r="AA139" s="54"/>
      <c r="AB139" s="54"/>
      <c r="AC139" s="55"/>
      <c r="AD139" s="55"/>
      <c r="AE139" s="54"/>
      <c r="AF139" s="54"/>
      <c r="AG139" s="54"/>
      <c r="AH139" s="54"/>
      <c r="AI139" s="52"/>
      <c r="AJ139" s="52"/>
      <c r="AK139" s="36">
        <f t="shared" si="19"/>
        <v>0</v>
      </c>
    </row>
    <row r="140" spans="1:37" x14ac:dyDescent="0.3">
      <c r="A140" s="32">
        <v>83</v>
      </c>
      <c r="B140" s="33" t="str">
        <f>VLOOKUP($A140,Сотрудники!$A$3:$L$1201,2,0)</f>
        <v>Жердева Екатерина</v>
      </c>
      <c r="C140" s="33" t="str">
        <f>VLOOKUP($A140,Сотрудники!$A$3:$L$1201,8,0)</f>
        <v>Архангельск</v>
      </c>
      <c r="D140" s="54"/>
      <c r="E140" s="54"/>
      <c r="F140" s="54"/>
      <c r="G140" s="54"/>
      <c r="H140" s="55"/>
      <c r="I140" s="55"/>
      <c r="J140" s="54"/>
      <c r="K140" s="54"/>
      <c r="L140" s="54"/>
      <c r="M140" s="54"/>
      <c r="N140" s="54"/>
      <c r="O140" s="55"/>
      <c r="P140" s="55"/>
      <c r="Q140" s="54"/>
      <c r="R140" s="54"/>
      <c r="S140" s="54"/>
      <c r="T140" s="54"/>
      <c r="U140" s="54"/>
      <c r="V140" s="55"/>
      <c r="W140" s="55"/>
      <c r="X140" s="54"/>
      <c r="Y140" s="54"/>
      <c r="Z140" s="54"/>
      <c r="AA140" s="54"/>
      <c r="AB140" s="54"/>
      <c r="AC140" s="55"/>
      <c r="AD140" s="55"/>
      <c r="AE140" s="54"/>
      <c r="AF140" s="54"/>
      <c r="AG140" s="54"/>
      <c r="AH140" s="54"/>
      <c r="AI140" s="52"/>
      <c r="AJ140" s="52"/>
      <c r="AK140" s="36">
        <f t="shared" si="19"/>
        <v>0</v>
      </c>
    </row>
    <row r="141" spans="1:37" x14ac:dyDescent="0.3">
      <c r="A141" s="32">
        <v>64</v>
      </c>
      <c r="B141" s="33" t="str">
        <f>VLOOKUP($A141,Сотрудники!$A$3:$L$1201,2,0)</f>
        <v>Павлов Роман</v>
      </c>
      <c r="C141" s="33" t="str">
        <f>VLOOKUP($A141,Сотрудники!$A$3:$L$1201,8,0)</f>
        <v>Москва</v>
      </c>
      <c r="D141" s="54"/>
      <c r="E141" s="54"/>
      <c r="F141" s="54"/>
      <c r="G141" s="54"/>
      <c r="H141" s="55"/>
      <c r="I141" s="55"/>
      <c r="J141" s="54"/>
      <c r="K141" s="54"/>
      <c r="L141" s="54"/>
      <c r="M141" s="54"/>
      <c r="N141" s="54"/>
      <c r="O141" s="55"/>
      <c r="P141" s="55"/>
      <c r="Q141" s="54"/>
      <c r="R141" s="54"/>
      <c r="S141" s="54"/>
      <c r="T141" s="54"/>
      <c r="U141" s="54"/>
      <c r="V141" s="55"/>
      <c r="W141" s="55"/>
      <c r="X141" s="54"/>
      <c r="Y141" s="54"/>
      <c r="Z141" s="54"/>
      <c r="AA141" s="54"/>
      <c r="AB141" s="54"/>
      <c r="AC141" s="55"/>
      <c r="AD141" s="55"/>
      <c r="AE141" s="54"/>
      <c r="AF141" s="54"/>
      <c r="AG141" s="54"/>
      <c r="AH141" s="54"/>
      <c r="AI141" s="52"/>
      <c r="AJ141" s="52"/>
      <c r="AK141" s="36">
        <f t="shared" si="19"/>
        <v>0</v>
      </c>
    </row>
    <row r="142" spans="1:37" x14ac:dyDescent="0.3">
      <c r="A142" s="32">
        <v>66</v>
      </c>
      <c r="B142" s="33" t="str">
        <f>VLOOKUP($A142,Сотрудники!$A$3:$L$1201,2,0)</f>
        <v>Лукьянов Станислав</v>
      </c>
      <c r="C142" s="33" t="str">
        <f>VLOOKUP($A142,Сотрудники!$A$3:$L$1201,8,0)</f>
        <v>Екатеринбург</v>
      </c>
      <c r="D142" s="54"/>
      <c r="E142" s="54"/>
      <c r="F142" s="54"/>
      <c r="G142" s="54"/>
      <c r="H142" s="55"/>
      <c r="I142" s="55"/>
      <c r="J142" s="54"/>
      <c r="K142" s="54"/>
      <c r="L142" s="54"/>
      <c r="M142" s="54"/>
      <c r="N142" s="54"/>
      <c r="O142" s="55"/>
      <c r="P142" s="55"/>
      <c r="Q142" s="54"/>
      <c r="R142" s="54"/>
      <c r="S142" s="54"/>
      <c r="T142" s="54"/>
      <c r="U142" s="54"/>
      <c r="V142" s="55"/>
      <c r="W142" s="55"/>
      <c r="X142" s="54"/>
      <c r="Y142" s="54"/>
      <c r="Z142" s="54"/>
      <c r="AA142" s="54"/>
      <c r="AB142" s="54"/>
      <c r="AC142" s="55"/>
      <c r="AD142" s="55"/>
      <c r="AE142" s="54"/>
      <c r="AF142" s="54"/>
      <c r="AG142" s="54"/>
      <c r="AH142" s="54"/>
      <c r="AI142" s="52"/>
      <c r="AJ142" s="52"/>
      <c r="AK142" s="36">
        <f t="shared" si="19"/>
        <v>0</v>
      </c>
    </row>
    <row r="143" spans="1:37" x14ac:dyDescent="0.3">
      <c r="A143" s="32">
        <v>67</v>
      </c>
      <c r="B143" s="33" t="str">
        <f>VLOOKUP($A143,Сотрудники!$A$3:$L$1201,2,0)</f>
        <v>Киле Егор</v>
      </c>
      <c r="C143" s="33" t="str">
        <f>VLOOKUP($A143,Сотрудники!$A$3:$L$1201,8,0)</f>
        <v>СПБ</v>
      </c>
      <c r="D143" s="54"/>
      <c r="E143" s="54"/>
      <c r="F143" s="54"/>
      <c r="G143" s="54"/>
      <c r="H143" s="55"/>
      <c r="I143" s="55"/>
      <c r="J143" s="54"/>
      <c r="K143" s="54"/>
      <c r="L143" s="54"/>
      <c r="M143" s="54"/>
      <c r="N143" s="54"/>
      <c r="O143" s="55"/>
      <c r="P143" s="55"/>
      <c r="Q143" s="54"/>
      <c r="R143" s="54"/>
      <c r="S143" s="54"/>
      <c r="T143" s="54"/>
      <c r="U143" s="54"/>
      <c r="V143" s="55"/>
      <c r="W143" s="55"/>
      <c r="X143" s="54"/>
      <c r="Y143" s="54"/>
      <c r="Z143" s="54"/>
      <c r="AA143" s="54"/>
      <c r="AB143" s="54"/>
      <c r="AC143" s="55"/>
      <c r="AD143" s="55"/>
      <c r="AE143" s="54"/>
      <c r="AF143" s="54"/>
      <c r="AG143" s="54"/>
      <c r="AH143" s="54"/>
      <c r="AI143" s="52"/>
      <c r="AJ143" s="52"/>
      <c r="AK143" s="36">
        <f t="shared" si="19"/>
        <v>0</v>
      </c>
    </row>
    <row r="144" spans="1:37" x14ac:dyDescent="0.3">
      <c r="A144" s="32">
        <v>69</v>
      </c>
      <c r="B144" s="33" t="str">
        <f>VLOOKUP($A144,Сотрудники!$A$3:$L$1201,2,0)</f>
        <v>Егоров Валерий</v>
      </c>
      <c r="C144" s="33" t="str">
        <f>VLOOKUP($A144,Сотрудники!$A$3:$L$1201,8,0)</f>
        <v>Рязань</v>
      </c>
      <c r="D144" s="54"/>
      <c r="E144" s="54"/>
      <c r="F144" s="54"/>
      <c r="G144" s="54"/>
      <c r="H144" s="55"/>
      <c r="I144" s="55"/>
      <c r="J144" s="54"/>
      <c r="K144" s="54"/>
      <c r="L144" s="54"/>
      <c r="M144" s="54"/>
      <c r="N144" s="54"/>
      <c r="O144" s="55"/>
      <c r="P144" s="55"/>
      <c r="Q144" s="54"/>
      <c r="R144" s="54"/>
      <c r="S144" s="54"/>
      <c r="T144" s="54"/>
      <c r="U144" s="54"/>
      <c r="V144" s="55"/>
      <c r="W144" s="55"/>
      <c r="X144" s="54"/>
      <c r="Y144" s="54"/>
      <c r="Z144" s="54"/>
      <c r="AA144" s="54"/>
      <c r="AB144" s="54"/>
      <c r="AC144" s="55"/>
      <c r="AD144" s="55"/>
      <c r="AE144" s="54"/>
      <c r="AF144" s="54"/>
      <c r="AG144" s="54"/>
      <c r="AH144" s="54"/>
      <c r="AI144" s="52"/>
      <c r="AJ144" s="52"/>
      <c r="AK144" s="36">
        <f t="shared" si="19"/>
        <v>0</v>
      </c>
    </row>
    <row r="145" spans="1:37" x14ac:dyDescent="0.3">
      <c r="A145" s="32">
        <v>70</v>
      </c>
      <c r="B145" s="33" t="str">
        <f>VLOOKUP($A145,Сотрудники!$A$3:$L$1201,2,0)</f>
        <v>Балагушкин Артем</v>
      </c>
      <c r="C145" s="33" t="str">
        <f>VLOOKUP($A145,Сотрудники!$A$3:$L$1201,8,0)</f>
        <v>Москва</v>
      </c>
      <c r="D145" s="54"/>
      <c r="E145" s="54"/>
      <c r="F145" s="54"/>
      <c r="G145" s="54"/>
      <c r="H145" s="55"/>
      <c r="I145" s="55"/>
      <c r="J145" s="54"/>
      <c r="K145" s="54"/>
      <c r="L145" s="54"/>
      <c r="M145" s="54"/>
      <c r="N145" s="54"/>
      <c r="O145" s="55"/>
      <c r="P145" s="55"/>
      <c r="Q145" s="54"/>
      <c r="R145" s="54"/>
      <c r="S145" s="54"/>
      <c r="T145" s="54"/>
      <c r="U145" s="54"/>
      <c r="V145" s="55"/>
      <c r="W145" s="55"/>
      <c r="X145" s="54"/>
      <c r="Y145" s="54"/>
      <c r="Z145" s="54"/>
      <c r="AA145" s="54"/>
      <c r="AB145" s="54"/>
      <c r="AC145" s="55"/>
      <c r="AD145" s="55"/>
      <c r="AE145" s="54"/>
      <c r="AF145" s="54"/>
      <c r="AG145" s="54"/>
      <c r="AH145" s="54"/>
      <c r="AI145" s="52"/>
      <c r="AJ145" s="52"/>
      <c r="AK145" s="36">
        <f t="shared" si="19"/>
        <v>0</v>
      </c>
    </row>
    <row r="146" spans="1:37" x14ac:dyDescent="0.3">
      <c r="A146" s="32">
        <v>71</v>
      </c>
      <c r="B146" s="33" t="str">
        <f>VLOOKUP($A146,Сотрудники!$A$3:$L$1201,2,0)</f>
        <v>Чермашенцев Илья</v>
      </c>
      <c r="C146" s="33" t="str">
        <f>VLOOKUP($A146,Сотрудники!$A$3:$L$1201,8,0)</f>
        <v>Москва</v>
      </c>
      <c r="D146" s="54"/>
      <c r="E146" s="54"/>
      <c r="F146" s="54"/>
      <c r="G146" s="54"/>
      <c r="H146" s="55"/>
      <c r="I146" s="55"/>
      <c r="J146" s="54"/>
      <c r="K146" s="54"/>
      <c r="L146" s="54"/>
      <c r="M146" s="54"/>
      <c r="N146" s="54"/>
      <c r="O146" s="55"/>
      <c r="P146" s="55"/>
      <c r="Q146" s="54"/>
      <c r="R146" s="54"/>
      <c r="S146" s="54"/>
      <c r="T146" s="54"/>
      <c r="U146" s="54"/>
      <c r="V146" s="55"/>
      <c r="W146" s="55"/>
      <c r="X146" s="54"/>
      <c r="Y146" s="54"/>
      <c r="Z146" s="54"/>
      <c r="AA146" s="54"/>
      <c r="AB146" s="54"/>
      <c r="AC146" s="55"/>
      <c r="AD146" s="55"/>
      <c r="AE146" s="54"/>
      <c r="AF146" s="54"/>
      <c r="AG146" s="54"/>
      <c r="AH146" s="54"/>
      <c r="AI146" s="52"/>
      <c r="AJ146" s="52"/>
      <c r="AK146" s="36">
        <f t="shared" si="19"/>
        <v>0</v>
      </c>
    </row>
    <row r="147" spans="1:37" x14ac:dyDescent="0.3">
      <c r="A147" s="32">
        <v>73</v>
      </c>
      <c r="B147" s="33" t="str">
        <f>VLOOKUP($A147,Сотрудники!$A$3:$L$1201,2,0)</f>
        <v>Шарапов Артем</v>
      </c>
      <c r="C147" s="33" t="str">
        <f>VLOOKUP($A147,Сотрудники!$A$3:$L$1201,8,0)</f>
        <v>Барнаул</v>
      </c>
      <c r="D147" s="54"/>
      <c r="E147" s="54"/>
      <c r="F147" s="54"/>
      <c r="G147" s="54"/>
      <c r="H147" s="55"/>
      <c r="I147" s="55"/>
      <c r="J147" s="54"/>
      <c r="K147" s="54"/>
      <c r="L147" s="54"/>
      <c r="M147" s="54"/>
      <c r="N147" s="54"/>
      <c r="O147" s="55"/>
      <c r="P147" s="55"/>
      <c r="Q147" s="54"/>
      <c r="R147" s="54"/>
      <c r="S147" s="54"/>
      <c r="T147" s="54"/>
      <c r="U147" s="54"/>
      <c r="V147" s="55"/>
      <c r="W147" s="55"/>
      <c r="X147" s="54"/>
      <c r="Y147" s="54"/>
      <c r="Z147" s="54"/>
      <c r="AA147" s="54"/>
      <c r="AB147" s="54"/>
      <c r="AC147" s="55"/>
      <c r="AD147" s="55"/>
      <c r="AE147" s="54"/>
      <c r="AF147" s="54"/>
      <c r="AG147" s="54"/>
      <c r="AH147" s="54"/>
      <c r="AI147" s="52"/>
      <c r="AJ147" s="52"/>
      <c r="AK147" s="36">
        <f t="shared" si="19"/>
        <v>0</v>
      </c>
    </row>
    <row r="148" spans="1:37" x14ac:dyDescent="0.3">
      <c r="A148" s="32">
        <v>74</v>
      </c>
      <c r="B148" s="33" t="str">
        <f>VLOOKUP($A148,Сотрудники!$A$3:$L$1201,2,0)</f>
        <v>Родионов Всеволод</v>
      </c>
      <c r="C148" s="33" t="str">
        <f>VLOOKUP($A148,Сотрудники!$A$3:$L$1201,8,0)</f>
        <v>Москва</v>
      </c>
      <c r="D148" s="54"/>
      <c r="E148" s="54"/>
      <c r="F148" s="54"/>
      <c r="G148" s="54"/>
      <c r="H148" s="55"/>
      <c r="I148" s="55"/>
      <c r="J148" s="54"/>
      <c r="K148" s="54"/>
      <c r="L148" s="54"/>
      <c r="M148" s="54"/>
      <c r="N148" s="54"/>
      <c r="O148" s="55"/>
      <c r="P148" s="55"/>
      <c r="Q148" s="54"/>
      <c r="R148" s="54"/>
      <c r="S148" s="54"/>
      <c r="T148" s="54"/>
      <c r="U148" s="54"/>
      <c r="V148" s="55"/>
      <c r="W148" s="55"/>
      <c r="X148" s="54"/>
      <c r="Y148" s="54"/>
      <c r="Z148" s="54"/>
      <c r="AA148" s="54"/>
      <c r="AB148" s="54"/>
      <c r="AC148" s="55"/>
      <c r="AD148" s="55"/>
      <c r="AE148" s="54"/>
      <c r="AF148" s="54"/>
      <c r="AG148" s="54"/>
      <c r="AH148" s="54"/>
      <c r="AI148" s="52"/>
      <c r="AJ148" s="52"/>
      <c r="AK148" s="36">
        <f t="shared" si="19"/>
        <v>0</v>
      </c>
    </row>
    <row r="149" spans="1:37" x14ac:dyDescent="0.3">
      <c r="A149" s="32">
        <v>75</v>
      </c>
      <c r="B149" s="33" t="str">
        <f>VLOOKUP($A149,Сотрудники!$A$3:$L$1201,2,0)</f>
        <v>Лашкуль Александра</v>
      </c>
      <c r="C149" s="33" t="str">
        <f>VLOOKUP($A149,Сотрудники!$A$3:$L$1201,8,0)</f>
        <v>СПБ</v>
      </c>
      <c r="D149" s="54"/>
      <c r="E149" s="54"/>
      <c r="F149" s="54"/>
      <c r="G149" s="54"/>
      <c r="H149" s="55"/>
      <c r="I149" s="55"/>
      <c r="J149" s="54"/>
      <c r="K149" s="54"/>
      <c r="L149" s="54"/>
      <c r="M149" s="54"/>
      <c r="N149" s="54"/>
      <c r="O149" s="55"/>
      <c r="P149" s="55"/>
      <c r="Q149" s="54"/>
      <c r="R149" s="54"/>
      <c r="S149" s="54"/>
      <c r="T149" s="54"/>
      <c r="U149" s="54"/>
      <c r="V149" s="55"/>
      <c r="W149" s="55"/>
      <c r="X149" s="54"/>
      <c r="Y149" s="54"/>
      <c r="Z149" s="54"/>
      <c r="AA149" s="54"/>
      <c r="AB149" s="54"/>
      <c r="AC149" s="55"/>
      <c r="AD149" s="55"/>
      <c r="AE149" s="54"/>
      <c r="AF149" s="54"/>
      <c r="AG149" s="54"/>
      <c r="AH149" s="54"/>
      <c r="AI149" s="52"/>
      <c r="AJ149" s="52"/>
      <c r="AK149" s="36">
        <f t="shared" si="19"/>
        <v>0</v>
      </c>
    </row>
    <row r="150" spans="1:37" x14ac:dyDescent="0.3">
      <c r="A150" s="32">
        <v>76</v>
      </c>
      <c r="B150" s="33" t="str">
        <f>VLOOKUP($A150,Сотрудники!$A$3:$L$1201,2,0)</f>
        <v>Мокрова Анастасия</v>
      </c>
      <c r="C150" s="33" t="str">
        <f>VLOOKUP($A150,Сотрудники!$A$3:$L$1201,8,0)</f>
        <v>СПБ</v>
      </c>
      <c r="D150" s="54"/>
      <c r="E150" s="54"/>
      <c r="F150" s="54"/>
      <c r="G150" s="54"/>
      <c r="H150" s="55"/>
      <c r="I150" s="55"/>
      <c r="J150" s="54"/>
      <c r="K150" s="54"/>
      <c r="L150" s="54"/>
      <c r="M150" s="54"/>
      <c r="N150" s="54"/>
      <c r="O150" s="55"/>
      <c r="P150" s="55"/>
      <c r="Q150" s="54"/>
      <c r="R150" s="54"/>
      <c r="S150" s="54"/>
      <c r="T150" s="54"/>
      <c r="U150" s="54"/>
      <c r="V150" s="55"/>
      <c r="W150" s="55"/>
      <c r="X150" s="54"/>
      <c r="Y150" s="54"/>
      <c r="Z150" s="54"/>
      <c r="AA150" s="54"/>
      <c r="AB150" s="54"/>
      <c r="AC150" s="55"/>
      <c r="AD150" s="55"/>
      <c r="AE150" s="54"/>
      <c r="AF150" s="54"/>
      <c r="AG150" s="54"/>
      <c r="AH150" s="54"/>
      <c r="AI150" s="52"/>
      <c r="AJ150" s="52"/>
      <c r="AK150" s="36">
        <f t="shared" si="19"/>
        <v>0</v>
      </c>
    </row>
    <row r="151" spans="1:37" x14ac:dyDescent="0.3">
      <c r="A151" s="32">
        <v>77</v>
      </c>
      <c r="B151" s="33" t="str">
        <f>VLOOKUP($A151,Сотрудники!$A$3:$L$1201,2,0)</f>
        <v>Волотов Илья</v>
      </c>
      <c r="C151" s="33" t="str">
        <f>VLOOKUP($A151,Сотрудники!$A$3:$L$1201,8,0)</f>
        <v>Москва</v>
      </c>
      <c r="D151" s="54"/>
      <c r="E151" s="54"/>
      <c r="F151" s="54"/>
      <c r="G151" s="54"/>
      <c r="H151" s="55"/>
      <c r="I151" s="55"/>
      <c r="J151" s="54"/>
      <c r="K151" s="54"/>
      <c r="L151" s="54"/>
      <c r="M151" s="54"/>
      <c r="N151" s="54"/>
      <c r="O151" s="55"/>
      <c r="P151" s="55"/>
      <c r="Q151" s="54"/>
      <c r="R151" s="54"/>
      <c r="S151" s="54"/>
      <c r="T151" s="54"/>
      <c r="U151" s="54"/>
      <c r="V151" s="55"/>
      <c r="W151" s="55"/>
      <c r="X151" s="54"/>
      <c r="Y151" s="54"/>
      <c r="Z151" s="54"/>
      <c r="AA151" s="54"/>
      <c r="AB151" s="54"/>
      <c r="AC151" s="55"/>
      <c r="AD151" s="55"/>
      <c r="AE151" s="54"/>
      <c r="AF151" s="54"/>
      <c r="AG151" s="54"/>
      <c r="AH151" s="54"/>
      <c r="AI151" s="52"/>
      <c r="AJ151" s="52"/>
      <c r="AK151" s="36">
        <f t="shared" si="19"/>
        <v>0</v>
      </c>
    </row>
    <row r="152" spans="1:37" x14ac:dyDescent="0.3">
      <c r="A152" s="32">
        <v>78</v>
      </c>
      <c r="B152" s="33" t="str">
        <f>VLOOKUP($A152,Сотрудники!$A$3:$L$1201,2,0)</f>
        <v>Гаврилова Екатерина</v>
      </c>
      <c r="C152" s="33" t="str">
        <f>VLOOKUP($A152,Сотрудники!$A$3:$L$1201,8,0)</f>
        <v>Чебоксары</v>
      </c>
      <c r="D152" s="54"/>
      <c r="E152" s="54"/>
      <c r="F152" s="54"/>
      <c r="G152" s="54"/>
      <c r="H152" s="55"/>
      <c r="I152" s="55"/>
      <c r="J152" s="54"/>
      <c r="K152" s="54"/>
      <c r="L152" s="54"/>
      <c r="M152" s="54"/>
      <c r="N152" s="54"/>
      <c r="O152" s="55"/>
      <c r="P152" s="55"/>
      <c r="Q152" s="54"/>
      <c r="R152" s="54"/>
      <c r="S152" s="54"/>
      <c r="T152" s="54"/>
      <c r="U152" s="54"/>
      <c r="V152" s="55"/>
      <c r="W152" s="55"/>
      <c r="X152" s="54"/>
      <c r="Y152" s="54"/>
      <c r="Z152" s="54"/>
      <c r="AA152" s="54"/>
      <c r="AB152" s="54"/>
      <c r="AC152" s="55"/>
      <c r="AD152" s="55"/>
      <c r="AE152" s="54"/>
      <c r="AF152" s="54"/>
      <c r="AG152" s="54"/>
      <c r="AH152" s="54"/>
      <c r="AI152" s="52"/>
      <c r="AJ152" s="52"/>
      <c r="AK152" s="36">
        <f t="shared" si="19"/>
        <v>0</v>
      </c>
    </row>
    <row r="153" spans="1:37" x14ac:dyDescent="0.3">
      <c r="A153" s="32">
        <v>79</v>
      </c>
      <c r="B153" s="33" t="str">
        <f>VLOOKUP($A153,Сотрудники!$A$3:$L$1201,2,0)</f>
        <v>Шакиров Вадим</v>
      </c>
      <c r="C153" s="33" t="str">
        <f>VLOOKUP($A153,Сотрудники!$A$3:$L$1201,8,0)</f>
        <v>Иннополис</v>
      </c>
      <c r="D153" s="54"/>
      <c r="E153" s="54"/>
      <c r="F153" s="54"/>
      <c r="G153" s="54"/>
      <c r="H153" s="55"/>
      <c r="I153" s="55"/>
      <c r="J153" s="54"/>
      <c r="K153" s="54"/>
      <c r="L153" s="54"/>
      <c r="M153" s="54"/>
      <c r="N153" s="54"/>
      <c r="O153" s="55"/>
      <c r="P153" s="55"/>
      <c r="Q153" s="54"/>
      <c r="R153" s="54"/>
      <c r="S153" s="54"/>
      <c r="T153" s="54"/>
      <c r="U153" s="54"/>
      <c r="V153" s="55"/>
      <c r="W153" s="55"/>
      <c r="X153" s="54"/>
      <c r="Y153" s="54"/>
      <c r="Z153" s="54"/>
      <c r="AA153" s="54"/>
      <c r="AB153" s="54"/>
      <c r="AC153" s="55"/>
      <c r="AD153" s="55"/>
      <c r="AE153" s="54"/>
      <c r="AF153" s="54"/>
      <c r="AG153" s="54"/>
      <c r="AH153" s="54"/>
      <c r="AI153" s="52"/>
      <c r="AJ153" s="52"/>
      <c r="AK153" s="36">
        <f t="shared" si="19"/>
        <v>0</v>
      </c>
    </row>
    <row r="154" spans="1:37" x14ac:dyDescent="0.3">
      <c r="A154" s="32">
        <v>80</v>
      </c>
      <c r="B154" s="33" t="str">
        <f>VLOOKUP($A154,Сотрудники!$A$3:$L$1201,2,0)</f>
        <v>Павлов Никита</v>
      </c>
      <c r="C154" s="33" t="str">
        <f>VLOOKUP($A154,Сотрудники!$A$3:$L$1201,8,0)</f>
        <v>Москва</v>
      </c>
      <c r="D154" s="54"/>
      <c r="E154" s="54"/>
      <c r="F154" s="54"/>
      <c r="G154" s="54"/>
      <c r="H154" s="55"/>
      <c r="I154" s="55"/>
      <c r="J154" s="54"/>
      <c r="K154" s="54"/>
      <c r="L154" s="54"/>
      <c r="M154" s="54"/>
      <c r="N154" s="54"/>
      <c r="O154" s="55"/>
      <c r="P154" s="55"/>
      <c r="Q154" s="54"/>
      <c r="R154" s="54"/>
      <c r="S154" s="54"/>
      <c r="T154" s="54"/>
      <c r="U154" s="54"/>
      <c r="V154" s="55"/>
      <c r="W154" s="55"/>
      <c r="X154" s="54"/>
      <c r="Y154" s="54"/>
      <c r="Z154" s="54"/>
      <c r="AA154" s="54"/>
      <c r="AB154" s="54"/>
      <c r="AC154" s="55"/>
      <c r="AD154" s="55"/>
      <c r="AE154" s="54"/>
      <c r="AF154" s="54"/>
      <c r="AG154" s="54"/>
      <c r="AH154" s="54"/>
      <c r="AI154" s="52"/>
      <c r="AJ154" s="52"/>
      <c r="AK154" s="36">
        <f t="shared" si="19"/>
        <v>0</v>
      </c>
    </row>
    <row r="155" spans="1:37" x14ac:dyDescent="0.3">
      <c r="A155" s="32">
        <v>81</v>
      </c>
      <c r="B155" s="33" t="str">
        <f>VLOOKUP($A155,Сотрудники!$A$3:$L$1201,2,0)</f>
        <v>Александрова Кристина</v>
      </c>
      <c r="C155" s="33" t="str">
        <f>VLOOKUP($A155,Сотрудники!$A$3:$L$1201,8,0)</f>
        <v>Москва</v>
      </c>
      <c r="D155" s="54"/>
      <c r="E155" s="54"/>
      <c r="F155" s="54"/>
      <c r="G155" s="54"/>
      <c r="H155" s="55"/>
      <c r="I155" s="55"/>
      <c r="J155" s="54"/>
      <c r="K155" s="54"/>
      <c r="L155" s="54"/>
      <c r="M155" s="54"/>
      <c r="N155" s="54"/>
      <c r="O155" s="55"/>
      <c r="P155" s="55"/>
      <c r="Q155" s="54"/>
      <c r="R155" s="54"/>
      <c r="S155" s="54"/>
      <c r="T155" s="54"/>
      <c r="U155" s="54"/>
      <c r="V155" s="55"/>
      <c r="W155" s="55"/>
      <c r="X155" s="54"/>
      <c r="Y155" s="54"/>
      <c r="Z155" s="54"/>
      <c r="AA155" s="54"/>
      <c r="AB155" s="54"/>
      <c r="AC155" s="55"/>
      <c r="AD155" s="55"/>
      <c r="AE155" s="54"/>
      <c r="AF155" s="54"/>
      <c r="AG155" s="54"/>
      <c r="AH155" s="54"/>
      <c r="AI155" s="52"/>
      <c r="AJ155" s="52"/>
      <c r="AK155" s="36">
        <f t="shared" ref="AK155:AK173" si="20">SUM(D155:AJ155)</f>
        <v>0</v>
      </c>
    </row>
    <row r="156" spans="1:37" x14ac:dyDescent="0.3">
      <c r="A156" s="32">
        <v>82</v>
      </c>
      <c r="B156" s="33" t="str">
        <f>VLOOKUP($A156,Сотрудники!$A$3:$L$1201,2,0)</f>
        <v>Крапивин Сергей</v>
      </c>
      <c r="C156" s="33" t="str">
        <f>VLOOKUP($A156,Сотрудники!$A$3:$L$1201,8,0)</f>
        <v>Краснодар</v>
      </c>
      <c r="D156" s="54"/>
      <c r="E156" s="54"/>
      <c r="F156" s="54"/>
      <c r="G156" s="54"/>
      <c r="H156" s="55"/>
      <c r="I156" s="55"/>
      <c r="J156" s="54"/>
      <c r="K156" s="54"/>
      <c r="L156" s="54"/>
      <c r="M156" s="54"/>
      <c r="N156" s="54"/>
      <c r="O156" s="55"/>
      <c r="P156" s="55"/>
      <c r="Q156" s="54"/>
      <c r="R156" s="54"/>
      <c r="S156" s="54"/>
      <c r="T156" s="54"/>
      <c r="U156" s="54"/>
      <c r="V156" s="55"/>
      <c r="W156" s="55"/>
      <c r="X156" s="54"/>
      <c r="Y156" s="54"/>
      <c r="Z156" s="54"/>
      <c r="AA156" s="54"/>
      <c r="AB156" s="54"/>
      <c r="AC156" s="55"/>
      <c r="AD156" s="55"/>
      <c r="AE156" s="54"/>
      <c r="AF156" s="54"/>
      <c r="AG156" s="54"/>
      <c r="AH156" s="54"/>
      <c r="AI156" s="52"/>
      <c r="AJ156" s="52"/>
      <c r="AK156" s="36">
        <f t="shared" si="20"/>
        <v>0</v>
      </c>
    </row>
    <row r="157" spans="1:37" x14ac:dyDescent="0.3">
      <c r="A157" s="32">
        <v>84</v>
      </c>
      <c r="B157" s="33" t="str">
        <f>VLOOKUP($A157,Сотрудники!$A$3:$L$1201,2,0)</f>
        <v>Сабиров Артур</v>
      </c>
      <c r="C157" s="33" t="str">
        <f>VLOOKUP($A157,Сотрудники!$A$3:$L$1201,8,0)</f>
        <v>Казань</v>
      </c>
      <c r="D157" s="54"/>
      <c r="E157" s="54"/>
      <c r="F157" s="54"/>
      <c r="G157" s="54"/>
      <c r="H157" s="55"/>
      <c r="I157" s="55"/>
      <c r="J157" s="54"/>
      <c r="K157" s="54"/>
      <c r="L157" s="54"/>
      <c r="M157" s="54"/>
      <c r="N157" s="54"/>
      <c r="O157" s="55"/>
      <c r="P157" s="55"/>
      <c r="Q157" s="54"/>
      <c r="R157" s="54"/>
      <c r="S157" s="54"/>
      <c r="T157" s="54"/>
      <c r="U157" s="54"/>
      <c r="V157" s="55"/>
      <c r="W157" s="55"/>
      <c r="X157" s="54"/>
      <c r="Y157" s="54"/>
      <c r="Z157" s="54"/>
      <c r="AA157" s="54"/>
      <c r="AB157" s="54"/>
      <c r="AC157" s="55"/>
      <c r="AD157" s="55"/>
      <c r="AE157" s="54"/>
      <c r="AF157" s="54"/>
      <c r="AG157" s="54"/>
      <c r="AH157" s="54"/>
      <c r="AI157" s="52"/>
      <c r="AJ157" s="52"/>
      <c r="AK157" s="36">
        <f t="shared" si="20"/>
        <v>0</v>
      </c>
    </row>
    <row r="158" spans="1:37" x14ac:dyDescent="0.3">
      <c r="A158" s="32">
        <v>85</v>
      </c>
      <c r="B158" s="33" t="str">
        <f>VLOOKUP($A158,Сотрудники!$A$3:$L$1201,2,0)</f>
        <v>Рудаков Сергей</v>
      </c>
      <c r="C158" s="33" t="str">
        <f>VLOOKUP($A158,Сотрудники!$A$3:$L$1201,8,0)</f>
        <v>Москва</v>
      </c>
      <c r="D158" s="54"/>
      <c r="E158" s="54"/>
      <c r="F158" s="54"/>
      <c r="G158" s="54"/>
      <c r="H158" s="55"/>
      <c r="I158" s="55"/>
      <c r="J158" s="54"/>
      <c r="K158" s="54"/>
      <c r="L158" s="54"/>
      <c r="M158" s="54"/>
      <c r="N158" s="54"/>
      <c r="O158" s="55"/>
      <c r="P158" s="55"/>
      <c r="Q158" s="54"/>
      <c r="R158" s="54"/>
      <c r="S158" s="54"/>
      <c r="T158" s="54"/>
      <c r="U158" s="54"/>
      <c r="V158" s="55"/>
      <c r="W158" s="55"/>
      <c r="X158" s="54"/>
      <c r="Y158" s="54"/>
      <c r="Z158" s="54"/>
      <c r="AA158" s="54"/>
      <c r="AB158" s="54"/>
      <c r="AC158" s="55"/>
      <c r="AD158" s="55"/>
      <c r="AE158" s="54"/>
      <c r="AF158" s="54"/>
      <c r="AG158" s="54"/>
      <c r="AH158" s="54"/>
      <c r="AI158" s="52"/>
      <c r="AJ158" s="52"/>
      <c r="AK158" s="36">
        <f t="shared" si="20"/>
        <v>0</v>
      </c>
    </row>
    <row r="159" spans="1:37" x14ac:dyDescent="0.3">
      <c r="A159" s="32">
        <v>86</v>
      </c>
      <c r="B159" s="33" t="str">
        <f>VLOOKUP($A159,Сотрудники!$A$3:$L$1201,2,0)</f>
        <v>Михеев Дмитрий</v>
      </c>
      <c r="C159" s="33" t="str">
        <f>VLOOKUP($A159,Сотрудники!$A$3:$L$1201,8,0)</f>
        <v>СПБ</v>
      </c>
      <c r="D159" s="54"/>
      <c r="E159" s="54"/>
      <c r="F159" s="54"/>
      <c r="G159" s="54"/>
      <c r="H159" s="55"/>
      <c r="I159" s="55"/>
      <c r="J159" s="54"/>
      <c r="K159" s="54"/>
      <c r="L159" s="54"/>
      <c r="M159" s="54"/>
      <c r="N159" s="54"/>
      <c r="O159" s="55"/>
      <c r="P159" s="55"/>
      <c r="Q159" s="54"/>
      <c r="R159" s="54"/>
      <c r="S159" s="54"/>
      <c r="T159" s="54"/>
      <c r="U159" s="54"/>
      <c r="V159" s="55"/>
      <c r="W159" s="55"/>
      <c r="X159" s="54"/>
      <c r="Y159" s="54"/>
      <c r="Z159" s="54"/>
      <c r="AA159" s="54"/>
      <c r="AB159" s="54"/>
      <c r="AC159" s="55"/>
      <c r="AD159" s="55"/>
      <c r="AE159" s="54"/>
      <c r="AF159" s="54"/>
      <c r="AG159" s="54"/>
      <c r="AH159" s="54"/>
      <c r="AI159" s="52"/>
      <c r="AJ159" s="52"/>
      <c r="AK159" s="36">
        <f t="shared" si="20"/>
        <v>0</v>
      </c>
    </row>
    <row r="160" spans="1:37" x14ac:dyDescent="0.3">
      <c r="A160" s="32">
        <v>87</v>
      </c>
      <c r="B160" s="33" t="str">
        <f>VLOOKUP($A160,Сотрудники!$A$3:$L$1201,2,0)</f>
        <v>Борисова Алёна</v>
      </c>
      <c r="C160" s="33" t="str">
        <f>VLOOKUP($A160,Сотрудники!$A$3:$L$1201,8,0)</f>
        <v>Екатеринбург</v>
      </c>
      <c r="D160" s="54"/>
      <c r="E160" s="54"/>
      <c r="F160" s="54"/>
      <c r="G160" s="54"/>
      <c r="H160" s="55"/>
      <c r="I160" s="55"/>
      <c r="J160" s="54"/>
      <c r="K160" s="54"/>
      <c r="L160" s="54"/>
      <c r="M160" s="54"/>
      <c r="N160" s="54"/>
      <c r="O160" s="55"/>
      <c r="P160" s="55"/>
      <c r="Q160" s="54"/>
      <c r="R160" s="54"/>
      <c r="S160" s="54"/>
      <c r="T160" s="54"/>
      <c r="U160" s="54"/>
      <c r="V160" s="55"/>
      <c r="W160" s="55"/>
      <c r="X160" s="54"/>
      <c r="Y160" s="54"/>
      <c r="Z160" s="54"/>
      <c r="AA160" s="54"/>
      <c r="AB160" s="54"/>
      <c r="AC160" s="55"/>
      <c r="AD160" s="55"/>
      <c r="AE160" s="54"/>
      <c r="AF160" s="54"/>
      <c r="AG160" s="54"/>
      <c r="AH160" s="54"/>
      <c r="AI160" s="52"/>
      <c r="AJ160" s="52"/>
      <c r="AK160" s="36">
        <f t="shared" si="20"/>
        <v>0</v>
      </c>
    </row>
    <row r="161" spans="1:37" x14ac:dyDescent="0.3">
      <c r="A161" s="32">
        <v>88</v>
      </c>
      <c r="B161" s="33" t="str">
        <f>VLOOKUP($A161,Сотрудники!$A$3:$L$1201,2,0)</f>
        <v>Коурова Мария</v>
      </c>
      <c r="C161" s="33" t="str">
        <f>VLOOKUP($A161,Сотрудники!$A$3:$L$1201,8,0)</f>
        <v>Екатеринбург</v>
      </c>
      <c r="D161" s="54"/>
      <c r="E161" s="54"/>
      <c r="F161" s="54"/>
      <c r="G161" s="54"/>
      <c r="H161" s="55"/>
      <c r="I161" s="55"/>
      <c r="J161" s="54"/>
      <c r="K161" s="54"/>
      <c r="L161" s="54"/>
      <c r="M161" s="54"/>
      <c r="N161" s="54"/>
      <c r="O161" s="55"/>
      <c r="P161" s="55"/>
      <c r="Q161" s="54"/>
      <c r="R161" s="54"/>
      <c r="S161" s="54"/>
      <c r="T161" s="54"/>
      <c r="U161" s="54"/>
      <c r="V161" s="55"/>
      <c r="W161" s="55"/>
      <c r="X161" s="54"/>
      <c r="Y161" s="54"/>
      <c r="Z161" s="54"/>
      <c r="AA161" s="54"/>
      <c r="AB161" s="54"/>
      <c r="AC161" s="55"/>
      <c r="AD161" s="55"/>
      <c r="AE161" s="54"/>
      <c r="AF161" s="54"/>
      <c r="AG161" s="54"/>
      <c r="AH161" s="54"/>
      <c r="AI161" s="52"/>
      <c r="AJ161" s="52"/>
      <c r="AK161" s="36">
        <f t="shared" si="20"/>
        <v>0</v>
      </c>
    </row>
    <row r="162" spans="1:37" x14ac:dyDescent="0.3">
      <c r="A162" s="32">
        <v>89</v>
      </c>
      <c r="B162" s="33" t="str">
        <f>VLOOKUP($A162,Сотрудники!$A$3:$L$1201,2,0)</f>
        <v>Рамазанов Виталий</v>
      </c>
      <c r="C162" s="33" t="str">
        <f>VLOOKUP($A162,Сотрудники!$A$3:$L$1201,8,0)</f>
        <v>Москва</v>
      </c>
      <c r="D162" s="54"/>
      <c r="E162" s="54"/>
      <c r="F162" s="54"/>
      <c r="G162" s="54"/>
      <c r="H162" s="55"/>
      <c r="I162" s="55"/>
      <c r="J162" s="54"/>
      <c r="K162" s="54"/>
      <c r="L162" s="54"/>
      <c r="M162" s="54"/>
      <c r="N162" s="54"/>
      <c r="O162" s="55"/>
      <c r="P162" s="55"/>
      <c r="Q162" s="54"/>
      <c r="R162" s="54"/>
      <c r="S162" s="54"/>
      <c r="T162" s="54"/>
      <c r="U162" s="54"/>
      <c r="V162" s="55"/>
      <c r="W162" s="55"/>
      <c r="X162" s="54"/>
      <c r="Y162" s="54"/>
      <c r="Z162" s="54"/>
      <c r="AA162" s="54"/>
      <c r="AB162" s="54"/>
      <c r="AC162" s="55"/>
      <c r="AD162" s="55"/>
      <c r="AE162" s="54"/>
      <c r="AF162" s="54"/>
      <c r="AG162" s="54"/>
      <c r="AH162" s="54"/>
      <c r="AI162" s="52"/>
      <c r="AJ162" s="52"/>
      <c r="AK162" s="36">
        <f t="shared" si="20"/>
        <v>0</v>
      </c>
    </row>
    <row r="163" spans="1:37" x14ac:dyDescent="0.3">
      <c r="A163" s="32">
        <v>90</v>
      </c>
      <c r="B163" s="33" t="str">
        <f>VLOOKUP($A163,Сотрудники!$A$3:$L$1201,2,0)</f>
        <v>Майорова Дарья</v>
      </c>
      <c r="C163" s="33" t="str">
        <f>VLOOKUP($A163,Сотрудники!$A$3:$L$1201,8,0)</f>
        <v>Ульяновск</v>
      </c>
      <c r="D163" s="54"/>
      <c r="E163" s="54"/>
      <c r="F163" s="54"/>
      <c r="G163" s="54"/>
      <c r="H163" s="55"/>
      <c r="I163" s="55"/>
      <c r="J163" s="54"/>
      <c r="K163" s="54"/>
      <c r="L163" s="54"/>
      <c r="M163" s="54"/>
      <c r="N163" s="54"/>
      <c r="O163" s="55"/>
      <c r="P163" s="55"/>
      <c r="Q163" s="54"/>
      <c r="R163" s="54"/>
      <c r="S163" s="54"/>
      <c r="T163" s="54"/>
      <c r="U163" s="54"/>
      <c r="V163" s="55"/>
      <c r="W163" s="55"/>
      <c r="X163" s="54"/>
      <c r="Y163" s="54"/>
      <c r="Z163" s="54"/>
      <c r="AA163" s="54"/>
      <c r="AB163" s="54"/>
      <c r="AC163" s="55"/>
      <c r="AD163" s="55"/>
      <c r="AE163" s="54"/>
      <c r="AF163" s="54"/>
      <c r="AG163" s="54"/>
      <c r="AH163" s="54"/>
      <c r="AI163" s="52"/>
      <c r="AJ163" s="52"/>
      <c r="AK163" s="36">
        <f t="shared" si="20"/>
        <v>0</v>
      </c>
    </row>
    <row r="164" spans="1:37" x14ac:dyDescent="0.3">
      <c r="A164" s="32">
        <v>91</v>
      </c>
      <c r="B164" s="33" t="str">
        <f>VLOOKUP($A164,Сотрудники!$A$3:$L$1201,2,0)</f>
        <v>Макаров Владимир</v>
      </c>
      <c r="C164" s="33" t="str">
        <f>VLOOKUP($A164,Сотрудники!$A$3:$L$1201,8,0)</f>
        <v>Екатеринбург</v>
      </c>
      <c r="D164" s="54"/>
      <c r="E164" s="54"/>
      <c r="F164" s="54"/>
      <c r="G164" s="54"/>
      <c r="H164" s="55"/>
      <c r="I164" s="55"/>
      <c r="J164" s="54"/>
      <c r="K164" s="54"/>
      <c r="L164" s="54"/>
      <c r="M164" s="54"/>
      <c r="N164" s="54"/>
      <c r="O164" s="55"/>
      <c r="P164" s="55"/>
      <c r="Q164" s="54"/>
      <c r="R164" s="54"/>
      <c r="S164" s="54"/>
      <c r="T164" s="54"/>
      <c r="U164" s="54"/>
      <c r="V164" s="55"/>
      <c r="W164" s="55"/>
      <c r="X164" s="54"/>
      <c r="Y164" s="54"/>
      <c r="Z164" s="54"/>
      <c r="AA164" s="54"/>
      <c r="AB164" s="54"/>
      <c r="AC164" s="55"/>
      <c r="AD164" s="55"/>
      <c r="AE164" s="54"/>
      <c r="AF164" s="54"/>
      <c r="AG164" s="54"/>
      <c r="AH164" s="54"/>
      <c r="AI164" s="52"/>
      <c r="AJ164" s="52"/>
      <c r="AK164" s="36">
        <f t="shared" si="20"/>
        <v>0</v>
      </c>
    </row>
    <row r="165" spans="1:37" x14ac:dyDescent="0.3">
      <c r="A165" s="32">
        <v>92</v>
      </c>
      <c r="B165" s="33" t="str">
        <f>VLOOKUP($A165,Сотрудники!$A$3:$L$1201,2,0)</f>
        <v>Митрофанов Кирилл</v>
      </c>
      <c r="C165" s="33" t="str">
        <f>VLOOKUP($A165,Сотрудники!$A$3:$L$1201,8,0)</f>
        <v>Рязань</v>
      </c>
      <c r="D165" s="54"/>
      <c r="E165" s="54"/>
      <c r="F165" s="54"/>
      <c r="G165" s="52"/>
      <c r="H165" s="55"/>
      <c r="I165" s="55"/>
      <c r="J165" s="54"/>
      <c r="K165" s="54"/>
      <c r="L165" s="54"/>
      <c r="M165" s="54"/>
      <c r="N165" s="54"/>
      <c r="O165" s="55"/>
      <c r="P165" s="55"/>
      <c r="Q165" s="54"/>
      <c r="R165" s="54"/>
      <c r="S165" s="54"/>
      <c r="T165" s="54"/>
      <c r="U165" s="54"/>
      <c r="V165" s="55"/>
      <c r="W165" s="55"/>
      <c r="X165" s="54"/>
      <c r="Y165" s="54"/>
      <c r="Z165" s="54"/>
      <c r="AA165" s="54"/>
      <c r="AB165" s="54"/>
      <c r="AC165" s="55"/>
      <c r="AD165" s="55"/>
      <c r="AE165" s="54"/>
      <c r="AF165" s="54"/>
      <c r="AG165" s="54"/>
      <c r="AH165" s="54"/>
      <c r="AI165" s="52"/>
      <c r="AJ165" s="52"/>
      <c r="AK165" s="36">
        <f t="shared" si="20"/>
        <v>0</v>
      </c>
    </row>
    <row r="166" spans="1:37" x14ac:dyDescent="0.3">
      <c r="A166" s="32">
        <v>93</v>
      </c>
      <c r="B166" s="33" t="str">
        <f>VLOOKUP($A166,Сотрудники!$A$3:$L$1201,2,0)</f>
        <v>Шурков Дмитрий</v>
      </c>
      <c r="C166" s="33" t="str">
        <f>VLOOKUP($A166,Сотрудники!$A$3:$L$1201,8,0)</f>
        <v>Калининград</v>
      </c>
      <c r="D166" s="54"/>
      <c r="E166" s="54"/>
      <c r="F166" s="54"/>
      <c r="G166" s="52"/>
      <c r="H166" s="55"/>
      <c r="I166" s="55"/>
      <c r="J166" s="54"/>
      <c r="K166" s="54"/>
      <c r="L166" s="54"/>
      <c r="M166" s="54"/>
      <c r="N166" s="54"/>
      <c r="O166" s="55"/>
      <c r="P166" s="55"/>
      <c r="Q166" s="54"/>
      <c r="R166" s="54"/>
      <c r="S166" s="54"/>
      <c r="T166" s="54"/>
      <c r="U166" s="54"/>
      <c r="V166" s="55"/>
      <c r="W166" s="55"/>
      <c r="X166" s="54"/>
      <c r="Y166" s="54"/>
      <c r="Z166" s="54"/>
      <c r="AA166" s="54"/>
      <c r="AB166" s="54"/>
      <c r="AC166" s="55"/>
      <c r="AD166" s="55"/>
      <c r="AE166" s="54"/>
      <c r="AF166" s="54"/>
      <c r="AG166" s="54"/>
      <c r="AH166" s="54"/>
      <c r="AI166" s="52"/>
      <c r="AJ166" s="52"/>
      <c r="AK166" s="36">
        <f t="shared" si="20"/>
        <v>0</v>
      </c>
    </row>
    <row r="167" spans="1:37" x14ac:dyDescent="0.3">
      <c r="A167" s="32">
        <v>94</v>
      </c>
      <c r="B167" s="33" t="str">
        <f>VLOOKUP($A167,Сотрудники!$A$3:$L$1201,2,0)</f>
        <v>Русев Дмитрий</v>
      </c>
      <c r="C167" s="33" t="str">
        <f>VLOOKUP($A167,Сотрудники!$A$3:$L$1201,8,0)</f>
        <v>Москва</v>
      </c>
      <c r="D167" s="54"/>
      <c r="E167" s="54"/>
      <c r="F167" s="54"/>
      <c r="G167" s="52"/>
      <c r="H167" s="55"/>
      <c r="I167" s="55"/>
      <c r="J167" s="54"/>
      <c r="K167" s="54"/>
      <c r="L167" s="54"/>
      <c r="M167" s="54"/>
      <c r="N167" s="54"/>
      <c r="O167" s="55"/>
      <c r="P167" s="55"/>
      <c r="Q167" s="54"/>
      <c r="R167" s="54"/>
      <c r="S167" s="54"/>
      <c r="T167" s="54"/>
      <c r="U167" s="54"/>
      <c r="V167" s="55"/>
      <c r="W167" s="55"/>
      <c r="X167" s="54"/>
      <c r="Y167" s="54"/>
      <c r="Z167" s="54"/>
      <c r="AA167" s="54"/>
      <c r="AB167" s="54"/>
      <c r="AC167" s="55"/>
      <c r="AD167" s="55"/>
      <c r="AE167" s="54"/>
      <c r="AF167" s="54"/>
      <c r="AG167" s="54"/>
      <c r="AH167" s="54"/>
      <c r="AI167" s="52"/>
      <c r="AJ167" s="52"/>
      <c r="AK167" s="36">
        <f t="shared" si="20"/>
        <v>0</v>
      </c>
    </row>
    <row r="168" spans="1:37" x14ac:dyDescent="0.3">
      <c r="A168" s="32">
        <v>95</v>
      </c>
      <c r="B168" s="33" t="str">
        <f>VLOOKUP($A168,Сотрудники!$A$3:$L$1201,2,0)</f>
        <v>Шутов Максим</v>
      </c>
      <c r="C168" s="33" t="str">
        <f>VLOOKUP($A168,Сотрудники!$A$3:$L$1201,8,0)</f>
        <v>Москва</v>
      </c>
      <c r="D168" s="54"/>
      <c r="E168" s="54"/>
      <c r="F168" s="54"/>
      <c r="G168" s="52"/>
      <c r="H168" s="55"/>
      <c r="I168" s="55"/>
      <c r="J168" s="52"/>
      <c r="K168" s="52"/>
      <c r="L168" s="54"/>
      <c r="M168" s="54"/>
      <c r="N168" s="54"/>
      <c r="O168" s="55"/>
      <c r="P168" s="55"/>
      <c r="Q168" s="54"/>
      <c r="R168" s="54"/>
      <c r="S168" s="54"/>
      <c r="T168" s="54"/>
      <c r="U168" s="54"/>
      <c r="V168" s="55"/>
      <c r="W168" s="55"/>
      <c r="X168" s="54"/>
      <c r="Y168" s="54"/>
      <c r="Z168" s="54"/>
      <c r="AA168" s="54"/>
      <c r="AB168" s="54"/>
      <c r="AC168" s="55"/>
      <c r="AD168" s="55"/>
      <c r="AE168" s="54"/>
      <c r="AF168" s="54"/>
      <c r="AG168" s="54"/>
      <c r="AH168" s="54"/>
      <c r="AI168" s="52"/>
      <c r="AJ168" s="52"/>
      <c r="AK168" s="36">
        <f t="shared" si="20"/>
        <v>0</v>
      </c>
    </row>
    <row r="169" spans="1:37" x14ac:dyDescent="0.3">
      <c r="A169" s="32">
        <v>96</v>
      </c>
      <c r="B169" s="33" t="str">
        <f>VLOOKUP($A169,Сотрудники!$A$3:$L$1201,2,0)</f>
        <v>Мелёхин Александр</v>
      </c>
      <c r="C169" s="33" t="str">
        <f>VLOOKUP($A169,Сотрудники!$A$3:$L$1201,8,0)</f>
        <v>Москва</v>
      </c>
      <c r="D169" s="54"/>
      <c r="E169" s="54"/>
      <c r="F169" s="54"/>
      <c r="G169" s="52"/>
      <c r="H169" s="55"/>
      <c r="I169" s="55"/>
      <c r="J169" s="52"/>
      <c r="K169" s="52"/>
      <c r="L169" s="54"/>
      <c r="M169" s="54"/>
      <c r="N169" s="54"/>
      <c r="O169" s="55"/>
      <c r="P169" s="55"/>
      <c r="Q169" s="52"/>
      <c r="R169" s="52"/>
      <c r="S169" s="54"/>
      <c r="T169" s="54"/>
      <c r="U169" s="54"/>
      <c r="V169" s="55"/>
      <c r="W169" s="55"/>
      <c r="X169" s="52"/>
      <c r="Y169" s="54"/>
      <c r="Z169" s="54"/>
      <c r="AA169" s="54"/>
      <c r="AB169" s="54"/>
      <c r="AC169" s="55"/>
      <c r="AD169" s="55"/>
      <c r="AE169" s="54"/>
      <c r="AF169" s="54"/>
      <c r="AG169" s="54"/>
      <c r="AH169" s="54"/>
      <c r="AI169" s="52"/>
      <c r="AJ169" s="52"/>
      <c r="AK169" s="36">
        <f t="shared" si="20"/>
        <v>0</v>
      </c>
    </row>
    <row r="170" spans="1:37" x14ac:dyDescent="0.3">
      <c r="A170" s="32">
        <v>97</v>
      </c>
      <c r="B170" s="33" t="str">
        <f>VLOOKUP($A170,Сотрудники!$A$3:$L$1201,2,0)</f>
        <v>Карев Андрей</v>
      </c>
      <c r="C170" s="33" t="str">
        <f>VLOOKUP($A170,Сотрудники!$A$3:$L$1201,8,0)</f>
        <v>СПБ</v>
      </c>
      <c r="D170" s="54"/>
      <c r="E170" s="54"/>
      <c r="F170" s="54"/>
      <c r="G170" s="52"/>
      <c r="H170" s="55"/>
      <c r="I170" s="55"/>
      <c r="J170" s="52"/>
      <c r="K170" s="52"/>
      <c r="L170" s="54"/>
      <c r="M170" s="54"/>
      <c r="N170" s="54"/>
      <c r="O170" s="55"/>
      <c r="P170" s="55"/>
      <c r="Q170" s="52"/>
      <c r="R170" s="52"/>
      <c r="S170" s="54"/>
      <c r="T170" s="54"/>
      <c r="U170" s="54"/>
      <c r="V170" s="55"/>
      <c r="W170" s="55"/>
      <c r="X170" s="52"/>
      <c r="Y170" s="52"/>
      <c r="Z170" s="54"/>
      <c r="AA170" s="54"/>
      <c r="AB170" s="54"/>
      <c r="AC170" s="55"/>
      <c r="AD170" s="55"/>
      <c r="AE170" s="54"/>
      <c r="AF170" s="54"/>
      <c r="AG170" s="54"/>
      <c r="AH170" s="54"/>
      <c r="AI170" s="52"/>
      <c r="AJ170" s="52"/>
      <c r="AK170" s="36">
        <f t="shared" si="20"/>
        <v>0</v>
      </c>
    </row>
    <row r="171" spans="1:37" x14ac:dyDescent="0.3">
      <c r="A171" s="32">
        <v>98</v>
      </c>
      <c r="B171" s="33" t="str">
        <f>VLOOKUP($A171,Сотрудники!$A$3:$L$1201,2,0)</f>
        <v>Новикова Анастасия</v>
      </c>
      <c r="C171" s="33" t="str">
        <f>VLOOKUP($A171,Сотрудники!$A$3:$L$1201,8,0)</f>
        <v>Москва</v>
      </c>
      <c r="D171" s="54"/>
      <c r="E171" s="54"/>
      <c r="F171" s="54"/>
      <c r="G171" s="52"/>
      <c r="H171" s="55"/>
      <c r="I171" s="55"/>
      <c r="J171" s="52"/>
      <c r="K171" s="52"/>
      <c r="L171" s="54"/>
      <c r="M171" s="54"/>
      <c r="N171" s="54"/>
      <c r="O171" s="55"/>
      <c r="P171" s="55"/>
      <c r="Q171" s="52"/>
      <c r="R171" s="52"/>
      <c r="S171" s="54"/>
      <c r="T171" s="54"/>
      <c r="U171" s="54"/>
      <c r="V171" s="55"/>
      <c r="W171" s="55"/>
      <c r="X171" s="52"/>
      <c r="Y171" s="52"/>
      <c r="Z171" s="54"/>
      <c r="AA171" s="54"/>
      <c r="AB171" s="54"/>
      <c r="AC171" s="55"/>
      <c r="AD171" s="55"/>
      <c r="AE171" s="54"/>
      <c r="AF171" s="54"/>
      <c r="AG171" s="54"/>
      <c r="AH171" s="54"/>
      <c r="AI171" s="52"/>
      <c r="AJ171" s="52"/>
      <c r="AK171" s="36">
        <f t="shared" si="20"/>
        <v>0</v>
      </c>
    </row>
    <row r="172" spans="1:37" x14ac:dyDescent="0.3">
      <c r="A172" s="32">
        <v>99</v>
      </c>
      <c r="B172" s="33" t="str">
        <f>VLOOKUP($A172,Сотрудники!$A$3:$L$1201,2,0)</f>
        <v>Борисова Елизавета</v>
      </c>
      <c r="C172" s="33" t="str">
        <f>VLOOKUP($A172,Сотрудники!$A$3:$L$1201,8,0)</f>
        <v>Екатеринбург</v>
      </c>
      <c r="D172" s="54"/>
      <c r="E172" s="54"/>
      <c r="F172" s="54"/>
      <c r="G172" s="52"/>
      <c r="H172" s="55"/>
      <c r="I172" s="55"/>
      <c r="J172" s="52"/>
      <c r="K172" s="52"/>
      <c r="L172" s="54"/>
      <c r="M172" s="54"/>
      <c r="N172" s="54"/>
      <c r="O172" s="55"/>
      <c r="P172" s="55"/>
      <c r="Q172" s="52"/>
      <c r="R172" s="52"/>
      <c r="S172" s="54"/>
      <c r="T172" s="54"/>
      <c r="U172" s="54"/>
      <c r="V172" s="55"/>
      <c r="W172" s="55"/>
      <c r="X172" s="52"/>
      <c r="Y172" s="52"/>
      <c r="Z172" s="54"/>
      <c r="AA172" s="54"/>
      <c r="AB172" s="54"/>
      <c r="AC172" s="55"/>
      <c r="AD172" s="55"/>
      <c r="AE172" s="54"/>
      <c r="AF172" s="54"/>
      <c r="AG172" s="54"/>
      <c r="AH172" s="54"/>
      <c r="AI172" s="52"/>
      <c r="AJ172" s="52"/>
      <c r="AK172" s="36">
        <f t="shared" si="20"/>
        <v>0</v>
      </c>
    </row>
    <row r="173" spans="1:37" x14ac:dyDescent="0.3">
      <c r="A173" s="32">
        <v>100</v>
      </c>
      <c r="B173" s="33" t="str">
        <f>VLOOKUP($A173,Сотрудники!$A$3:$L$1201,2,0)</f>
        <v>Любкина Анна</v>
      </c>
      <c r="C173" s="33" t="str">
        <f>VLOOKUP($A173,Сотрудники!$A$3:$L$1201,8,0)</f>
        <v>Москва</v>
      </c>
      <c r="D173" s="54"/>
      <c r="E173" s="54"/>
      <c r="F173" s="54"/>
      <c r="G173" s="52"/>
      <c r="H173" s="55"/>
      <c r="I173" s="55"/>
      <c r="J173" s="52"/>
      <c r="K173" s="52"/>
      <c r="L173" s="54"/>
      <c r="M173" s="54"/>
      <c r="N173" s="54"/>
      <c r="O173" s="55"/>
      <c r="P173" s="55"/>
      <c r="Q173" s="52"/>
      <c r="R173" s="52"/>
      <c r="S173" s="54"/>
      <c r="T173" s="54"/>
      <c r="U173" s="54"/>
      <c r="V173" s="55"/>
      <c r="W173" s="55"/>
      <c r="X173" s="52"/>
      <c r="Y173" s="52"/>
      <c r="Z173" s="54"/>
      <c r="AA173" s="54"/>
      <c r="AB173" s="54"/>
      <c r="AC173" s="55"/>
      <c r="AD173" s="55"/>
      <c r="AE173" s="54"/>
      <c r="AF173" s="54"/>
      <c r="AG173" s="54"/>
      <c r="AH173" s="54"/>
      <c r="AI173" s="52"/>
      <c r="AJ173" s="52"/>
      <c r="AK173" s="36">
        <f t="shared" si="2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1CC8-86D4-4A67-9A3E-57C362CF28C1}">
  <dimension ref="A1:L16"/>
  <sheetViews>
    <sheetView workbookViewId="0">
      <selection activeCell="K10" sqref="K10"/>
    </sheetView>
  </sheetViews>
  <sheetFormatPr defaultRowHeight="15.6" x14ac:dyDescent="0.3"/>
  <cols>
    <col min="1" max="1" width="7.69921875" customWidth="1"/>
    <col min="2" max="2" width="18.09765625" customWidth="1"/>
    <col min="3" max="3" width="12.09765625" customWidth="1"/>
    <col min="4" max="4" width="22.09765625" customWidth="1"/>
    <col min="5" max="5" width="17.3984375" customWidth="1"/>
    <col min="6" max="6" width="21.69921875" customWidth="1"/>
    <col min="7" max="7" width="18.59765625" customWidth="1"/>
    <col min="8" max="8" width="19.59765625" customWidth="1"/>
    <col min="9" max="9" width="20.09765625" customWidth="1"/>
    <col min="10" max="11" width="16.69921875" customWidth="1"/>
  </cols>
  <sheetData>
    <row r="1" spans="1:12" x14ac:dyDescent="0.3">
      <c r="K1" s="26"/>
    </row>
    <row r="2" spans="1:12" x14ac:dyDescent="0.3">
      <c r="B2" s="22" t="s">
        <v>35</v>
      </c>
      <c r="D2" s="28" t="s">
        <v>19</v>
      </c>
      <c r="E2" s="28"/>
      <c r="K2" s="26"/>
    </row>
    <row r="3" spans="1:12" ht="16.2" thickBot="1" x14ac:dyDescent="0.35">
      <c r="K3" s="26"/>
    </row>
    <row r="4" spans="1:12" ht="42.6" thickBot="1" x14ac:dyDescent="0.35">
      <c r="A4" s="18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</row>
    <row r="5" spans="1:12" x14ac:dyDescent="0.3">
      <c r="A5" s="19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9">
        <f>Таблица24[[#This Row],[Итого кол-во рабочих часов]]/8</f>
        <v>21</v>
      </c>
      <c r="G5" s="9"/>
      <c r="H5" s="9">
        <v>168</v>
      </c>
      <c r="I5" s="41" t="e">
        <f>VLOOKUP($A5,Сотрудники!$A$3:$L$1201,14,0)</f>
        <v>#REF!</v>
      </c>
      <c r="J5" s="43" t="e">
        <f t="shared" ref="J5:J7" si="0">I5/8</f>
        <v>#REF!</v>
      </c>
      <c r="K5" s="42" t="e">
        <f t="shared" ref="K5:K7" si="1">+H5*J5</f>
        <v>#REF!</v>
      </c>
    </row>
    <row r="6" spans="1:12" x14ac:dyDescent="0.3">
      <c r="A6" s="2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9">
        <f>Таблица24[[#This Row],[Итого кол-во рабочих часов]]/8</f>
        <v>11</v>
      </c>
      <c r="G6" s="9"/>
      <c r="H6" s="9">
        <v>88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</row>
    <row r="7" spans="1:12" x14ac:dyDescent="0.3">
      <c r="A7" s="21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9">
        <f>Таблица24[[#This Row],[Итого кол-во рабочих часов]]/8</f>
        <v>11</v>
      </c>
      <c r="G7" s="10"/>
      <c r="H7" s="10">
        <v>88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</row>
    <row r="8" spans="1:12" x14ac:dyDescent="0.3">
      <c r="A8" s="20">
        <v>4</v>
      </c>
      <c r="B8" s="50" t="str">
        <f>VLOOKUP($A8,Сотрудники!$A$3:$L$1201,2,0)</f>
        <v>Булатова Людмила</v>
      </c>
      <c r="C8" s="50" t="str">
        <f>VLOOKUP($A8,Сотрудники!$A$3:$L$1201,9,0)</f>
        <v>неизвестно</v>
      </c>
      <c r="D8" s="50">
        <f>VLOOKUP($A8,Сотрудники!$A$3:$L$1201,10,0)</f>
        <v>0</v>
      </c>
      <c r="E8" s="50">
        <f>VLOOKUP($A8,Сотрудники!$A$3:$L$1201,11,0)</f>
        <v>0</v>
      </c>
      <c r="F8" s="9">
        <f>Таблица24[[#This Row],[Итого кол-во рабочих часов]]/8</f>
        <v>0</v>
      </c>
      <c r="G8" s="9"/>
      <c r="H8" s="9"/>
      <c r="I8" s="41" t="e">
        <f>VLOOKUP($A8,Сотрудники!$A$3:$L$1201,14,0)</f>
        <v>#REF!</v>
      </c>
      <c r="J8" s="43" t="e">
        <f t="shared" ref="J8:J9" si="2">I8/8</f>
        <v>#REF!</v>
      </c>
      <c r="K8" s="51" t="e">
        <f t="shared" ref="K8:K9" si="3">+H8*J8</f>
        <v>#REF!</v>
      </c>
      <c r="L8" s="13"/>
    </row>
    <row r="9" spans="1:12" ht="31.2" x14ac:dyDescent="0.3">
      <c r="A9" s="21">
        <v>5</v>
      </c>
      <c r="B9" s="50" t="str">
        <f>VLOOKUP($A9,Сотрудники!$A$3:$L$1201,2,0)</f>
        <v>Яковлев Дмитрий</v>
      </c>
      <c r="C9" s="50" t="str">
        <f>VLOOKUP($A9,Сотрудники!$A$3:$L$1201,9,0)</f>
        <v xml:space="preserve">Кредиты наличными </v>
      </c>
      <c r="D9" s="50">
        <f>VLOOKUP($A9,Сотрудники!$A$3:$L$1201,10,0)</f>
        <v>0</v>
      </c>
      <c r="E9" s="50">
        <f>VLOOKUP($A9,Сотрудники!$A$3:$L$1201,11,0)</f>
        <v>0</v>
      </c>
      <c r="F9" s="9">
        <f>Таблица24[[#This Row],[Итого кол-во рабочих часов]]/8</f>
        <v>0</v>
      </c>
      <c r="G9" s="10"/>
      <c r="H9" s="10"/>
      <c r="I9" s="41" t="e">
        <f>VLOOKUP($A9,Сотрудники!$A$3:$L$1201,14,0)</f>
        <v>#REF!</v>
      </c>
      <c r="J9" s="43" t="e">
        <f t="shared" si="2"/>
        <v>#REF!</v>
      </c>
      <c r="K9" s="51" t="e">
        <f t="shared" si="3"/>
        <v>#REF!</v>
      </c>
    </row>
    <row r="10" spans="1:12" ht="31.2" x14ac:dyDescent="0.3">
      <c r="A10" s="20">
        <v>6</v>
      </c>
      <c r="B10" s="50" t="str">
        <f>VLOOKUP($A10,Сотрудники!$A$3:$L$1201,2,0)</f>
        <v>Буланова Юлия</v>
      </c>
      <c r="C10" s="50" t="str">
        <f>VLOOKUP($A10,Сотрудники!$A$3:$L$1201,9,0)</f>
        <v xml:space="preserve">Кредиты наличными </v>
      </c>
      <c r="D10" s="50">
        <f>VLOOKUP($A10,Сотрудники!$A$3:$L$1201,10,0)</f>
        <v>0</v>
      </c>
      <c r="E10" s="50">
        <f>VLOOKUP($A10,Сотрудники!$A$3:$L$1201,11,0)</f>
        <v>0</v>
      </c>
      <c r="F10" s="9">
        <f>Таблица24[[#This Row],[Итого кол-во рабочих часов]]/8</f>
        <v>0</v>
      </c>
      <c r="G10" s="9"/>
      <c r="H10" s="9"/>
      <c r="I10" s="41" t="e">
        <f>VLOOKUP($A10,Сотрудники!$A$3:$L$1201,14,0)</f>
        <v>#REF!</v>
      </c>
      <c r="J10" s="43" t="e">
        <f>I10/8</f>
        <v>#REF!</v>
      </c>
      <c r="K10" s="51" t="e">
        <f>+H10*J10</f>
        <v>#REF!</v>
      </c>
      <c r="L10" s="13"/>
    </row>
    <row r="11" spans="1:12" ht="31.2" x14ac:dyDescent="0.3">
      <c r="A11" s="20">
        <v>7</v>
      </c>
      <c r="B11" s="50" t="str">
        <f>VLOOKUP($A11,Сотрудники!$A$3:$L$1201,2,0)</f>
        <v>Гайнуллин Закван</v>
      </c>
      <c r="C11" s="50" t="str">
        <f>VLOOKUP($A11,Сотрудники!$A$3:$L$1201,9,0)</f>
        <v>Встречная конвертация</v>
      </c>
      <c r="D11" s="50">
        <f>VLOOKUP($A11,Сотрудники!$A$3:$L$1201,10,0)</f>
        <v>0</v>
      </c>
      <c r="E11" s="50">
        <f>VLOOKUP($A11,Сотрудники!$A$3:$L$1201,11,0)</f>
        <v>0</v>
      </c>
      <c r="F11" s="9">
        <f>H11/8</f>
        <v>0</v>
      </c>
      <c r="G11" s="9"/>
      <c r="H11" s="9"/>
      <c r="I11" s="41" t="e">
        <f>VLOOKUP($A11,Сотрудники!$A$3:$L$1201,14,0)</f>
        <v>#REF!</v>
      </c>
      <c r="J11" s="43" t="e">
        <f>I11/8</f>
        <v>#REF!</v>
      </c>
      <c r="K11" s="51" t="e">
        <f>+H11*J11</f>
        <v>#REF!</v>
      </c>
      <c r="L11" s="13"/>
    </row>
    <row r="12" spans="1:12" x14ac:dyDescent="0.3">
      <c r="K12" s="26"/>
      <c r="L12" s="13"/>
    </row>
    <row r="13" spans="1:12" x14ac:dyDescent="0.3">
      <c r="K13" s="26"/>
      <c r="L13" s="13"/>
    </row>
    <row r="14" spans="1:12" x14ac:dyDescent="0.3">
      <c r="K14" s="26"/>
    </row>
    <row r="15" spans="1:12" x14ac:dyDescent="0.3">
      <c r="K15" s="26"/>
    </row>
    <row r="16" spans="1:12" x14ac:dyDescent="0.3">
      <c r="K16" s="2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8CFD-D308-4EF4-883A-3EB6B1B8D464}">
  <dimension ref="A1:AK19"/>
  <sheetViews>
    <sheetView zoomScale="90" zoomScaleNormal="90" workbookViewId="0">
      <pane xSplit="2" ySplit="2" topLeftCell="N3" activePane="bottomRight" state="frozen"/>
      <selection activeCell="E24" sqref="E24"/>
      <selection pane="topRight" activeCell="E24" sqref="E24"/>
      <selection pane="bottomLeft" activeCell="E24" sqref="E24"/>
      <selection pane="bottomRight" activeCell="AJ16" sqref="AJ16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22</v>
      </c>
    </row>
    <row r="2" spans="1:37" x14ac:dyDescent="0.3">
      <c r="A2" s="29" t="s">
        <v>26</v>
      </c>
      <c r="B2" s="29" t="s">
        <v>2</v>
      </c>
      <c r="C2" s="29" t="s">
        <v>21</v>
      </c>
      <c r="D2" s="31">
        <v>43737</v>
      </c>
      <c r="E2" s="30">
        <f>D2+1</f>
        <v>43738</v>
      </c>
      <c r="F2" s="30">
        <f t="shared" ref="F2:G2" si="0">E2+1</f>
        <v>43739</v>
      </c>
      <c r="G2" s="30">
        <f t="shared" si="0"/>
        <v>43740</v>
      </c>
      <c r="H2" s="30">
        <f>G2+1</f>
        <v>43741</v>
      </c>
      <c r="I2" s="30">
        <f t="shared" ref="I2:AF2" si="1">H2+1</f>
        <v>43742</v>
      </c>
      <c r="J2" s="31">
        <f t="shared" si="1"/>
        <v>43743</v>
      </c>
      <c r="K2" s="31">
        <f t="shared" si="1"/>
        <v>43744</v>
      </c>
      <c r="L2" s="30">
        <f t="shared" si="1"/>
        <v>43745</v>
      </c>
      <c r="M2" s="30">
        <f t="shared" si="1"/>
        <v>43746</v>
      </c>
      <c r="N2" s="30">
        <f t="shared" si="1"/>
        <v>43747</v>
      </c>
      <c r="O2" s="30">
        <f t="shared" si="1"/>
        <v>43748</v>
      </c>
      <c r="P2" s="30">
        <f t="shared" si="1"/>
        <v>43749</v>
      </c>
      <c r="Q2" s="31">
        <f t="shared" si="1"/>
        <v>43750</v>
      </c>
      <c r="R2" s="31">
        <f t="shared" si="1"/>
        <v>43751</v>
      </c>
      <c r="S2" s="30">
        <f t="shared" si="1"/>
        <v>43752</v>
      </c>
      <c r="T2" s="30">
        <f t="shared" si="1"/>
        <v>43753</v>
      </c>
      <c r="U2" s="30">
        <f t="shared" si="1"/>
        <v>43754</v>
      </c>
      <c r="V2" s="30">
        <f t="shared" si="1"/>
        <v>43755</v>
      </c>
      <c r="W2" s="30">
        <f t="shared" si="1"/>
        <v>43756</v>
      </c>
      <c r="X2" s="31">
        <f t="shared" si="1"/>
        <v>43757</v>
      </c>
      <c r="Y2" s="31">
        <f t="shared" si="1"/>
        <v>43758</v>
      </c>
      <c r="Z2" s="30">
        <f t="shared" si="1"/>
        <v>43759</v>
      </c>
      <c r="AA2" s="30">
        <f t="shared" si="1"/>
        <v>43760</v>
      </c>
      <c r="AB2" s="30">
        <f t="shared" si="1"/>
        <v>43761</v>
      </c>
      <c r="AC2" s="30">
        <f t="shared" si="1"/>
        <v>43762</v>
      </c>
      <c r="AD2" s="30">
        <f t="shared" si="1"/>
        <v>43763</v>
      </c>
      <c r="AE2" s="31">
        <f t="shared" si="1"/>
        <v>43764</v>
      </c>
      <c r="AF2" s="31">
        <f t="shared" si="1"/>
        <v>43765</v>
      </c>
      <c r="AG2" s="30">
        <f>+AF2+1</f>
        <v>43766</v>
      </c>
      <c r="AH2" s="30">
        <f>+AG2+1</f>
        <v>43767</v>
      </c>
      <c r="AI2" s="30">
        <f>+AH2+1</f>
        <v>43768</v>
      </c>
      <c r="AJ2" s="30">
        <f>+AI2+1</f>
        <v>43769</v>
      </c>
    </row>
    <row r="3" spans="1:37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H3" si="2">IF(ISBLANK(D13),"",IF(D13=0,"Выходной",IF(D13&lt;&gt;0,"Работал","")))</f>
        <v/>
      </c>
      <c r="E3" s="34" t="str">
        <f t="shared" si="2"/>
        <v/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34" t="str">
        <f t="shared" si="2"/>
        <v>Работал</v>
      </c>
      <c r="M3" s="34" t="str">
        <f t="shared" si="2"/>
        <v>Работал</v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5" t="str">
        <f t="shared" si="2"/>
        <v/>
      </c>
      <c r="R3" s="35" t="str">
        <f t="shared" si="2"/>
        <v/>
      </c>
      <c r="S3" s="34" t="str">
        <f t="shared" si="2"/>
        <v>Работал</v>
      </c>
      <c r="T3" s="34" t="str">
        <f t="shared" si="2"/>
        <v>Работал</v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5" t="str">
        <f t="shared" si="2"/>
        <v/>
      </c>
      <c r="Y3" s="35" t="str">
        <f t="shared" si="2"/>
        <v/>
      </c>
      <c r="Z3" s="34" t="str">
        <f t="shared" si="2"/>
        <v>Работал</v>
      </c>
      <c r="AA3" s="34" t="str">
        <f t="shared" si="2"/>
        <v>Работал</v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5" t="str">
        <f t="shared" si="2"/>
        <v/>
      </c>
      <c r="AF3" s="35" t="str">
        <f t="shared" si="2"/>
        <v/>
      </c>
      <c r="AG3" s="34" t="str">
        <f t="shared" si="2"/>
        <v>Работал</v>
      </c>
      <c r="AH3" s="34" t="str">
        <f t="shared" si="2"/>
        <v>Работал</v>
      </c>
      <c r="AI3" s="34" t="str">
        <f t="shared" ref="AI3:AJ3" si="3">IF(ISBLANK(AI13),"",IF(AI13=0,"Выходной",IF(AI13&lt;&gt;0,"Работал","")))</f>
        <v>Работал</v>
      </c>
      <c r="AJ3" s="34" t="str">
        <f t="shared" si="3"/>
        <v>Работал</v>
      </c>
    </row>
    <row r="4" spans="1:37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ref="D4:AH4" si="4">IF(ISBLANK(D14),"",IF(D14=0,"Выходной",IF(D14&lt;&gt;0,"Работал","")))</f>
        <v/>
      </c>
      <c r="E4" s="34" t="str">
        <f t="shared" si="4"/>
        <v/>
      </c>
      <c r="F4" s="34" t="str">
        <f t="shared" si="4"/>
        <v>Работал</v>
      </c>
      <c r="G4" s="34" t="str">
        <f t="shared" si="4"/>
        <v>Работал</v>
      </c>
      <c r="H4" s="34" t="str">
        <f t="shared" si="4"/>
        <v>Работал</v>
      </c>
      <c r="I4" s="34" t="str">
        <f t="shared" si="4"/>
        <v>Работал</v>
      </c>
      <c r="J4" s="35" t="str">
        <f t="shared" si="4"/>
        <v/>
      </c>
      <c r="K4" s="35" t="str">
        <f t="shared" si="4"/>
        <v/>
      </c>
      <c r="L4" s="34" t="str">
        <f t="shared" si="4"/>
        <v>Работал</v>
      </c>
      <c r="M4" s="34" t="str">
        <f t="shared" si="4"/>
        <v>Работал</v>
      </c>
      <c r="N4" s="34" t="str">
        <f t="shared" si="4"/>
        <v>Работал</v>
      </c>
      <c r="O4" s="34" t="str">
        <f t="shared" si="4"/>
        <v>Работал</v>
      </c>
      <c r="P4" s="34" t="str">
        <f t="shared" si="4"/>
        <v>Работал</v>
      </c>
      <c r="Q4" s="35" t="str">
        <f t="shared" si="4"/>
        <v/>
      </c>
      <c r="R4" s="35" t="str">
        <f t="shared" si="4"/>
        <v/>
      </c>
      <c r="S4" s="34" t="str">
        <f t="shared" si="4"/>
        <v>Работал</v>
      </c>
      <c r="T4" s="34" t="str">
        <f t="shared" si="4"/>
        <v>Работал</v>
      </c>
      <c r="U4" s="34" t="str">
        <f t="shared" si="4"/>
        <v>Работал</v>
      </c>
      <c r="V4" s="34" t="str">
        <f t="shared" si="4"/>
        <v>Работал</v>
      </c>
      <c r="W4" s="34" t="str">
        <f t="shared" si="4"/>
        <v>Работал</v>
      </c>
      <c r="X4" s="35" t="str">
        <f t="shared" si="4"/>
        <v/>
      </c>
      <c r="Y4" s="35" t="str">
        <f t="shared" si="4"/>
        <v/>
      </c>
      <c r="Z4" s="34" t="str">
        <f t="shared" si="4"/>
        <v>Работал</v>
      </c>
      <c r="AA4" s="34" t="str">
        <f t="shared" si="4"/>
        <v>Работал</v>
      </c>
      <c r="AB4" s="34" t="str">
        <f t="shared" si="4"/>
        <v>Работал</v>
      </c>
      <c r="AC4" s="34" t="str">
        <f t="shared" si="4"/>
        <v>Работал</v>
      </c>
      <c r="AD4" s="34" t="str">
        <f t="shared" si="4"/>
        <v>Работал</v>
      </c>
      <c r="AE4" s="35" t="str">
        <f t="shared" si="4"/>
        <v/>
      </c>
      <c r="AF4" s="35" t="str">
        <f t="shared" si="4"/>
        <v/>
      </c>
      <c r="AG4" s="34" t="str">
        <f t="shared" si="4"/>
        <v>Работал</v>
      </c>
      <c r="AH4" s="34" t="str">
        <f t="shared" si="4"/>
        <v>Работал</v>
      </c>
      <c r="AI4" s="34" t="str">
        <f t="shared" ref="AI4:AJ4" si="5">IF(ISBLANK(AI14),"",IF(AI14=0,"Выходной",IF(AI14&lt;&gt;0,"Работал","")))</f>
        <v>Работал</v>
      </c>
      <c r="AJ4" s="34" t="str">
        <f t="shared" si="5"/>
        <v>Работал</v>
      </c>
    </row>
    <row r="5" spans="1:37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ref="D5:AH5" si="6">IF(ISBLANK(D15),"",IF(D15=0,"Выходной",IF(D15&lt;&gt;0,"Работал","")))</f>
        <v/>
      </c>
      <c r="E5" s="34" t="str">
        <f t="shared" si="6"/>
        <v/>
      </c>
      <c r="F5" s="34" t="str">
        <f t="shared" si="6"/>
        <v>Работал</v>
      </c>
      <c r="G5" s="34" t="str">
        <f t="shared" si="6"/>
        <v>Работал</v>
      </c>
      <c r="H5" s="34" t="str">
        <f t="shared" si="6"/>
        <v>Работал</v>
      </c>
      <c r="I5" s="34" t="str">
        <f t="shared" si="6"/>
        <v>Работал</v>
      </c>
      <c r="J5" s="35" t="str">
        <f t="shared" si="6"/>
        <v/>
      </c>
      <c r="K5" s="35" t="str">
        <f t="shared" si="6"/>
        <v/>
      </c>
      <c r="L5" s="34" t="str">
        <f t="shared" si="6"/>
        <v>Работал</v>
      </c>
      <c r="M5" s="34" t="str">
        <f t="shared" si="6"/>
        <v>Работал</v>
      </c>
      <c r="N5" s="34" t="str">
        <f t="shared" si="6"/>
        <v>Работал</v>
      </c>
      <c r="O5" s="34" t="str">
        <f t="shared" si="6"/>
        <v>Работал</v>
      </c>
      <c r="P5" s="34" t="str">
        <f t="shared" si="6"/>
        <v>Работал</v>
      </c>
      <c r="Q5" s="35" t="str">
        <f t="shared" si="6"/>
        <v/>
      </c>
      <c r="R5" s="35" t="str">
        <f t="shared" si="6"/>
        <v/>
      </c>
      <c r="S5" s="34" t="str">
        <f t="shared" si="6"/>
        <v>Работал</v>
      </c>
      <c r="T5" s="34" t="str">
        <f t="shared" si="6"/>
        <v>Работал</v>
      </c>
      <c r="U5" s="34" t="str">
        <f t="shared" si="6"/>
        <v>Работал</v>
      </c>
      <c r="V5" s="34" t="str">
        <f t="shared" si="6"/>
        <v>Работал</v>
      </c>
      <c r="W5" s="34" t="str">
        <f t="shared" si="6"/>
        <v>Работал</v>
      </c>
      <c r="X5" s="35" t="str">
        <f t="shared" si="6"/>
        <v/>
      </c>
      <c r="Y5" s="35" t="str">
        <f t="shared" si="6"/>
        <v/>
      </c>
      <c r="Z5" s="34" t="str">
        <f t="shared" si="6"/>
        <v>Работал</v>
      </c>
      <c r="AA5" s="34" t="str">
        <f t="shared" si="6"/>
        <v>Работал</v>
      </c>
      <c r="AB5" s="34" t="str">
        <f t="shared" si="6"/>
        <v>Работал</v>
      </c>
      <c r="AC5" s="34" t="str">
        <f t="shared" si="6"/>
        <v>Работал</v>
      </c>
      <c r="AD5" s="34" t="str">
        <f t="shared" si="6"/>
        <v>Работал</v>
      </c>
      <c r="AE5" s="35" t="str">
        <f t="shared" si="6"/>
        <v/>
      </c>
      <c r="AF5" s="35" t="str">
        <f t="shared" si="6"/>
        <v/>
      </c>
      <c r="AG5" s="34" t="str">
        <f t="shared" si="6"/>
        <v>Работал</v>
      </c>
      <c r="AH5" s="34" t="str">
        <f t="shared" si="6"/>
        <v>Работал</v>
      </c>
      <c r="AI5" s="34" t="str">
        <f t="shared" ref="AI5:AJ5" si="7">IF(ISBLANK(AI15),"",IF(AI15=0,"Выходной",IF(AI15&lt;&gt;0,"Работал","")))</f>
        <v>Работал</v>
      </c>
      <c r="AJ5" s="34" t="str">
        <f t="shared" si="7"/>
        <v>Работал</v>
      </c>
    </row>
    <row r="6" spans="1:37" x14ac:dyDescent="0.3">
      <c r="A6" s="33">
        <v>4</v>
      </c>
      <c r="B6" s="33" t="str">
        <f>VLOOKUP($A6,Сотрудники!$A$3:$L$1201,2,0)</f>
        <v>Булатова Людмила</v>
      </c>
      <c r="C6" s="33" t="str">
        <f>VLOOKUP($A6,Сотрудники!$A$3:$L$1201,8,0)</f>
        <v>Москва</v>
      </c>
      <c r="D6" s="35" t="str">
        <f t="shared" ref="D6:AH6" si="8">IF(ISBLANK(D16),"",IF(D16=0,"Выходной",IF(D16&lt;&gt;0,"Работал","")))</f>
        <v/>
      </c>
      <c r="E6" s="34" t="str">
        <f t="shared" si="8"/>
        <v/>
      </c>
      <c r="F6" s="34" t="str">
        <f t="shared" si="8"/>
        <v/>
      </c>
      <c r="G6" s="34" t="str">
        <f t="shared" si="8"/>
        <v/>
      </c>
      <c r="H6" s="34" t="str">
        <f t="shared" si="8"/>
        <v/>
      </c>
      <c r="I6" s="34" t="str">
        <f t="shared" si="8"/>
        <v/>
      </c>
      <c r="J6" s="35" t="str">
        <f t="shared" si="8"/>
        <v/>
      </c>
      <c r="K6" s="35" t="str">
        <f t="shared" si="8"/>
        <v/>
      </c>
      <c r="L6" s="34" t="str">
        <f t="shared" si="8"/>
        <v/>
      </c>
      <c r="M6" s="34" t="str">
        <f t="shared" si="8"/>
        <v/>
      </c>
      <c r="N6" s="34" t="str">
        <f t="shared" si="8"/>
        <v/>
      </c>
      <c r="O6" s="34" t="str">
        <f t="shared" si="8"/>
        <v/>
      </c>
      <c r="P6" s="34" t="str">
        <f t="shared" si="8"/>
        <v/>
      </c>
      <c r="Q6" s="35" t="str">
        <f t="shared" si="8"/>
        <v/>
      </c>
      <c r="R6" s="35" t="str">
        <f t="shared" si="8"/>
        <v/>
      </c>
      <c r="S6" s="34" t="str">
        <f t="shared" si="8"/>
        <v/>
      </c>
      <c r="T6" s="34" t="str">
        <f t="shared" si="8"/>
        <v/>
      </c>
      <c r="U6" s="34" t="str">
        <f t="shared" si="8"/>
        <v/>
      </c>
      <c r="V6" s="34" t="str">
        <f t="shared" si="8"/>
        <v/>
      </c>
      <c r="W6" s="34" t="str">
        <f t="shared" si="8"/>
        <v/>
      </c>
      <c r="X6" s="35" t="str">
        <f t="shared" si="8"/>
        <v/>
      </c>
      <c r="Y6" s="35" t="str">
        <f t="shared" si="8"/>
        <v/>
      </c>
      <c r="Z6" s="34" t="str">
        <f t="shared" si="8"/>
        <v/>
      </c>
      <c r="AA6" s="34" t="str">
        <f t="shared" si="8"/>
        <v/>
      </c>
      <c r="AB6" s="34" t="str">
        <f t="shared" si="8"/>
        <v/>
      </c>
      <c r="AC6" s="34" t="str">
        <f t="shared" si="8"/>
        <v/>
      </c>
      <c r="AD6" s="34" t="str">
        <f t="shared" si="8"/>
        <v/>
      </c>
      <c r="AE6" s="35" t="str">
        <f t="shared" si="8"/>
        <v/>
      </c>
      <c r="AF6" s="35" t="str">
        <f t="shared" si="8"/>
        <v/>
      </c>
      <c r="AG6" s="34" t="str">
        <f t="shared" si="8"/>
        <v/>
      </c>
      <c r="AH6" s="34" t="str">
        <f t="shared" si="8"/>
        <v/>
      </c>
      <c r="AI6" s="34" t="str">
        <f t="shared" ref="AI6:AJ6" si="9">IF(ISBLANK(AI16),"",IF(AI16=0,"Выходной",IF(AI16&lt;&gt;0,"Работал","")))</f>
        <v/>
      </c>
      <c r="AJ6" s="34" t="str">
        <f t="shared" si="9"/>
        <v/>
      </c>
    </row>
    <row r="7" spans="1:37" x14ac:dyDescent="0.3">
      <c r="A7" s="49">
        <v>5</v>
      </c>
      <c r="B7" s="33" t="str">
        <f>VLOOKUP($A7,Сотрудники!$A$3:$L$1201,2,0)</f>
        <v>Яковлев Дмитрий</v>
      </c>
      <c r="C7" s="33" t="str">
        <f>VLOOKUP($A7,Сотрудники!$A$3:$L$1201,8,0)</f>
        <v>Москва</v>
      </c>
      <c r="D7" s="35" t="str">
        <f t="shared" ref="D7:AH7" si="10">IF(ISBLANK(D17),"",IF(D17=0,"Выходной",IF(D17&lt;&gt;0,"Работал","")))</f>
        <v/>
      </c>
      <c r="E7" s="34" t="str">
        <f t="shared" si="10"/>
        <v/>
      </c>
      <c r="F7" s="34" t="str">
        <f t="shared" si="10"/>
        <v/>
      </c>
      <c r="G7" s="34" t="str">
        <f t="shared" si="10"/>
        <v/>
      </c>
      <c r="H7" s="34" t="str">
        <f t="shared" si="10"/>
        <v/>
      </c>
      <c r="I7" s="34" t="str">
        <f t="shared" si="10"/>
        <v/>
      </c>
      <c r="J7" s="35" t="str">
        <f t="shared" si="10"/>
        <v/>
      </c>
      <c r="K7" s="35" t="str">
        <f t="shared" si="10"/>
        <v/>
      </c>
      <c r="L7" s="34" t="str">
        <f t="shared" si="10"/>
        <v/>
      </c>
      <c r="M7" s="34" t="str">
        <f t="shared" si="10"/>
        <v/>
      </c>
      <c r="N7" s="34" t="str">
        <f t="shared" si="10"/>
        <v/>
      </c>
      <c r="O7" s="34" t="str">
        <f t="shared" si="10"/>
        <v/>
      </c>
      <c r="P7" s="34" t="str">
        <f t="shared" si="10"/>
        <v/>
      </c>
      <c r="Q7" s="35" t="str">
        <f t="shared" si="10"/>
        <v/>
      </c>
      <c r="R7" s="35" t="str">
        <f t="shared" si="10"/>
        <v/>
      </c>
      <c r="S7" s="34" t="str">
        <f t="shared" si="10"/>
        <v/>
      </c>
      <c r="T7" s="34" t="str">
        <f t="shared" si="10"/>
        <v/>
      </c>
      <c r="U7" s="34" t="str">
        <f t="shared" si="10"/>
        <v/>
      </c>
      <c r="V7" s="34" t="str">
        <f t="shared" si="10"/>
        <v/>
      </c>
      <c r="W7" s="34" t="str">
        <f t="shared" si="10"/>
        <v/>
      </c>
      <c r="X7" s="35" t="str">
        <f t="shared" si="10"/>
        <v/>
      </c>
      <c r="Y7" s="35" t="str">
        <f t="shared" si="10"/>
        <v/>
      </c>
      <c r="Z7" s="34" t="str">
        <f t="shared" si="10"/>
        <v/>
      </c>
      <c r="AA7" s="34" t="str">
        <f t="shared" si="10"/>
        <v/>
      </c>
      <c r="AB7" s="34" t="str">
        <f t="shared" si="10"/>
        <v/>
      </c>
      <c r="AC7" s="34" t="str">
        <f t="shared" si="10"/>
        <v/>
      </c>
      <c r="AD7" s="34" t="str">
        <f t="shared" si="10"/>
        <v/>
      </c>
      <c r="AE7" s="35" t="str">
        <f t="shared" si="10"/>
        <v/>
      </c>
      <c r="AF7" s="35" t="str">
        <f t="shared" si="10"/>
        <v/>
      </c>
      <c r="AG7" s="34" t="str">
        <f t="shared" si="10"/>
        <v/>
      </c>
      <c r="AH7" s="34" t="str">
        <f t="shared" si="10"/>
        <v/>
      </c>
      <c r="AI7" s="34" t="str">
        <f t="shared" ref="AI7:AJ7" si="11">IF(ISBLANK(AI17),"",IF(AI17=0,"Выходной",IF(AI17&lt;&gt;0,"Работал","")))</f>
        <v/>
      </c>
      <c r="AJ7" s="34" t="str">
        <f t="shared" si="11"/>
        <v/>
      </c>
    </row>
    <row r="8" spans="1:37" x14ac:dyDescent="0.3">
      <c r="A8" s="49">
        <v>6</v>
      </c>
      <c r="B8" s="33" t="str">
        <f>VLOOKUP($A8,Сотрудники!$A$3:$L$1201,2,0)</f>
        <v>Буланова Юлия</v>
      </c>
      <c r="C8" s="33" t="str">
        <f>VLOOKUP($A8,Сотрудники!$A$3:$L$1201,8,0)</f>
        <v>Москва</v>
      </c>
      <c r="D8" s="35" t="str">
        <f t="shared" ref="D8:AH9" si="12">IF(ISBLANK(D18),"",IF(D18=0,"Выходной",IF(D18&lt;&gt;0,"Работал","")))</f>
        <v/>
      </c>
      <c r="E8" s="34" t="str">
        <f t="shared" si="12"/>
        <v/>
      </c>
      <c r="F8" s="34" t="str">
        <f t="shared" si="12"/>
        <v/>
      </c>
      <c r="G8" s="34" t="str">
        <f t="shared" si="12"/>
        <v/>
      </c>
      <c r="H8" s="34" t="str">
        <f t="shared" si="12"/>
        <v/>
      </c>
      <c r="I8" s="34" t="str">
        <f t="shared" si="12"/>
        <v/>
      </c>
      <c r="J8" s="35" t="str">
        <f t="shared" si="12"/>
        <v/>
      </c>
      <c r="K8" s="35" t="str">
        <f t="shared" si="12"/>
        <v/>
      </c>
      <c r="L8" s="34" t="str">
        <f t="shared" si="12"/>
        <v/>
      </c>
      <c r="M8" s="34" t="str">
        <f t="shared" si="12"/>
        <v/>
      </c>
      <c r="N8" s="34" t="str">
        <f t="shared" si="12"/>
        <v/>
      </c>
      <c r="O8" s="34" t="str">
        <f t="shared" si="12"/>
        <v/>
      </c>
      <c r="P8" s="34" t="str">
        <f t="shared" si="12"/>
        <v/>
      </c>
      <c r="Q8" s="35" t="str">
        <f t="shared" si="12"/>
        <v/>
      </c>
      <c r="R8" s="35" t="str">
        <f t="shared" si="12"/>
        <v/>
      </c>
      <c r="S8" s="34" t="str">
        <f t="shared" si="12"/>
        <v/>
      </c>
      <c r="T8" s="34" t="str">
        <f t="shared" si="12"/>
        <v/>
      </c>
      <c r="U8" s="34" t="str">
        <f t="shared" si="12"/>
        <v/>
      </c>
      <c r="V8" s="34" t="str">
        <f t="shared" si="12"/>
        <v/>
      </c>
      <c r="W8" s="34" t="str">
        <f t="shared" si="12"/>
        <v/>
      </c>
      <c r="X8" s="35" t="str">
        <f t="shared" si="12"/>
        <v/>
      </c>
      <c r="Y8" s="35" t="str">
        <f t="shared" si="12"/>
        <v/>
      </c>
      <c r="Z8" s="34" t="str">
        <f t="shared" si="12"/>
        <v/>
      </c>
      <c r="AA8" s="34" t="str">
        <f t="shared" si="12"/>
        <v/>
      </c>
      <c r="AB8" s="34" t="str">
        <f t="shared" si="12"/>
        <v/>
      </c>
      <c r="AC8" s="34" t="str">
        <f t="shared" si="12"/>
        <v/>
      </c>
      <c r="AD8" s="34" t="str">
        <f t="shared" si="12"/>
        <v/>
      </c>
      <c r="AE8" s="35" t="str">
        <f t="shared" si="12"/>
        <v/>
      </c>
      <c r="AF8" s="35" t="str">
        <f t="shared" si="12"/>
        <v/>
      </c>
      <c r="AG8" s="34" t="str">
        <f t="shared" si="12"/>
        <v/>
      </c>
      <c r="AH8" s="34" t="str">
        <f t="shared" si="12"/>
        <v/>
      </c>
      <c r="AI8" s="34" t="str">
        <f t="shared" ref="AI8:AJ9" si="13">IF(ISBLANK(AI18),"",IF(AI18=0,"Выходной",IF(AI18&lt;&gt;0,"Работал","")))</f>
        <v/>
      </c>
      <c r="AJ8" s="34" t="str">
        <f t="shared" si="13"/>
        <v/>
      </c>
    </row>
    <row r="9" spans="1:37" x14ac:dyDescent="0.3">
      <c r="A9" s="49">
        <v>7</v>
      </c>
      <c r="B9" s="33" t="str">
        <f>VLOOKUP($A9,Сотрудники!$A$3:$L$1201,2,0)</f>
        <v>Гайнуллин Закван</v>
      </c>
      <c r="C9" s="33" t="str">
        <f>VLOOKUP($A9,Сотрудники!$A$3:$L$1201,8,0)</f>
        <v>Екатеринбург</v>
      </c>
      <c r="D9" s="35" t="str">
        <f t="shared" si="12"/>
        <v/>
      </c>
      <c r="E9" s="34" t="str">
        <f t="shared" si="12"/>
        <v/>
      </c>
      <c r="F9" s="34" t="str">
        <f t="shared" si="12"/>
        <v/>
      </c>
      <c r="G9" s="34" t="str">
        <f t="shared" si="12"/>
        <v/>
      </c>
      <c r="H9" s="34" t="str">
        <f t="shared" si="12"/>
        <v/>
      </c>
      <c r="I9" s="34" t="str">
        <f t="shared" si="12"/>
        <v/>
      </c>
      <c r="J9" s="35" t="str">
        <f t="shared" si="12"/>
        <v/>
      </c>
      <c r="K9" s="35" t="str">
        <f t="shared" si="12"/>
        <v/>
      </c>
      <c r="L9" s="34" t="str">
        <f t="shared" si="12"/>
        <v/>
      </c>
      <c r="M9" s="34" t="str">
        <f t="shared" si="12"/>
        <v/>
      </c>
      <c r="N9" s="34" t="str">
        <f t="shared" si="12"/>
        <v/>
      </c>
      <c r="O9" s="34" t="str">
        <f t="shared" si="12"/>
        <v/>
      </c>
      <c r="P9" s="34" t="str">
        <f t="shared" si="12"/>
        <v/>
      </c>
      <c r="Q9" s="35" t="str">
        <f t="shared" si="12"/>
        <v/>
      </c>
      <c r="R9" s="35" t="str">
        <f t="shared" si="12"/>
        <v/>
      </c>
      <c r="S9" s="34" t="str">
        <f t="shared" si="12"/>
        <v/>
      </c>
      <c r="T9" s="34" t="str">
        <f t="shared" si="12"/>
        <v/>
      </c>
      <c r="U9" s="34" t="str">
        <f t="shared" si="12"/>
        <v/>
      </c>
      <c r="V9" s="34" t="str">
        <f t="shared" si="12"/>
        <v/>
      </c>
      <c r="W9" s="34" t="str">
        <f t="shared" si="12"/>
        <v/>
      </c>
      <c r="X9" s="35" t="str">
        <f t="shared" si="12"/>
        <v/>
      </c>
      <c r="Y9" s="35" t="str">
        <f t="shared" si="12"/>
        <v/>
      </c>
      <c r="Z9" s="34" t="str">
        <f t="shared" si="12"/>
        <v/>
      </c>
      <c r="AA9" s="34" t="str">
        <f t="shared" si="12"/>
        <v/>
      </c>
      <c r="AB9" s="34" t="str">
        <f t="shared" si="12"/>
        <v/>
      </c>
      <c r="AC9" s="34" t="str">
        <f t="shared" si="12"/>
        <v/>
      </c>
      <c r="AD9" s="34" t="str">
        <f t="shared" si="12"/>
        <v/>
      </c>
      <c r="AE9" s="35" t="str">
        <f t="shared" si="12"/>
        <v/>
      </c>
      <c r="AF9" s="35" t="str">
        <f t="shared" si="12"/>
        <v/>
      </c>
      <c r="AG9" s="34" t="str">
        <f t="shared" si="12"/>
        <v/>
      </c>
      <c r="AH9" s="34" t="str">
        <f t="shared" si="12"/>
        <v/>
      </c>
      <c r="AI9" s="34" t="str">
        <f t="shared" si="13"/>
        <v/>
      </c>
      <c r="AJ9" s="34" t="str">
        <f t="shared" si="13"/>
        <v/>
      </c>
    </row>
    <row r="10" spans="1:37" x14ac:dyDescent="0.3">
      <c r="B10" s="36" t="s">
        <v>27</v>
      </c>
    </row>
    <row r="11" spans="1:37" x14ac:dyDescent="0.3">
      <c r="B11" s="38" t="s">
        <v>23</v>
      </c>
      <c r="C11" s="38" t="s">
        <v>24</v>
      </c>
      <c r="D11" s="38" t="s">
        <v>25</v>
      </c>
      <c r="E11" s="38"/>
      <c r="F11" s="38"/>
    </row>
    <row r="12" spans="1:37" x14ac:dyDescent="0.3">
      <c r="B12" s="36"/>
      <c r="C12" s="37" t="s">
        <v>21</v>
      </c>
      <c r="AK12" s="36" t="s">
        <v>20</v>
      </c>
    </row>
    <row r="13" spans="1:37" x14ac:dyDescent="0.3">
      <c r="A13" s="33">
        <v>1</v>
      </c>
      <c r="B13" s="33" t="str">
        <f>VLOOKUP($A13,Сотрудники!$A$3:$L$1201,2,0)</f>
        <v>Кузьмин Антон</v>
      </c>
      <c r="C13" s="33" t="str">
        <f>VLOOKUP($A13,Сотрудники!$A$3:$L$1201,8,0)</f>
        <v>Москва</v>
      </c>
      <c r="D13" s="35"/>
      <c r="E13" s="34"/>
      <c r="F13" s="34">
        <v>8</v>
      </c>
      <c r="G13" s="34">
        <v>8</v>
      </c>
      <c r="H13" s="34">
        <v>8</v>
      </c>
      <c r="I13" s="34">
        <v>8</v>
      </c>
      <c r="J13" s="35"/>
      <c r="K13" s="35"/>
      <c r="L13" s="34">
        <v>8</v>
      </c>
      <c r="M13" s="34">
        <v>8</v>
      </c>
      <c r="N13" s="34">
        <v>8</v>
      </c>
      <c r="O13" s="34">
        <v>8</v>
      </c>
      <c r="P13" s="34">
        <v>8</v>
      </c>
      <c r="Q13" s="35"/>
      <c r="R13" s="35"/>
      <c r="S13" s="34">
        <v>8</v>
      </c>
      <c r="T13" s="34">
        <v>8</v>
      </c>
      <c r="U13" s="34">
        <v>8</v>
      </c>
      <c r="V13" s="34">
        <v>8</v>
      </c>
      <c r="W13" s="34">
        <v>8</v>
      </c>
      <c r="X13" s="35"/>
      <c r="Y13" s="35"/>
      <c r="Z13" s="34">
        <v>8</v>
      </c>
      <c r="AA13" s="34">
        <v>8</v>
      </c>
      <c r="AB13" s="34">
        <v>8</v>
      </c>
      <c r="AC13" s="34">
        <v>8</v>
      </c>
      <c r="AD13" s="34">
        <v>8</v>
      </c>
      <c r="AE13" s="35"/>
      <c r="AF13" s="35"/>
      <c r="AG13" s="34">
        <v>8</v>
      </c>
      <c r="AH13" s="34">
        <v>8</v>
      </c>
      <c r="AI13" s="34">
        <v>8</v>
      </c>
      <c r="AJ13" s="34">
        <v>8</v>
      </c>
      <c r="AK13" s="36">
        <f>SUM(F13:AJ13)</f>
        <v>184</v>
      </c>
    </row>
    <row r="14" spans="1:37" x14ac:dyDescent="0.3">
      <c r="A14" s="33">
        <v>2</v>
      </c>
      <c r="B14" s="33" t="str">
        <f>VLOOKUP($A14,Сотрудники!$A$3:$L$1201,2,0)</f>
        <v xml:space="preserve">Крейнделин Борис </v>
      </c>
      <c r="C14" s="33" t="str">
        <f>VLOOKUP($A14,Сотрудники!$A$3:$L$1201,8,0)</f>
        <v>Москва</v>
      </c>
      <c r="D14" s="35"/>
      <c r="E14" s="34"/>
      <c r="F14" s="34">
        <v>8</v>
      </c>
      <c r="G14" s="34">
        <v>8</v>
      </c>
      <c r="H14" s="34">
        <v>8</v>
      </c>
      <c r="I14" s="34">
        <v>8</v>
      </c>
      <c r="J14" s="35"/>
      <c r="K14" s="35"/>
      <c r="L14" s="34">
        <v>8</v>
      </c>
      <c r="M14" s="34">
        <v>8</v>
      </c>
      <c r="N14" s="34">
        <v>8</v>
      </c>
      <c r="O14" s="34">
        <v>8</v>
      </c>
      <c r="P14" s="34">
        <v>8</v>
      </c>
      <c r="Q14" s="35"/>
      <c r="R14" s="35"/>
      <c r="S14" s="34">
        <v>8</v>
      </c>
      <c r="T14" s="34">
        <v>8</v>
      </c>
      <c r="U14" s="34">
        <v>8</v>
      </c>
      <c r="V14" s="34">
        <v>8</v>
      </c>
      <c r="W14" s="34">
        <v>8</v>
      </c>
      <c r="X14" s="35"/>
      <c r="Y14" s="35"/>
      <c r="Z14" s="34">
        <v>8</v>
      </c>
      <c r="AA14" s="34">
        <v>8</v>
      </c>
      <c r="AB14" s="34">
        <v>8</v>
      </c>
      <c r="AC14" s="34">
        <v>8</v>
      </c>
      <c r="AD14" s="34">
        <v>8</v>
      </c>
      <c r="AE14" s="35"/>
      <c r="AF14" s="35"/>
      <c r="AG14" s="34">
        <v>8</v>
      </c>
      <c r="AH14" s="34">
        <v>8</v>
      </c>
      <c r="AI14" s="34">
        <v>8</v>
      </c>
      <c r="AJ14" s="34">
        <v>8</v>
      </c>
      <c r="AK14" s="36">
        <f>SUM(F14:AJ14)</f>
        <v>184</v>
      </c>
    </row>
    <row r="15" spans="1:37" x14ac:dyDescent="0.3">
      <c r="A15" s="33">
        <v>3</v>
      </c>
      <c r="B15" s="33" t="str">
        <f>VLOOKUP($A15,Сотрудники!$A$3:$L$1201,2,0)</f>
        <v>Асеев Феофан</v>
      </c>
      <c r="C15" s="33" t="str">
        <f>VLOOKUP($A15,Сотрудники!$A$3:$L$1201,8,0)</f>
        <v>Москва</v>
      </c>
      <c r="D15" s="35"/>
      <c r="E15" s="34"/>
      <c r="F15" s="34">
        <v>8</v>
      </c>
      <c r="G15" s="34">
        <v>8</v>
      </c>
      <c r="H15" s="34">
        <v>8</v>
      </c>
      <c r="I15" s="34">
        <v>8</v>
      </c>
      <c r="J15" s="35"/>
      <c r="K15" s="35"/>
      <c r="L15" s="34">
        <v>8</v>
      </c>
      <c r="M15" s="34">
        <v>8</v>
      </c>
      <c r="N15" s="34">
        <v>8</v>
      </c>
      <c r="O15" s="34">
        <v>8</v>
      </c>
      <c r="P15" s="34">
        <v>8</v>
      </c>
      <c r="Q15" s="35"/>
      <c r="R15" s="35"/>
      <c r="S15" s="34">
        <v>8</v>
      </c>
      <c r="T15" s="34">
        <v>8</v>
      </c>
      <c r="U15" s="34">
        <v>8</v>
      </c>
      <c r="V15" s="34">
        <v>8</v>
      </c>
      <c r="W15" s="34">
        <v>8</v>
      </c>
      <c r="X15" s="35"/>
      <c r="Y15" s="35"/>
      <c r="Z15" s="34">
        <v>8</v>
      </c>
      <c r="AA15" s="34">
        <v>8</v>
      </c>
      <c r="AB15" s="34">
        <v>8</v>
      </c>
      <c r="AC15" s="34">
        <v>8</v>
      </c>
      <c r="AD15" s="34">
        <v>8</v>
      </c>
      <c r="AE15" s="35"/>
      <c r="AF15" s="35"/>
      <c r="AG15" s="34">
        <v>8</v>
      </c>
      <c r="AH15" s="34">
        <v>8</v>
      </c>
      <c r="AI15" s="34">
        <v>8</v>
      </c>
      <c r="AJ15" s="34">
        <v>8</v>
      </c>
      <c r="AK15" s="36">
        <f>SUM(F15:AJ15)</f>
        <v>184</v>
      </c>
    </row>
    <row r="16" spans="1:37" x14ac:dyDescent="0.3">
      <c r="A16" s="33">
        <v>4</v>
      </c>
      <c r="B16" s="33" t="str">
        <f>VLOOKUP($A16,Сотрудники!$A$3:$L$1201,2,0)</f>
        <v>Булатова Людмила</v>
      </c>
      <c r="C16" s="33" t="str">
        <f>VLOOKUP($A16,Сотрудники!$A$3:$L$1201,8,0)</f>
        <v>Москва</v>
      </c>
      <c r="D16" s="35"/>
      <c r="E16" s="34"/>
      <c r="F16" s="34"/>
      <c r="G16" s="34"/>
      <c r="H16" s="34"/>
      <c r="I16" s="34"/>
      <c r="J16" s="35"/>
      <c r="K16" s="35"/>
      <c r="L16" s="34"/>
      <c r="M16" s="34"/>
      <c r="N16" s="34"/>
      <c r="O16" s="34"/>
      <c r="P16" s="34"/>
      <c r="Q16" s="35"/>
      <c r="R16" s="35"/>
      <c r="S16" s="34"/>
      <c r="T16" s="34"/>
      <c r="U16" s="34"/>
      <c r="V16" s="34"/>
      <c r="W16" s="34"/>
      <c r="X16" s="35"/>
      <c r="Y16" s="35"/>
      <c r="Z16" s="34"/>
      <c r="AA16" s="34"/>
      <c r="AB16" s="34"/>
      <c r="AC16" s="34"/>
      <c r="AD16" s="34"/>
      <c r="AE16" s="35"/>
      <c r="AF16" s="35"/>
      <c r="AG16" s="34"/>
      <c r="AH16" s="34"/>
      <c r="AI16" s="34"/>
      <c r="AJ16" s="34"/>
    </row>
    <row r="17" spans="1:36" x14ac:dyDescent="0.3">
      <c r="A17" s="32">
        <v>5</v>
      </c>
      <c r="B17" s="33" t="str">
        <f>VLOOKUP($A17,Сотрудники!$A$3:$L$1201,2,0)</f>
        <v>Яковлев Дмитрий</v>
      </c>
      <c r="C17" s="33" t="str">
        <f>VLOOKUP($A17,Сотрудники!$A$3:$L$1201,8,0)</f>
        <v>Москва</v>
      </c>
      <c r="D17" s="35"/>
      <c r="E17" s="34"/>
      <c r="F17" s="34"/>
      <c r="G17" s="34"/>
      <c r="H17" s="34"/>
      <c r="I17" s="34"/>
      <c r="J17" s="35"/>
      <c r="K17" s="35"/>
      <c r="L17" s="34"/>
      <c r="M17" s="34"/>
      <c r="N17" s="34"/>
      <c r="O17" s="34"/>
      <c r="P17" s="34"/>
      <c r="Q17" s="35"/>
      <c r="R17" s="35"/>
      <c r="S17" s="34"/>
      <c r="T17" s="34"/>
      <c r="U17" s="34"/>
      <c r="V17" s="34"/>
      <c r="W17" s="34"/>
      <c r="X17" s="35"/>
      <c r="Y17" s="35"/>
      <c r="Z17" s="34"/>
      <c r="AA17" s="34"/>
      <c r="AB17" s="34"/>
      <c r="AC17" s="34"/>
      <c r="AD17" s="34"/>
      <c r="AE17" s="35"/>
      <c r="AF17" s="35"/>
      <c r="AG17" s="34"/>
      <c r="AH17" s="34"/>
      <c r="AI17" s="34"/>
      <c r="AJ17" s="34"/>
    </row>
    <row r="18" spans="1:36" x14ac:dyDescent="0.3">
      <c r="A18" s="32">
        <v>6</v>
      </c>
      <c r="B18" s="33" t="str">
        <f>VLOOKUP($A18,Сотрудники!$A$3:$L$1201,2,0)</f>
        <v>Буланова Юлия</v>
      </c>
      <c r="C18" s="33" t="str">
        <f>VLOOKUP($A18,Сотрудники!$A$3:$L$1201,8,0)</f>
        <v>Москва</v>
      </c>
      <c r="D18" s="35"/>
      <c r="E18" s="34"/>
      <c r="F18" s="34"/>
      <c r="G18" s="34"/>
      <c r="H18" s="34"/>
      <c r="I18" s="34"/>
      <c r="J18" s="35"/>
      <c r="K18" s="35"/>
      <c r="L18" s="34"/>
      <c r="M18" s="34"/>
      <c r="N18" s="34"/>
      <c r="O18" s="34"/>
      <c r="P18" s="34"/>
      <c r="Q18" s="35"/>
      <c r="R18" s="35"/>
      <c r="S18" s="34"/>
      <c r="T18" s="34"/>
      <c r="U18" s="34"/>
      <c r="V18" s="34"/>
      <c r="W18" s="34"/>
      <c r="X18" s="35"/>
      <c r="Y18" s="35"/>
      <c r="Z18" s="34"/>
      <c r="AA18" s="34"/>
      <c r="AB18" s="34"/>
      <c r="AC18" s="34"/>
      <c r="AD18" s="34"/>
      <c r="AE18" s="35"/>
      <c r="AF18" s="35"/>
      <c r="AG18" s="34"/>
      <c r="AH18" s="34"/>
      <c r="AI18" s="34"/>
      <c r="AJ18" s="34"/>
    </row>
    <row r="19" spans="1:36" x14ac:dyDescent="0.3">
      <c r="A19" s="32">
        <v>7</v>
      </c>
      <c r="B19" s="33" t="str">
        <f>VLOOKUP($A19,Сотрудники!$A$3:$L$1201,2,0)</f>
        <v>Гайнуллин Закван</v>
      </c>
      <c r="C19" s="33" t="str">
        <f>VLOOKUP($A19,Сотрудники!$A$3:$L$1201,8,0)</f>
        <v>Екатеринбург</v>
      </c>
      <c r="D19" s="35"/>
      <c r="E19" s="34"/>
      <c r="F19" s="34"/>
      <c r="G19" s="34"/>
      <c r="H19" s="34"/>
      <c r="I19" s="34"/>
      <c r="J19" s="35"/>
      <c r="K19" s="35"/>
      <c r="L19" s="34"/>
      <c r="M19" s="34"/>
      <c r="N19" s="34"/>
      <c r="O19" s="34"/>
      <c r="P19" s="34"/>
      <c r="Q19" s="35"/>
      <c r="R19" s="35"/>
      <c r="S19" s="34"/>
      <c r="T19" s="34"/>
      <c r="U19" s="34"/>
      <c r="V19" s="34"/>
      <c r="W19" s="34"/>
      <c r="X19" s="35"/>
      <c r="Y19" s="35"/>
      <c r="Z19" s="34"/>
      <c r="AA19" s="34"/>
      <c r="AB19" s="34"/>
      <c r="AC19" s="34"/>
      <c r="AD19" s="34"/>
      <c r="AE19" s="35"/>
      <c r="AF19" s="35"/>
      <c r="AG19" s="34"/>
      <c r="AH19" s="34"/>
      <c r="AI19" s="34"/>
      <c r="AJ19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80C4-1C7C-406D-ACD2-E2FE433661C3}">
  <dimension ref="A1:L11"/>
  <sheetViews>
    <sheetView workbookViewId="0">
      <selection activeCell="F16" sqref="F16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35</v>
      </c>
      <c r="D2" s="28" t="s">
        <v>19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19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9">
        <f>Таблица2[[#This Row],[Итого кол-во рабочих часов]]/8</f>
        <v>23</v>
      </c>
      <c r="G5" s="9"/>
      <c r="H5" s="9">
        <v>184</v>
      </c>
      <c r="I5" s="41" t="e">
        <f>VLOOKUP($A5,Сотрудники!$A$3:$L$1201,14,0)</f>
        <v>#REF!</v>
      </c>
      <c r="J5" s="43" t="e">
        <f t="shared" ref="J5:J7" si="0">I5/8</f>
        <v>#REF!</v>
      </c>
      <c r="K5" s="42" t="e">
        <f t="shared" ref="K5:K7" si="1">+H5*J5</f>
        <v>#REF!</v>
      </c>
      <c r="L5"/>
    </row>
    <row r="6" spans="1:12" x14ac:dyDescent="0.3">
      <c r="A6" s="2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9">
        <f>Таблица2[[#This Row],[Итого кол-во рабочих часов]]/8</f>
        <v>23</v>
      </c>
      <c r="G6" s="9"/>
      <c r="H6" s="9">
        <v>184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21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9">
        <f>Таблица2[[#This Row],[Итого кол-во рабочих часов]]/8</f>
        <v>23</v>
      </c>
      <c r="G7" s="10"/>
      <c r="H7" s="10">
        <v>184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x14ac:dyDescent="0.3">
      <c r="A8" s="20">
        <v>4</v>
      </c>
      <c r="B8" s="50" t="str">
        <f>VLOOKUP($A8,Сотрудники!$A$3:$L$1201,2,0)</f>
        <v>Булатова Людмила</v>
      </c>
      <c r="C8" s="50" t="str">
        <f>VLOOKUP($A8,Сотрудники!$A$3:$L$1201,9,0)</f>
        <v>неизвестно</v>
      </c>
      <c r="D8" s="50">
        <f>VLOOKUP($A8,Сотрудники!$A$3:$L$1201,10,0)</f>
        <v>0</v>
      </c>
      <c r="E8" s="50">
        <f>VLOOKUP($A8,Сотрудники!$A$3:$L$1201,11,0)</f>
        <v>0</v>
      </c>
      <c r="F8" s="9">
        <f>Таблица2[[#This Row],[Итого кол-во рабочих часов]]/8</f>
        <v>0</v>
      </c>
      <c r="G8" s="9"/>
      <c r="H8" s="9"/>
      <c r="I8" s="41" t="e">
        <f>VLOOKUP($A8,Сотрудники!$A$3:$L$1201,14,0)</f>
        <v>#REF!</v>
      </c>
      <c r="J8" s="43" t="e">
        <f t="shared" ref="J8:J11" si="2">I8/8</f>
        <v>#REF!</v>
      </c>
      <c r="K8" s="51" t="e">
        <f t="shared" ref="K8:K10" si="3">+H8*J8</f>
        <v>#REF!</v>
      </c>
    </row>
    <row r="9" spans="1:12" ht="31.2" x14ac:dyDescent="0.3">
      <c r="A9" s="21">
        <v>5</v>
      </c>
      <c r="B9" s="50" t="str">
        <f>VLOOKUP($A9,Сотрудники!$A$3:$L$1201,2,0)</f>
        <v>Яковлев Дмитрий</v>
      </c>
      <c r="C9" s="50" t="str">
        <f>VLOOKUP($A9,Сотрудники!$A$3:$L$1201,9,0)</f>
        <v xml:space="preserve">Кредиты наличными </v>
      </c>
      <c r="D9" s="50">
        <f>VLOOKUP($A9,Сотрудники!$A$3:$L$1201,10,0)</f>
        <v>0</v>
      </c>
      <c r="E9" s="50">
        <f>VLOOKUP($A9,Сотрудники!$A$3:$L$1201,11,0)</f>
        <v>0</v>
      </c>
      <c r="F9" s="9">
        <f>Таблица2[[#This Row],[Итого кол-во рабочих часов]]/8</f>
        <v>0</v>
      </c>
      <c r="G9" s="10"/>
      <c r="H9" s="10"/>
      <c r="I9" s="41" t="e">
        <f>VLOOKUP($A9,Сотрудники!$A$3:$L$1201,14,0)</f>
        <v>#REF!</v>
      </c>
      <c r="J9" s="43" t="e">
        <f t="shared" si="2"/>
        <v>#REF!</v>
      </c>
      <c r="K9" s="51" t="e">
        <f t="shared" si="3"/>
        <v>#REF!</v>
      </c>
    </row>
    <row r="10" spans="1:12" ht="30" customHeight="1" x14ac:dyDescent="0.3">
      <c r="A10" s="20">
        <v>6</v>
      </c>
      <c r="B10" s="50" t="str">
        <f>VLOOKUP($A10,Сотрудники!$A$3:$L$1201,2,0)</f>
        <v>Буланова Юлия</v>
      </c>
      <c r="C10" s="50" t="str">
        <f>VLOOKUP($A10,Сотрудники!$A$3:$L$1201,9,0)</f>
        <v xml:space="preserve">Кредиты наличными </v>
      </c>
      <c r="D10" s="50">
        <f>VLOOKUP($A10,Сотрудники!$A$3:$L$1201,10,0)</f>
        <v>0</v>
      </c>
      <c r="E10" s="50">
        <f>VLOOKUP($A10,Сотрудники!$A$3:$L$1201,11,0)</f>
        <v>0</v>
      </c>
      <c r="F10" s="9">
        <f>Таблица2[[#This Row],[Итого кол-во рабочих часов]]/8</f>
        <v>0</v>
      </c>
      <c r="G10" s="10"/>
      <c r="H10" s="10"/>
      <c r="I10" s="41" t="e">
        <f>VLOOKUP($A10,Сотрудники!$A$3:$L$1201,14,0)</f>
        <v>#REF!</v>
      </c>
      <c r="J10" s="43" t="e">
        <f t="shared" si="2"/>
        <v>#REF!</v>
      </c>
      <c r="K10" s="51" t="e">
        <f t="shared" si="3"/>
        <v>#REF!</v>
      </c>
    </row>
    <row r="11" spans="1:12" ht="31.2" x14ac:dyDescent="0.3">
      <c r="A11" s="20">
        <v>7</v>
      </c>
      <c r="B11" s="50" t="str">
        <f>VLOOKUP($A11,Сотрудники!$A$3:$L$1201,2,0)</f>
        <v>Гайнуллин Закван</v>
      </c>
      <c r="C11" s="50" t="str">
        <f>VLOOKUP($A11,Сотрудники!$A$3:$L$1201,9,0)</f>
        <v>Встречная конвертация</v>
      </c>
      <c r="D11" s="50">
        <f>VLOOKUP($A11,Сотрудники!$A$3:$L$1201,10,0)</f>
        <v>0</v>
      </c>
      <c r="E11" s="50">
        <f>VLOOKUP($A11,Сотрудники!$A$3:$L$1201,11,0)</f>
        <v>0</v>
      </c>
      <c r="F11" s="9">
        <f>H11/8</f>
        <v>0</v>
      </c>
      <c r="G11" s="10"/>
      <c r="H11" s="10"/>
      <c r="I11" s="41" t="e">
        <f>VLOOKUP($A11,Сотрудники!$A$3:$L$1201,14,0)</f>
        <v>#REF!</v>
      </c>
      <c r="J11" s="43" t="e">
        <f t="shared" si="2"/>
        <v>#REF!</v>
      </c>
      <c r="K11" s="51" t="e">
        <f t="shared" ref="K11" si="4">+H11*J11</f>
        <v>#REF!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2EA-C8ED-47B8-B772-CFD072560100}">
  <dimension ref="A1:AK21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C8" sqref="C8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22</v>
      </c>
    </row>
    <row r="2" spans="1:37" x14ac:dyDescent="0.3">
      <c r="A2" s="29" t="s">
        <v>26</v>
      </c>
      <c r="B2" s="29" t="s">
        <v>2</v>
      </c>
      <c r="C2" s="29" t="s">
        <v>21</v>
      </c>
      <c r="D2" s="30">
        <v>43770</v>
      </c>
      <c r="E2" s="31">
        <f>D2+1</f>
        <v>43771</v>
      </c>
      <c r="F2" s="31">
        <f t="shared" ref="F2:G2" si="0">E2+1</f>
        <v>43772</v>
      </c>
      <c r="G2" s="30">
        <f t="shared" si="0"/>
        <v>43773</v>
      </c>
      <c r="H2" s="30">
        <f>G2+1</f>
        <v>43774</v>
      </c>
      <c r="I2" s="30">
        <f t="shared" ref="I2:AF2" si="1">H2+1</f>
        <v>43775</v>
      </c>
      <c r="J2" s="30">
        <f t="shared" si="1"/>
        <v>43776</v>
      </c>
      <c r="K2" s="30">
        <f t="shared" si="1"/>
        <v>43777</v>
      </c>
      <c r="L2" s="31">
        <f t="shared" si="1"/>
        <v>43778</v>
      </c>
      <c r="M2" s="31">
        <f t="shared" si="1"/>
        <v>43779</v>
      </c>
      <c r="N2" s="30">
        <f t="shared" si="1"/>
        <v>43780</v>
      </c>
      <c r="O2" s="30">
        <f t="shared" si="1"/>
        <v>43781</v>
      </c>
      <c r="P2" s="30">
        <f t="shared" si="1"/>
        <v>43782</v>
      </c>
      <c r="Q2" s="30">
        <f t="shared" si="1"/>
        <v>43783</v>
      </c>
      <c r="R2" s="30">
        <f t="shared" si="1"/>
        <v>43784</v>
      </c>
      <c r="S2" s="31">
        <f t="shared" si="1"/>
        <v>43785</v>
      </c>
      <c r="T2" s="31">
        <f t="shared" si="1"/>
        <v>43786</v>
      </c>
      <c r="U2" s="30">
        <f t="shared" si="1"/>
        <v>43787</v>
      </c>
      <c r="V2" s="30">
        <f t="shared" si="1"/>
        <v>43788</v>
      </c>
      <c r="W2" s="30">
        <f t="shared" si="1"/>
        <v>43789</v>
      </c>
      <c r="X2" s="30">
        <f t="shared" si="1"/>
        <v>43790</v>
      </c>
      <c r="Y2" s="30">
        <f t="shared" si="1"/>
        <v>43791</v>
      </c>
      <c r="Z2" s="31">
        <f t="shared" si="1"/>
        <v>43792</v>
      </c>
      <c r="AA2" s="31">
        <f t="shared" si="1"/>
        <v>43793</v>
      </c>
      <c r="AB2" s="30">
        <f t="shared" si="1"/>
        <v>43794</v>
      </c>
      <c r="AC2" s="30">
        <f t="shared" si="1"/>
        <v>43795</v>
      </c>
      <c r="AD2" s="30">
        <f t="shared" si="1"/>
        <v>43796</v>
      </c>
      <c r="AE2" s="30">
        <f t="shared" si="1"/>
        <v>43797</v>
      </c>
      <c r="AF2" s="30">
        <f t="shared" si="1"/>
        <v>43798</v>
      </c>
      <c r="AG2" s="31">
        <f>+AF2+1</f>
        <v>43799</v>
      </c>
      <c r="AH2" s="31">
        <f>+AG2+1</f>
        <v>43800</v>
      </c>
      <c r="AI2" s="30">
        <f>+AH2+1</f>
        <v>43801</v>
      </c>
      <c r="AJ2" s="30">
        <f>+AI2+1</f>
        <v>43802</v>
      </c>
    </row>
    <row r="3" spans="1:37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4" t="str">
        <f t="shared" ref="D3:AJ3" si="2">IF(ISBLANK(D14),"",IF(D14=0,"Выходной",IF(D14&lt;&gt;0,"Работал","")))</f>
        <v>Работал</v>
      </c>
      <c r="E3" s="35" t="str">
        <f t="shared" si="2"/>
        <v/>
      </c>
      <c r="F3" s="35" t="str">
        <f t="shared" si="2"/>
        <v/>
      </c>
      <c r="G3" s="34" t="str">
        <f t="shared" si="2"/>
        <v/>
      </c>
      <c r="H3" s="34" t="str">
        <f t="shared" si="2"/>
        <v>Работал</v>
      </c>
      <c r="I3" s="34" t="str">
        <f t="shared" si="2"/>
        <v>Работал</v>
      </c>
      <c r="J3" s="34" t="str">
        <f t="shared" si="2"/>
        <v>Работал</v>
      </c>
      <c r="K3" s="34" t="str">
        <f t="shared" si="2"/>
        <v>Работал</v>
      </c>
      <c r="L3" s="35" t="str">
        <f t="shared" si="2"/>
        <v/>
      </c>
      <c r="M3" s="35" t="str">
        <f t="shared" si="2"/>
        <v/>
      </c>
      <c r="N3" s="34" t="str">
        <f t="shared" si="2"/>
        <v>Работал</v>
      </c>
      <c r="O3" s="34" t="str">
        <f t="shared" si="2"/>
        <v>Работал</v>
      </c>
      <c r="P3" s="34" t="str">
        <f t="shared" si="2"/>
        <v>Работал</v>
      </c>
      <c r="Q3" s="34" t="str">
        <f t="shared" si="2"/>
        <v>Работал</v>
      </c>
      <c r="R3" s="34" t="str">
        <f t="shared" si="2"/>
        <v>Работал</v>
      </c>
      <c r="S3" s="35" t="str">
        <f t="shared" si="2"/>
        <v/>
      </c>
      <c r="T3" s="35" t="str">
        <f t="shared" si="2"/>
        <v/>
      </c>
      <c r="U3" s="34" t="str">
        <f t="shared" si="2"/>
        <v>Работал</v>
      </c>
      <c r="V3" s="34" t="str">
        <f t="shared" si="2"/>
        <v>Работал</v>
      </c>
      <c r="W3" s="34" t="str">
        <f t="shared" si="2"/>
        <v>Работал</v>
      </c>
      <c r="X3" s="34" t="str">
        <f t="shared" si="2"/>
        <v>Работал</v>
      </c>
      <c r="Y3" s="34" t="str">
        <f t="shared" si="2"/>
        <v>Работал</v>
      </c>
      <c r="Z3" s="35" t="str">
        <f t="shared" si="2"/>
        <v/>
      </c>
      <c r="AA3" s="35" t="str">
        <f t="shared" si="2"/>
        <v/>
      </c>
      <c r="AB3" s="34" t="str">
        <f t="shared" si="2"/>
        <v>Работал</v>
      </c>
      <c r="AC3" s="34" t="str">
        <f t="shared" si="2"/>
        <v>Работал</v>
      </c>
      <c r="AD3" s="34" t="str">
        <f t="shared" si="2"/>
        <v>Работал</v>
      </c>
      <c r="AE3" s="34" t="str">
        <f t="shared" si="2"/>
        <v>Работал</v>
      </c>
      <c r="AF3" s="34" t="str">
        <f t="shared" si="2"/>
        <v>Работал</v>
      </c>
      <c r="AG3" s="35" t="str">
        <f t="shared" si="2"/>
        <v/>
      </c>
      <c r="AH3" s="35" t="str">
        <f t="shared" si="2"/>
        <v/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4" t="str">
        <f t="shared" ref="D4:G4" si="3">IF(ISBLANK(D15),"",IF(D15=0,"Выходной",IF(D15&lt;&gt;0,"Работал","")))</f>
        <v>Работал</v>
      </c>
      <c r="E4" s="35" t="str">
        <f t="shared" si="3"/>
        <v/>
      </c>
      <c r="F4" s="35" t="str">
        <f t="shared" si="3"/>
        <v/>
      </c>
      <c r="G4" s="34" t="str">
        <f t="shared" si="3"/>
        <v/>
      </c>
      <c r="H4" s="34" t="str">
        <f>IF(ISBLANK(H15),"",IF(H15=0,"Выходной",IF(H15&lt;&gt;0,"Работал","")))</f>
        <v>Работал</v>
      </c>
      <c r="I4" s="34" t="str">
        <f t="shared" ref="I4:X10" si="4">IF(ISBLANK(I15),"",IF(I15=0,"Выходной",IF(I15&lt;&gt;0,"Работал","")))</f>
        <v>Работал</v>
      </c>
      <c r="J4" s="34" t="str">
        <f t="shared" si="4"/>
        <v>Работал</v>
      </c>
      <c r="K4" s="34" t="str">
        <f t="shared" si="4"/>
        <v>Работал</v>
      </c>
      <c r="L4" s="35" t="str">
        <f t="shared" si="4"/>
        <v/>
      </c>
      <c r="M4" s="35" t="str">
        <f t="shared" si="4"/>
        <v/>
      </c>
      <c r="N4" s="34" t="str">
        <f t="shared" si="4"/>
        <v>Работал</v>
      </c>
      <c r="O4" s="34" t="str">
        <f t="shared" si="4"/>
        <v>Работал</v>
      </c>
      <c r="P4" s="34" t="str">
        <f t="shared" si="4"/>
        <v>Работал</v>
      </c>
      <c r="Q4" s="34" t="str">
        <f t="shared" si="4"/>
        <v>Работал</v>
      </c>
      <c r="R4" s="34" t="str">
        <f t="shared" si="4"/>
        <v>Работал</v>
      </c>
      <c r="S4" s="35" t="str">
        <f t="shared" si="4"/>
        <v/>
      </c>
      <c r="T4" s="35" t="str">
        <f t="shared" si="4"/>
        <v/>
      </c>
      <c r="U4" s="34" t="str">
        <f t="shared" si="4"/>
        <v>Работал</v>
      </c>
      <c r="V4" s="34" t="str">
        <f t="shared" si="4"/>
        <v>Работал</v>
      </c>
      <c r="W4" s="34" t="str">
        <f t="shared" si="4"/>
        <v>Работал</v>
      </c>
      <c r="X4" s="34" t="str">
        <f t="shared" si="4"/>
        <v>Работал</v>
      </c>
      <c r="Y4" s="34" t="str">
        <f t="shared" ref="Y4:AJ10" si="5">IF(ISBLANK(Y15),"",IF(Y15=0,"Выходной",IF(Y15&lt;&gt;0,"Работал","")))</f>
        <v>Работал</v>
      </c>
      <c r="Z4" s="35" t="str">
        <f t="shared" si="5"/>
        <v/>
      </c>
      <c r="AA4" s="35" t="str">
        <f t="shared" si="5"/>
        <v/>
      </c>
      <c r="AB4" s="34" t="str">
        <f t="shared" si="5"/>
        <v>Работал</v>
      </c>
      <c r="AC4" s="34" t="str">
        <f t="shared" si="5"/>
        <v>Работал</v>
      </c>
      <c r="AD4" s="34" t="str">
        <f t="shared" si="5"/>
        <v>Работал</v>
      </c>
      <c r="AE4" s="34" t="str">
        <f t="shared" si="5"/>
        <v>Работал</v>
      </c>
      <c r="AF4" s="34" t="str">
        <f t="shared" si="5"/>
        <v>Работал</v>
      </c>
      <c r="AG4" s="35" t="str">
        <f t="shared" si="5"/>
        <v/>
      </c>
      <c r="AH4" s="35" t="str">
        <f t="shared" si="5"/>
        <v/>
      </c>
      <c r="AI4" s="34" t="str">
        <f t="shared" si="5"/>
        <v/>
      </c>
      <c r="AJ4" s="34" t="str">
        <f t="shared" si="5"/>
        <v/>
      </c>
    </row>
    <row r="5" spans="1:37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4" t="str">
        <f t="shared" ref="D5:G5" si="6">IF(ISBLANK(D16),"",IF(D16=0,"Выходной",IF(D16&lt;&gt;0,"Работал","")))</f>
        <v>Работал</v>
      </c>
      <c r="E5" s="35" t="str">
        <f t="shared" si="6"/>
        <v/>
      </c>
      <c r="F5" s="35" t="str">
        <f t="shared" si="6"/>
        <v/>
      </c>
      <c r="G5" s="34" t="str">
        <f t="shared" si="6"/>
        <v/>
      </c>
      <c r="H5" s="34" t="str">
        <f>IF(ISBLANK(H16),"",IF(H16=0,"Выходной",IF(H16&lt;&gt;0,"Работал","")))</f>
        <v>Работал</v>
      </c>
      <c r="I5" s="34" t="str">
        <f t="shared" si="4"/>
        <v>Работал</v>
      </c>
      <c r="J5" s="34" t="str">
        <f t="shared" si="4"/>
        <v>Работал</v>
      </c>
      <c r="K5" s="34" t="str">
        <f t="shared" si="4"/>
        <v>Работал</v>
      </c>
      <c r="L5" s="35" t="str">
        <f t="shared" si="4"/>
        <v/>
      </c>
      <c r="M5" s="35" t="str">
        <f t="shared" si="4"/>
        <v/>
      </c>
      <c r="N5" s="34" t="str">
        <f t="shared" si="4"/>
        <v>Работал</v>
      </c>
      <c r="O5" s="34" t="str">
        <f t="shared" si="4"/>
        <v>Работал</v>
      </c>
      <c r="P5" s="34" t="str">
        <f t="shared" si="4"/>
        <v>Работал</v>
      </c>
      <c r="Q5" s="34" t="str">
        <f t="shared" si="4"/>
        <v>Работал</v>
      </c>
      <c r="R5" s="34" t="str">
        <f t="shared" si="4"/>
        <v>Работал</v>
      </c>
      <c r="S5" s="35" t="str">
        <f t="shared" si="4"/>
        <v/>
      </c>
      <c r="T5" s="35" t="str">
        <f t="shared" si="4"/>
        <v/>
      </c>
      <c r="U5" s="34" t="str">
        <f t="shared" si="4"/>
        <v>Работал</v>
      </c>
      <c r="V5" s="34" t="str">
        <f t="shared" si="4"/>
        <v>Работал</v>
      </c>
      <c r="W5" s="34" t="str">
        <f t="shared" si="4"/>
        <v>Работал</v>
      </c>
      <c r="X5" s="34" t="str">
        <f t="shared" si="4"/>
        <v>Работал</v>
      </c>
      <c r="Y5" s="34" t="str">
        <f t="shared" si="5"/>
        <v>Работал</v>
      </c>
      <c r="Z5" s="35" t="str">
        <f t="shared" si="5"/>
        <v/>
      </c>
      <c r="AA5" s="35" t="str">
        <f t="shared" si="5"/>
        <v/>
      </c>
      <c r="AB5" s="34" t="str">
        <f t="shared" si="5"/>
        <v>Работал</v>
      </c>
      <c r="AC5" s="34" t="str">
        <f t="shared" si="5"/>
        <v>Работал</v>
      </c>
      <c r="AD5" s="34" t="str">
        <f t="shared" si="5"/>
        <v>Работал</v>
      </c>
      <c r="AE5" s="34" t="str">
        <f t="shared" si="5"/>
        <v>Работал</v>
      </c>
      <c r="AF5" s="34" t="str">
        <f t="shared" si="5"/>
        <v>Работал</v>
      </c>
      <c r="AG5" s="35" t="str">
        <f t="shared" si="5"/>
        <v/>
      </c>
      <c r="AH5" s="35" t="str">
        <f t="shared" si="5"/>
        <v/>
      </c>
      <c r="AI5" s="34" t="str">
        <f t="shared" si="5"/>
        <v/>
      </c>
      <c r="AJ5" s="34" t="str">
        <f t="shared" si="5"/>
        <v/>
      </c>
    </row>
    <row r="6" spans="1:37" x14ac:dyDescent="0.3">
      <c r="A6" s="33">
        <v>4</v>
      </c>
      <c r="B6" s="33" t="str">
        <f>VLOOKUP($A6,Сотрудники!$A$3:$L$1201,2,0)</f>
        <v>Булатова Людмила</v>
      </c>
      <c r="C6" s="33" t="str">
        <f>VLOOKUP($A6,Сотрудники!$A$3:$L$1201,8,0)</f>
        <v>Москва</v>
      </c>
      <c r="D6" s="34" t="str">
        <f t="shared" ref="D6:G6" si="7">IF(ISBLANK(D17),"",IF(D17=0,"Выходной",IF(D17&lt;&gt;0,"Работал","")))</f>
        <v/>
      </c>
      <c r="E6" s="35" t="str">
        <f t="shared" si="7"/>
        <v/>
      </c>
      <c r="F6" s="35" t="str">
        <f t="shared" si="7"/>
        <v/>
      </c>
      <c r="G6" s="34" t="str">
        <f t="shared" si="7"/>
        <v/>
      </c>
      <c r="H6" s="34" t="str">
        <f>IF(ISBLANK(H17),"",IF(H17=0,"Выходной",IF(H17&lt;&gt;0,"Работал","")))</f>
        <v/>
      </c>
      <c r="I6" s="34" t="str">
        <f t="shared" si="4"/>
        <v/>
      </c>
      <c r="J6" s="34" t="str">
        <f t="shared" si="4"/>
        <v/>
      </c>
      <c r="K6" s="34" t="str">
        <f t="shared" si="4"/>
        <v/>
      </c>
      <c r="L6" s="35" t="str">
        <f t="shared" si="4"/>
        <v/>
      </c>
      <c r="M6" s="35" t="str">
        <f t="shared" si="4"/>
        <v/>
      </c>
      <c r="N6" s="34" t="str">
        <f t="shared" si="4"/>
        <v>Работал</v>
      </c>
      <c r="O6" s="34" t="str">
        <f t="shared" si="4"/>
        <v>Работал</v>
      </c>
      <c r="P6" s="34" t="str">
        <f t="shared" si="4"/>
        <v>Работал</v>
      </c>
      <c r="Q6" s="34" t="str">
        <f t="shared" si="4"/>
        <v>Работал</v>
      </c>
      <c r="R6" s="34" t="str">
        <f t="shared" si="4"/>
        <v>Работал</v>
      </c>
      <c r="S6" s="35" t="str">
        <f t="shared" si="4"/>
        <v/>
      </c>
      <c r="T6" s="35" t="str">
        <f t="shared" si="4"/>
        <v/>
      </c>
      <c r="U6" s="34" t="str">
        <f t="shared" si="4"/>
        <v>Работал</v>
      </c>
      <c r="V6" s="34" t="str">
        <f t="shared" si="4"/>
        <v>Работал</v>
      </c>
      <c r="W6" s="34" t="str">
        <f t="shared" si="4"/>
        <v>Работал</v>
      </c>
      <c r="X6" s="34" t="str">
        <f t="shared" si="4"/>
        <v>Работал</v>
      </c>
      <c r="Y6" s="34" t="str">
        <f t="shared" si="5"/>
        <v>Работал</v>
      </c>
      <c r="Z6" s="35" t="str">
        <f t="shared" si="5"/>
        <v/>
      </c>
      <c r="AA6" s="35" t="str">
        <f t="shared" si="5"/>
        <v/>
      </c>
      <c r="AB6" s="34" t="str">
        <f t="shared" si="5"/>
        <v>Работал</v>
      </c>
      <c r="AC6" s="34" t="str">
        <f t="shared" si="5"/>
        <v>Работал</v>
      </c>
      <c r="AD6" s="34" t="str">
        <f t="shared" si="5"/>
        <v>Работал</v>
      </c>
      <c r="AE6" s="34" t="str">
        <f t="shared" si="5"/>
        <v>Работал</v>
      </c>
      <c r="AF6" s="34" t="str">
        <f t="shared" si="5"/>
        <v>Работал</v>
      </c>
      <c r="AG6" s="35" t="str">
        <f t="shared" si="5"/>
        <v/>
      </c>
      <c r="AH6" s="35" t="str">
        <f t="shared" si="5"/>
        <v/>
      </c>
      <c r="AI6" s="34" t="str">
        <f t="shared" si="5"/>
        <v/>
      </c>
      <c r="AJ6" s="34" t="str">
        <f t="shared" si="5"/>
        <v/>
      </c>
    </row>
    <row r="7" spans="1:37" x14ac:dyDescent="0.3">
      <c r="A7" s="49">
        <v>5</v>
      </c>
      <c r="B7" s="33" t="str">
        <f>VLOOKUP($A7,Сотрудники!$A$3:$L$1201,2,0)</f>
        <v>Яковлев Дмитрий</v>
      </c>
      <c r="C7" s="33" t="str">
        <f>VLOOKUP($A7,Сотрудники!$A$3:$L$1201,8,0)</f>
        <v>Москва</v>
      </c>
      <c r="D7" s="34" t="str">
        <f t="shared" ref="D7:G7" si="8">IF(ISBLANK(D18),"",IF(D18=0,"Выходной",IF(D18&lt;&gt;0,"Работал","")))</f>
        <v/>
      </c>
      <c r="E7" s="35" t="str">
        <f t="shared" si="8"/>
        <v/>
      </c>
      <c r="F7" s="35" t="str">
        <f t="shared" si="8"/>
        <v/>
      </c>
      <c r="G7" s="34" t="str">
        <f t="shared" si="8"/>
        <v/>
      </c>
      <c r="H7" s="34" t="str">
        <f>IF(ISBLANK(H18),"",IF(H18=0,"Выходной",IF(H18&lt;&gt;0,"Работал","")))</f>
        <v/>
      </c>
      <c r="I7" s="34" t="str">
        <f t="shared" si="4"/>
        <v/>
      </c>
      <c r="J7" s="34" t="str">
        <f t="shared" si="4"/>
        <v/>
      </c>
      <c r="K7" s="34" t="str">
        <f t="shared" si="4"/>
        <v/>
      </c>
      <c r="L7" s="35" t="str">
        <f t="shared" si="4"/>
        <v/>
      </c>
      <c r="M7" s="35" t="str">
        <f t="shared" si="4"/>
        <v/>
      </c>
      <c r="N7" s="34" t="str">
        <f t="shared" si="4"/>
        <v/>
      </c>
      <c r="O7" s="34" t="str">
        <f t="shared" si="4"/>
        <v/>
      </c>
      <c r="P7" s="34" t="str">
        <f t="shared" si="4"/>
        <v/>
      </c>
      <c r="Q7" s="34" t="str">
        <f t="shared" si="4"/>
        <v/>
      </c>
      <c r="R7" s="34" t="str">
        <f t="shared" si="4"/>
        <v/>
      </c>
      <c r="S7" s="35" t="str">
        <f t="shared" si="4"/>
        <v/>
      </c>
      <c r="T7" s="35" t="str">
        <f t="shared" si="4"/>
        <v/>
      </c>
      <c r="U7" s="34" t="str">
        <f t="shared" si="4"/>
        <v/>
      </c>
      <c r="V7" s="34" t="str">
        <f t="shared" si="4"/>
        <v/>
      </c>
      <c r="W7" s="34" t="str">
        <f t="shared" si="4"/>
        <v/>
      </c>
      <c r="X7" s="34" t="str">
        <f t="shared" si="4"/>
        <v/>
      </c>
      <c r="Y7" s="34" t="str">
        <f t="shared" si="5"/>
        <v/>
      </c>
      <c r="Z7" s="35" t="str">
        <f t="shared" si="5"/>
        <v/>
      </c>
      <c r="AA7" s="35" t="str">
        <f t="shared" si="5"/>
        <v/>
      </c>
      <c r="AB7" s="34" t="str">
        <f t="shared" si="5"/>
        <v/>
      </c>
      <c r="AC7" s="34" t="str">
        <f t="shared" si="5"/>
        <v/>
      </c>
      <c r="AD7" s="34" t="str">
        <f t="shared" si="5"/>
        <v/>
      </c>
      <c r="AE7" s="34" t="str">
        <f t="shared" si="5"/>
        <v>Работал</v>
      </c>
      <c r="AF7" s="34" t="str">
        <f t="shared" si="5"/>
        <v>Работал</v>
      </c>
      <c r="AG7" s="35" t="str">
        <f t="shared" si="5"/>
        <v/>
      </c>
      <c r="AH7" s="35" t="str">
        <f t="shared" si="5"/>
        <v/>
      </c>
      <c r="AI7" s="34" t="str">
        <f t="shared" si="5"/>
        <v/>
      </c>
      <c r="AJ7" s="34" t="str">
        <f t="shared" si="5"/>
        <v/>
      </c>
    </row>
    <row r="8" spans="1:37" x14ac:dyDescent="0.3">
      <c r="A8" s="49">
        <v>6</v>
      </c>
      <c r="B8" s="33" t="str">
        <f>VLOOKUP($A8,Сотрудники!$A$3:$L$1201,2,0)</f>
        <v>Буланова Юлия</v>
      </c>
      <c r="C8" s="33" t="str">
        <f>VLOOKUP($A8,Сотрудники!$A$3:$L$1201,8,0)</f>
        <v>Москва</v>
      </c>
      <c r="D8" s="34" t="str">
        <f t="shared" ref="D8:H8" si="9">IF(ISBLANK(D19),"",IF(D19=0,"Выходной",IF(D19&lt;&gt;0,"Работал","")))</f>
        <v/>
      </c>
      <c r="E8" s="35" t="str">
        <f t="shared" si="9"/>
        <v/>
      </c>
      <c r="F8" s="35" t="str">
        <f t="shared" si="9"/>
        <v/>
      </c>
      <c r="G8" s="34" t="str">
        <f t="shared" si="9"/>
        <v/>
      </c>
      <c r="H8" s="34" t="str">
        <f t="shared" si="9"/>
        <v/>
      </c>
      <c r="I8" s="34" t="str">
        <f t="shared" si="4"/>
        <v/>
      </c>
      <c r="J8" s="34" t="str">
        <f t="shared" si="4"/>
        <v/>
      </c>
      <c r="K8" s="34" t="str">
        <f t="shared" si="4"/>
        <v/>
      </c>
      <c r="L8" s="35" t="str">
        <f t="shared" si="4"/>
        <v/>
      </c>
      <c r="M8" s="35" t="str">
        <f t="shared" si="4"/>
        <v/>
      </c>
      <c r="N8" s="34" t="str">
        <f t="shared" si="4"/>
        <v/>
      </c>
      <c r="O8" s="34" t="str">
        <f t="shared" si="4"/>
        <v/>
      </c>
      <c r="P8" s="34" t="str">
        <f t="shared" si="4"/>
        <v/>
      </c>
      <c r="Q8" s="34" t="str">
        <f t="shared" si="4"/>
        <v/>
      </c>
      <c r="R8" s="34" t="str">
        <f t="shared" si="4"/>
        <v/>
      </c>
      <c r="S8" s="35" t="str">
        <f t="shared" si="4"/>
        <v/>
      </c>
      <c r="T8" s="35" t="str">
        <f t="shared" si="4"/>
        <v/>
      </c>
      <c r="U8" s="34" t="str">
        <f t="shared" si="4"/>
        <v/>
      </c>
      <c r="V8" s="34" t="str">
        <f t="shared" si="4"/>
        <v/>
      </c>
      <c r="W8" s="34" t="str">
        <f t="shared" si="4"/>
        <v/>
      </c>
      <c r="X8" s="34" t="str">
        <f t="shared" si="4"/>
        <v/>
      </c>
      <c r="Y8" s="34" t="str">
        <f t="shared" si="5"/>
        <v/>
      </c>
      <c r="Z8" s="35" t="str">
        <f t="shared" si="5"/>
        <v/>
      </c>
      <c r="AA8" s="35" t="str">
        <f t="shared" si="5"/>
        <v/>
      </c>
      <c r="AB8" s="34" t="str">
        <f t="shared" si="5"/>
        <v/>
      </c>
      <c r="AC8" s="34" t="str">
        <f t="shared" si="5"/>
        <v/>
      </c>
      <c r="AD8" s="34" t="str">
        <f t="shared" si="5"/>
        <v/>
      </c>
      <c r="AE8" s="34" t="str">
        <f t="shared" si="5"/>
        <v/>
      </c>
      <c r="AF8" s="34" t="str">
        <f t="shared" si="5"/>
        <v/>
      </c>
      <c r="AG8" s="35" t="str">
        <f t="shared" si="5"/>
        <v/>
      </c>
      <c r="AH8" s="35" t="str">
        <f t="shared" si="5"/>
        <v/>
      </c>
      <c r="AI8" s="34" t="str">
        <f t="shared" si="5"/>
        <v/>
      </c>
      <c r="AJ8" s="34" t="str">
        <f t="shared" si="5"/>
        <v/>
      </c>
    </row>
    <row r="9" spans="1:37" x14ac:dyDescent="0.3">
      <c r="A9" s="49">
        <v>7</v>
      </c>
      <c r="B9" s="33" t="str">
        <f>VLOOKUP($A9,Сотрудники!$A$3:$L$1201,2,0)</f>
        <v>Гайнуллин Закван</v>
      </c>
      <c r="C9" s="33" t="str">
        <f>VLOOKUP($A9,Сотрудники!$A$3:$L$1201,8,0)</f>
        <v>Екатеринбург</v>
      </c>
      <c r="D9" s="34" t="str">
        <f t="shared" ref="D9:H9" si="10">IF(ISBLANK(D20),"",IF(D20=0,"Выходной",IF(D20&lt;&gt;0,"Работал","")))</f>
        <v/>
      </c>
      <c r="E9" s="35" t="str">
        <f t="shared" si="10"/>
        <v/>
      </c>
      <c r="F9" s="35" t="str">
        <f t="shared" si="10"/>
        <v/>
      </c>
      <c r="G9" s="34" t="str">
        <f t="shared" si="10"/>
        <v/>
      </c>
      <c r="H9" s="34" t="str">
        <f t="shared" si="10"/>
        <v>Работал</v>
      </c>
      <c r="I9" s="34" t="str">
        <f t="shared" si="4"/>
        <v>Работал</v>
      </c>
      <c r="J9" s="34" t="str">
        <f t="shared" si="4"/>
        <v>Работал</v>
      </c>
      <c r="K9" s="34" t="str">
        <f t="shared" si="4"/>
        <v>Работал</v>
      </c>
      <c r="L9" s="35" t="str">
        <f t="shared" si="4"/>
        <v/>
      </c>
      <c r="M9" s="35" t="str">
        <f t="shared" si="4"/>
        <v/>
      </c>
      <c r="N9" s="34" t="str">
        <f t="shared" si="4"/>
        <v>Работал</v>
      </c>
      <c r="O9" s="34" t="str">
        <f t="shared" si="4"/>
        <v>Работал</v>
      </c>
      <c r="P9" s="34" t="str">
        <f t="shared" si="4"/>
        <v>Работал</v>
      </c>
      <c r="Q9" s="34" t="str">
        <f t="shared" si="4"/>
        <v>Работал</v>
      </c>
      <c r="R9" s="34" t="str">
        <f t="shared" si="4"/>
        <v>Работал</v>
      </c>
      <c r="S9" s="35" t="str">
        <f t="shared" si="4"/>
        <v/>
      </c>
      <c r="T9" s="35" t="str">
        <f t="shared" si="4"/>
        <v/>
      </c>
      <c r="U9" s="34" t="str">
        <f t="shared" si="4"/>
        <v>Работал</v>
      </c>
      <c r="V9" s="34" t="str">
        <f t="shared" si="4"/>
        <v>Работал</v>
      </c>
      <c r="W9" s="34" t="str">
        <f t="shared" si="4"/>
        <v>Работал</v>
      </c>
      <c r="X9" s="34" t="str">
        <f t="shared" si="4"/>
        <v>Работал</v>
      </c>
      <c r="Y9" s="34" t="str">
        <f t="shared" si="5"/>
        <v>Работал</v>
      </c>
      <c r="Z9" s="35" t="str">
        <f t="shared" si="5"/>
        <v/>
      </c>
      <c r="AA9" s="35" t="str">
        <f t="shared" si="5"/>
        <v/>
      </c>
      <c r="AB9" s="34" t="str">
        <f t="shared" si="5"/>
        <v>Работал</v>
      </c>
      <c r="AC9" s="34" t="str">
        <f t="shared" si="5"/>
        <v>Работал</v>
      </c>
      <c r="AD9" s="34" t="str">
        <f t="shared" si="5"/>
        <v>Работал</v>
      </c>
      <c r="AE9" s="34" t="str">
        <f t="shared" si="5"/>
        <v>Работал</v>
      </c>
      <c r="AF9" s="34" t="str">
        <f t="shared" si="5"/>
        <v>Работал</v>
      </c>
      <c r="AG9" s="35" t="str">
        <f t="shared" si="5"/>
        <v/>
      </c>
      <c r="AH9" s="35" t="str">
        <f t="shared" si="5"/>
        <v/>
      </c>
      <c r="AI9" s="34" t="str">
        <f t="shared" si="5"/>
        <v/>
      </c>
      <c r="AJ9" s="34" t="str">
        <f t="shared" si="5"/>
        <v/>
      </c>
    </row>
    <row r="10" spans="1:37" x14ac:dyDescent="0.3">
      <c r="A10" s="49">
        <v>8</v>
      </c>
      <c r="B10" s="33" t="str">
        <f>VLOOKUP($A10,Сотрудники!$A$3:$L$1201,2,0)</f>
        <v>Хохлова Крестина</v>
      </c>
      <c r="C10" s="33" t="str">
        <f>VLOOKUP($A10,Сотрудники!$A$3:$L$1201,8,0)</f>
        <v>Москва</v>
      </c>
      <c r="D10" s="34" t="str">
        <f t="shared" ref="D10:H10" si="11">IF(ISBLANK(D21),"",IF(D21=0,"Выходной",IF(D21&lt;&gt;0,"Работал","")))</f>
        <v/>
      </c>
      <c r="E10" s="35" t="str">
        <f t="shared" si="11"/>
        <v/>
      </c>
      <c r="F10" s="35" t="str">
        <f t="shared" si="11"/>
        <v/>
      </c>
      <c r="G10" s="34" t="str">
        <f t="shared" si="11"/>
        <v/>
      </c>
      <c r="H10" s="34" t="str">
        <f t="shared" si="11"/>
        <v/>
      </c>
      <c r="I10" s="34" t="str">
        <f t="shared" si="4"/>
        <v/>
      </c>
      <c r="J10" s="34" t="str">
        <f t="shared" si="4"/>
        <v/>
      </c>
      <c r="K10" s="34" t="str">
        <f t="shared" si="4"/>
        <v/>
      </c>
      <c r="L10" s="35" t="str">
        <f t="shared" si="4"/>
        <v/>
      </c>
      <c r="M10" s="35" t="str">
        <f t="shared" si="4"/>
        <v/>
      </c>
      <c r="N10" s="34" t="str">
        <f t="shared" si="4"/>
        <v/>
      </c>
      <c r="O10" s="34" t="str">
        <f t="shared" si="4"/>
        <v/>
      </c>
      <c r="P10" s="34" t="str">
        <f t="shared" si="4"/>
        <v/>
      </c>
      <c r="Q10" s="34" t="str">
        <f t="shared" si="4"/>
        <v/>
      </c>
      <c r="R10" s="34" t="str">
        <f t="shared" si="4"/>
        <v/>
      </c>
      <c r="S10" s="35" t="str">
        <f t="shared" si="4"/>
        <v/>
      </c>
      <c r="T10" s="35" t="str">
        <f t="shared" si="4"/>
        <v/>
      </c>
      <c r="U10" s="34" t="str">
        <f t="shared" si="4"/>
        <v/>
      </c>
      <c r="V10" s="34" t="str">
        <f t="shared" si="4"/>
        <v/>
      </c>
      <c r="W10" s="34" t="str">
        <f t="shared" si="4"/>
        <v/>
      </c>
      <c r="X10" s="34" t="str">
        <f t="shared" si="4"/>
        <v/>
      </c>
      <c r="Y10" s="34" t="str">
        <f t="shared" si="5"/>
        <v/>
      </c>
      <c r="Z10" s="35" t="str">
        <f t="shared" si="5"/>
        <v/>
      </c>
      <c r="AA10" s="35" t="str">
        <f t="shared" si="5"/>
        <v/>
      </c>
      <c r="AB10" s="34" t="str">
        <f t="shared" si="5"/>
        <v/>
      </c>
      <c r="AC10" s="34" t="str">
        <f t="shared" si="5"/>
        <v/>
      </c>
      <c r="AD10" s="34" t="str">
        <f t="shared" si="5"/>
        <v/>
      </c>
      <c r="AE10" s="34" t="str">
        <f t="shared" si="5"/>
        <v/>
      </c>
      <c r="AF10" s="34" t="str">
        <f t="shared" si="5"/>
        <v/>
      </c>
      <c r="AG10" s="35" t="str">
        <f t="shared" si="5"/>
        <v/>
      </c>
      <c r="AH10" s="35" t="str">
        <f t="shared" si="5"/>
        <v/>
      </c>
      <c r="AI10" s="34" t="str">
        <f t="shared" si="5"/>
        <v/>
      </c>
      <c r="AJ10" s="34" t="str">
        <f t="shared" si="5"/>
        <v/>
      </c>
    </row>
    <row r="11" spans="1:37" x14ac:dyDescent="0.3">
      <c r="B11" s="36" t="s">
        <v>27</v>
      </c>
    </row>
    <row r="12" spans="1:37" x14ac:dyDescent="0.3">
      <c r="B12" s="38" t="s">
        <v>23</v>
      </c>
      <c r="C12" s="38" t="s">
        <v>24</v>
      </c>
      <c r="D12" s="38" t="s">
        <v>25</v>
      </c>
    </row>
    <row r="13" spans="1:37" x14ac:dyDescent="0.3">
      <c r="B13" s="36"/>
      <c r="C13" s="37" t="s">
        <v>21</v>
      </c>
      <c r="AK13" s="36" t="s">
        <v>20</v>
      </c>
    </row>
    <row r="14" spans="1:37" x14ac:dyDescent="0.3">
      <c r="A14" s="33">
        <v>1</v>
      </c>
      <c r="B14" s="33" t="str">
        <f>VLOOKUP($A14,Сотрудники!$A$3:$L$1201,2,0)</f>
        <v>Кузьмин Антон</v>
      </c>
      <c r="C14" s="33" t="str">
        <f>VLOOKUP($A14,Сотрудники!$A$3:$L$1201,8,0)</f>
        <v>Москва</v>
      </c>
      <c r="D14" s="34">
        <v>8</v>
      </c>
      <c r="E14" s="35"/>
      <c r="F14" s="35"/>
      <c r="G14" s="34"/>
      <c r="H14" s="34">
        <v>8</v>
      </c>
      <c r="I14" s="34">
        <v>8</v>
      </c>
      <c r="J14" s="34">
        <v>8</v>
      </c>
      <c r="K14" s="34">
        <v>8</v>
      </c>
      <c r="L14" s="35"/>
      <c r="M14" s="35"/>
      <c r="N14" s="34">
        <v>8</v>
      </c>
      <c r="O14" s="34">
        <v>8</v>
      </c>
      <c r="P14" s="34">
        <v>8</v>
      </c>
      <c r="Q14" s="34">
        <v>8</v>
      </c>
      <c r="R14" s="34">
        <v>8</v>
      </c>
      <c r="S14" s="35"/>
      <c r="T14" s="35"/>
      <c r="U14" s="34">
        <v>8</v>
      </c>
      <c r="V14" s="34">
        <v>8</v>
      </c>
      <c r="W14" s="34">
        <v>8</v>
      </c>
      <c r="X14" s="34">
        <v>8</v>
      </c>
      <c r="Y14" s="34">
        <v>8</v>
      </c>
      <c r="Z14" s="35"/>
      <c r="AA14" s="35"/>
      <c r="AB14" s="34">
        <v>8</v>
      </c>
      <c r="AC14" s="34">
        <v>8</v>
      </c>
      <c r="AD14" s="34">
        <v>8</v>
      </c>
      <c r="AE14" s="34">
        <v>8</v>
      </c>
      <c r="AF14" s="34">
        <v>8</v>
      </c>
      <c r="AG14" s="35"/>
      <c r="AH14" s="35"/>
      <c r="AI14" s="34"/>
      <c r="AJ14" s="34"/>
      <c r="AK14" s="36">
        <f>SUM(D14:AJ14)</f>
        <v>160</v>
      </c>
    </row>
    <row r="15" spans="1:37" x14ac:dyDescent="0.3">
      <c r="A15" s="33">
        <v>2</v>
      </c>
      <c r="B15" s="33" t="str">
        <f>VLOOKUP($A15,Сотрудники!$A$3:$L$1201,2,0)</f>
        <v xml:space="preserve">Крейнделин Борис </v>
      </c>
      <c r="C15" s="33" t="str">
        <f>VLOOKUP($A15,Сотрудники!$A$3:$L$1201,8,0)</f>
        <v>Москва</v>
      </c>
      <c r="D15" s="34">
        <v>8</v>
      </c>
      <c r="E15" s="35"/>
      <c r="F15" s="35"/>
      <c r="G15" s="34"/>
      <c r="H15" s="34">
        <v>8</v>
      </c>
      <c r="I15" s="34">
        <v>8</v>
      </c>
      <c r="J15" s="34">
        <v>8</v>
      </c>
      <c r="K15" s="34">
        <v>8</v>
      </c>
      <c r="L15" s="35"/>
      <c r="M15" s="35"/>
      <c r="N15" s="34">
        <v>8</v>
      </c>
      <c r="O15" s="34">
        <v>8</v>
      </c>
      <c r="P15" s="34">
        <v>8</v>
      </c>
      <c r="Q15" s="34">
        <v>8</v>
      </c>
      <c r="R15" s="34">
        <v>8</v>
      </c>
      <c r="S15" s="35"/>
      <c r="T15" s="35"/>
      <c r="U15" s="34">
        <v>8</v>
      </c>
      <c r="V15" s="34">
        <v>8</v>
      </c>
      <c r="W15" s="34">
        <v>8</v>
      </c>
      <c r="X15" s="34">
        <v>8</v>
      </c>
      <c r="Y15" s="34">
        <v>8</v>
      </c>
      <c r="Z15" s="35"/>
      <c r="AA15" s="35"/>
      <c r="AB15" s="34">
        <v>8</v>
      </c>
      <c r="AC15" s="34">
        <v>8</v>
      </c>
      <c r="AD15" s="34">
        <v>8</v>
      </c>
      <c r="AE15" s="34">
        <v>8</v>
      </c>
      <c r="AF15" s="34">
        <v>8</v>
      </c>
      <c r="AG15" s="35"/>
      <c r="AH15" s="35"/>
      <c r="AI15" s="34"/>
      <c r="AJ15" s="34"/>
      <c r="AK15" s="36">
        <f t="shared" ref="AK15:AK21" si="12">SUM(D15:AJ15)</f>
        <v>160</v>
      </c>
    </row>
    <row r="16" spans="1:37" x14ac:dyDescent="0.3">
      <c r="A16" s="33">
        <v>3</v>
      </c>
      <c r="B16" s="33" t="str">
        <f>VLOOKUP($A16,Сотрудники!$A$3:$L$1201,2,0)</f>
        <v>Асеев Феофан</v>
      </c>
      <c r="C16" s="33" t="str">
        <f>VLOOKUP($A16,Сотрудники!$A$3:$L$1201,8,0)</f>
        <v>Москва</v>
      </c>
      <c r="D16" s="34">
        <v>8</v>
      </c>
      <c r="E16" s="35"/>
      <c r="F16" s="35"/>
      <c r="G16" s="34"/>
      <c r="H16" s="34">
        <v>8</v>
      </c>
      <c r="I16" s="34">
        <v>8</v>
      </c>
      <c r="J16" s="34">
        <v>8</v>
      </c>
      <c r="K16" s="34">
        <v>8</v>
      </c>
      <c r="L16" s="35"/>
      <c r="M16" s="35"/>
      <c r="N16" s="34">
        <v>8</v>
      </c>
      <c r="O16" s="34">
        <v>8</v>
      </c>
      <c r="P16" s="34">
        <v>8</v>
      </c>
      <c r="Q16" s="34">
        <v>8</v>
      </c>
      <c r="R16" s="34">
        <v>8</v>
      </c>
      <c r="S16" s="35"/>
      <c r="T16" s="35"/>
      <c r="U16" s="34">
        <v>8</v>
      </c>
      <c r="V16" s="34">
        <v>8</v>
      </c>
      <c r="W16" s="34">
        <v>8</v>
      </c>
      <c r="X16" s="34">
        <v>8</v>
      </c>
      <c r="Y16" s="34">
        <v>8</v>
      </c>
      <c r="Z16" s="35"/>
      <c r="AA16" s="35"/>
      <c r="AB16" s="34">
        <v>8</v>
      </c>
      <c r="AC16" s="34">
        <v>8</v>
      </c>
      <c r="AD16" s="34">
        <v>8</v>
      </c>
      <c r="AE16" s="34">
        <v>8</v>
      </c>
      <c r="AF16" s="34">
        <v>8</v>
      </c>
      <c r="AG16" s="35"/>
      <c r="AH16" s="35"/>
      <c r="AI16" s="34"/>
      <c r="AJ16" s="34"/>
      <c r="AK16" s="36">
        <f t="shared" si="12"/>
        <v>160</v>
      </c>
    </row>
    <row r="17" spans="1:37" x14ac:dyDescent="0.3">
      <c r="A17" s="33">
        <v>4</v>
      </c>
      <c r="B17" s="33" t="str">
        <f>VLOOKUP($A17,Сотрудники!$A$3:$L$1201,2,0)</f>
        <v>Булатова Людмила</v>
      </c>
      <c r="C17" s="33" t="str">
        <f>VLOOKUP($A17,Сотрудники!$A$3:$L$1201,8,0)</f>
        <v>Москва</v>
      </c>
      <c r="D17" s="34"/>
      <c r="E17" s="35"/>
      <c r="F17" s="35"/>
      <c r="G17" s="34"/>
      <c r="H17" s="34"/>
      <c r="I17" s="34"/>
      <c r="J17" s="34"/>
      <c r="K17" s="34"/>
      <c r="L17" s="35"/>
      <c r="M17" s="35"/>
      <c r="N17" s="34">
        <v>8</v>
      </c>
      <c r="O17" s="34">
        <v>8</v>
      </c>
      <c r="P17" s="34">
        <v>8</v>
      </c>
      <c r="Q17" s="34">
        <v>8</v>
      </c>
      <c r="R17" s="34">
        <v>8</v>
      </c>
      <c r="S17" s="35"/>
      <c r="T17" s="35"/>
      <c r="U17" s="34">
        <v>8</v>
      </c>
      <c r="V17" s="34">
        <v>8</v>
      </c>
      <c r="W17" s="34">
        <v>8</v>
      </c>
      <c r="X17" s="34">
        <v>8</v>
      </c>
      <c r="Y17" s="34">
        <v>8</v>
      </c>
      <c r="Z17" s="35"/>
      <c r="AA17" s="35"/>
      <c r="AB17" s="34">
        <v>8</v>
      </c>
      <c r="AC17" s="34">
        <v>8</v>
      </c>
      <c r="AD17" s="34">
        <v>8</v>
      </c>
      <c r="AE17" s="34">
        <v>8</v>
      </c>
      <c r="AF17" s="34">
        <v>8</v>
      </c>
      <c r="AG17" s="35"/>
      <c r="AH17" s="35"/>
      <c r="AI17" s="34"/>
      <c r="AJ17" s="34"/>
      <c r="AK17" s="36">
        <f t="shared" si="12"/>
        <v>120</v>
      </c>
    </row>
    <row r="18" spans="1:37" x14ac:dyDescent="0.3">
      <c r="A18" s="32">
        <v>5</v>
      </c>
      <c r="B18" s="33" t="str">
        <f>VLOOKUP($A18,Сотрудники!$A$3:$L$1201,2,0)</f>
        <v>Яковлев Дмитрий</v>
      </c>
      <c r="C18" s="33" t="str">
        <f>VLOOKUP($A18,Сотрудники!$A$3:$L$1201,8,0)</f>
        <v>Москва</v>
      </c>
      <c r="D18" s="34"/>
      <c r="E18" s="35"/>
      <c r="F18" s="35"/>
      <c r="G18" s="34"/>
      <c r="H18" s="34"/>
      <c r="I18" s="34"/>
      <c r="J18" s="34"/>
      <c r="K18" s="34"/>
      <c r="L18" s="35"/>
      <c r="M18" s="35"/>
      <c r="N18" s="34"/>
      <c r="O18" s="34"/>
      <c r="P18" s="34"/>
      <c r="Q18" s="34"/>
      <c r="R18" s="34"/>
      <c r="S18" s="35"/>
      <c r="T18" s="35"/>
      <c r="U18" s="34"/>
      <c r="V18" s="34"/>
      <c r="W18" s="34"/>
      <c r="X18" s="34"/>
      <c r="Y18" s="34"/>
      <c r="Z18" s="35"/>
      <c r="AA18" s="35"/>
      <c r="AB18" s="34"/>
      <c r="AC18" s="34"/>
      <c r="AD18" s="34"/>
      <c r="AE18" s="34">
        <v>8</v>
      </c>
      <c r="AF18" s="34">
        <v>8</v>
      </c>
      <c r="AG18" s="35"/>
      <c r="AH18" s="35"/>
      <c r="AI18" s="34"/>
      <c r="AJ18" s="34"/>
      <c r="AK18" s="36">
        <f t="shared" si="12"/>
        <v>16</v>
      </c>
    </row>
    <row r="19" spans="1:37" x14ac:dyDescent="0.3">
      <c r="A19" s="32">
        <v>6</v>
      </c>
      <c r="B19" s="33" t="str">
        <f>VLOOKUP($A19,Сотрудники!$A$3:$L$1201,2,0)</f>
        <v>Буланова Юлия</v>
      </c>
      <c r="C19" s="33" t="str">
        <f>VLOOKUP($A19,Сотрудники!$A$3:$L$1201,8,0)</f>
        <v>Москва</v>
      </c>
      <c r="D19" s="34"/>
      <c r="E19" s="35"/>
      <c r="F19" s="35"/>
      <c r="G19" s="34"/>
      <c r="H19" s="34"/>
      <c r="I19" s="34"/>
      <c r="J19" s="34"/>
      <c r="K19" s="34"/>
      <c r="L19" s="35"/>
      <c r="M19" s="35"/>
      <c r="N19" s="34"/>
      <c r="O19" s="34"/>
      <c r="P19" s="34"/>
      <c r="Q19" s="34"/>
      <c r="R19" s="34"/>
      <c r="S19" s="35"/>
      <c r="T19" s="35"/>
      <c r="U19" s="34"/>
      <c r="V19" s="34"/>
      <c r="W19" s="34"/>
      <c r="X19" s="34"/>
      <c r="Y19" s="34"/>
      <c r="Z19" s="35"/>
      <c r="AA19" s="35"/>
      <c r="AB19" s="34"/>
      <c r="AC19" s="34"/>
      <c r="AD19" s="34"/>
      <c r="AE19" s="34"/>
      <c r="AF19" s="34"/>
      <c r="AG19" s="35"/>
      <c r="AH19" s="35"/>
      <c r="AI19" s="34"/>
      <c r="AJ19" s="34"/>
      <c r="AK19" s="36">
        <f t="shared" si="12"/>
        <v>0</v>
      </c>
    </row>
    <row r="20" spans="1:37" x14ac:dyDescent="0.3">
      <c r="A20" s="32">
        <v>7</v>
      </c>
      <c r="B20" s="33" t="str">
        <f>VLOOKUP($A20,Сотрудники!$A$3:$L$1201,2,0)</f>
        <v>Гайнуллин Закван</v>
      </c>
      <c r="C20" s="33" t="str">
        <f>VLOOKUP($A20,Сотрудники!$A$3:$L$1201,8,0)</f>
        <v>Екатеринбург</v>
      </c>
      <c r="D20" s="34"/>
      <c r="E20" s="35"/>
      <c r="F20" s="35"/>
      <c r="G20" s="34"/>
      <c r="H20" s="34">
        <v>8</v>
      </c>
      <c r="I20" s="34">
        <v>8</v>
      </c>
      <c r="J20" s="34">
        <v>8</v>
      </c>
      <c r="K20" s="34">
        <v>8</v>
      </c>
      <c r="L20" s="35"/>
      <c r="M20" s="35"/>
      <c r="N20" s="34">
        <v>8</v>
      </c>
      <c r="O20" s="34">
        <v>8</v>
      </c>
      <c r="P20" s="34">
        <v>8</v>
      </c>
      <c r="Q20" s="34">
        <v>8</v>
      </c>
      <c r="R20" s="34">
        <v>8</v>
      </c>
      <c r="S20" s="35"/>
      <c r="T20" s="35"/>
      <c r="U20" s="34">
        <v>8</v>
      </c>
      <c r="V20" s="34">
        <v>8</v>
      </c>
      <c r="W20" s="34">
        <v>8</v>
      </c>
      <c r="X20" s="34">
        <v>8</v>
      </c>
      <c r="Y20" s="34">
        <v>8</v>
      </c>
      <c r="Z20" s="35"/>
      <c r="AA20" s="35"/>
      <c r="AB20" s="34">
        <v>8</v>
      </c>
      <c r="AC20" s="34">
        <v>8</v>
      </c>
      <c r="AD20" s="34">
        <v>8</v>
      </c>
      <c r="AE20" s="34">
        <v>8</v>
      </c>
      <c r="AF20" s="34">
        <v>8</v>
      </c>
      <c r="AG20" s="35"/>
      <c r="AH20" s="35"/>
      <c r="AI20" s="34"/>
      <c r="AJ20" s="34"/>
      <c r="AK20" s="36">
        <f t="shared" si="12"/>
        <v>152</v>
      </c>
    </row>
    <row r="21" spans="1:37" x14ac:dyDescent="0.3">
      <c r="A21" s="32">
        <v>8</v>
      </c>
      <c r="B21" s="33" t="str">
        <f>VLOOKUP($A21,Сотрудники!$A$3:$L$1201,2,0)</f>
        <v>Хохлова Крестина</v>
      </c>
      <c r="C21" s="33" t="str">
        <f>VLOOKUP($A21,Сотрудники!$A$3:$L$1201,8,0)</f>
        <v>Москва</v>
      </c>
      <c r="D21" s="34"/>
      <c r="E21" s="35"/>
      <c r="F21" s="35"/>
      <c r="G21" s="34"/>
      <c r="H21" s="34"/>
      <c r="I21" s="34"/>
      <c r="J21" s="34"/>
      <c r="K21" s="34"/>
      <c r="L21" s="35"/>
      <c r="M21" s="35"/>
      <c r="N21" s="34"/>
      <c r="O21" s="34"/>
      <c r="P21" s="34"/>
      <c r="Q21" s="34"/>
      <c r="R21" s="34"/>
      <c r="S21" s="35"/>
      <c r="T21" s="35"/>
      <c r="U21" s="34"/>
      <c r="V21" s="34"/>
      <c r="W21" s="34"/>
      <c r="X21" s="34"/>
      <c r="Y21" s="34"/>
      <c r="Z21" s="35"/>
      <c r="AA21" s="35"/>
      <c r="AB21" s="34"/>
      <c r="AC21" s="34"/>
      <c r="AD21" s="34"/>
      <c r="AE21" s="34"/>
      <c r="AF21" s="34"/>
      <c r="AG21" s="35"/>
      <c r="AH21" s="35"/>
      <c r="AI21" s="34"/>
      <c r="AJ21" s="34"/>
      <c r="AK21" s="36">
        <f t="shared" si="1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0B3B-071D-4302-A88A-A881DC0D6F95}">
  <dimension ref="A1:L12"/>
  <sheetViews>
    <sheetView workbookViewId="0">
      <selection activeCell="K8" sqref="K8:K12"/>
    </sheetView>
  </sheetViews>
  <sheetFormatPr defaultRowHeight="15.6" x14ac:dyDescent="0.3"/>
  <cols>
    <col min="2" max="2" width="22.5" customWidth="1"/>
    <col min="3" max="3" width="16.3984375" customWidth="1"/>
    <col min="4" max="4" width="16" customWidth="1"/>
    <col min="5" max="5" width="20.09765625" customWidth="1"/>
    <col min="6" max="7" width="16.8984375" customWidth="1"/>
    <col min="8" max="8" width="15.09765625" customWidth="1"/>
    <col min="9" max="9" width="12" customWidth="1"/>
    <col min="10" max="10" width="14.19921875" customWidth="1"/>
    <col min="11" max="11" width="14.59765625" style="26" customWidth="1"/>
    <col min="12" max="12" width="14.09765625" style="13" customWidth="1"/>
  </cols>
  <sheetData>
    <row r="1" spans="1:12" x14ac:dyDescent="0.3">
      <c r="L1"/>
    </row>
    <row r="2" spans="1:12" x14ac:dyDescent="0.3">
      <c r="B2" s="22" t="s">
        <v>52</v>
      </c>
      <c r="D2" s="28" t="s">
        <v>19</v>
      </c>
      <c r="E2" s="28"/>
      <c r="L2"/>
    </row>
    <row r="3" spans="1:12" ht="16.2" thickBot="1" x14ac:dyDescent="0.35">
      <c r="L3"/>
    </row>
    <row r="4" spans="1:12" ht="42.6" thickBot="1" x14ac:dyDescent="0.35">
      <c r="A4" s="18" t="s">
        <v>16</v>
      </c>
      <c r="B4" s="23" t="s">
        <v>2</v>
      </c>
      <c r="C4" s="24" t="s">
        <v>5</v>
      </c>
      <c r="D4" s="24" t="s">
        <v>6</v>
      </c>
      <c r="E4" s="24" t="s">
        <v>7</v>
      </c>
      <c r="F4" s="2" t="s">
        <v>10</v>
      </c>
      <c r="G4" s="2" t="s">
        <v>18</v>
      </c>
      <c r="H4" s="2" t="s">
        <v>28</v>
      </c>
      <c r="I4" s="24" t="s">
        <v>12</v>
      </c>
      <c r="J4" s="24" t="s">
        <v>13</v>
      </c>
      <c r="K4" s="27" t="s">
        <v>11</v>
      </c>
      <c r="L4"/>
    </row>
    <row r="5" spans="1:12" x14ac:dyDescent="0.3">
      <c r="A5" s="19">
        <v>1</v>
      </c>
      <c r="B5" s="25" t="str">
        <f>VLOOKUP($A5,Сотрудники!$A$3:$L$1201,2,0)</f>
        <v>Кузьмин Антон</v>
      </c>
      <c r="C5" s="25" t="str">
        <f>VLOOKUP($A5,Сотрудники!$A$3:$L$1201,9,0)</f>
        <v>HPSM</v>
      </c>
      <c r="D5" s="25">
        <f>VLOOKUP($A5,Сотрудники!$A$3:$L$1201,10,0)</f>
        <v>0</v>
      </c>
      <c r="E5" s="25">
        <f>VLOOKUP($A5,Сотрудники!$A$3:$L$1201,11,0)</f>
        <v>287400</v>
      </c>
      <c r="F5" s="9">
        <f>Таблица25[[#This Row],[Итого кол-во рабочих часов]]/8</f>
        <v>20</v>
      </c>
      <c r="G5" s="9"/>
      <c r="H5" s="9">
        <v>160</v>
      </c>
      <c r="I5" s="41" t="e">
        <f>VLOOKUP($A5,Сотрудники!$A$3:$L$1201,14,0)</f>
        <v>#REF!</v>
      </c>
      <c r="J5" s="43" t="e">
        <f t="shared" ref="J5:J11" si="0">I5/8</f>
        <v>#REF!</v>
      </c>
      <c r="K5" s="42" t="e">
        <f t="shared" ref="K5:K11" si="1">+H5*J5</f>
        <v>#REF!</v>
      </c>
      <c r="L5"/>
    </row>
    <row r="6" spans="1:12" x14ac:dyDescent="0.3">
      <c r="A6" s="20">
        <v>2</v>
      </c>
      <c r="B6" s="25" t="str">
        <f>VLOOKUP($A6,Сотрудники!$A$3:$L$1201,2,0)</f>
        <v xml:space="preserve">Крейнделин Борис </v>
      </c>
      <c r="C6" s="25" t="str">
        <f>VLOOKUP($A6,Сотрудники!$A$3:$L$1201,9,0)</f>
        <v>Tableau</v>
      </c>
      <c r="D6" s="25">
        <f>VLOOKUP($A6,Сотрудники!$A$3:$L$1201,10,0)</f>
        <v>0</v>
      </c>
      <c r="E6" s="25">
        <f>VLOOKUP($A6,Сотрудники!$A$3:$L$1201,11,0)</f>
        <v>0</v>
      </c>
      <c r="F6" s="9">
        <f>Таблица25[[#This Row],[Итого кол-во рабочих часов]]/8</f>
        <v>20</v>
      </c>
      <c r="G6" s="9"/>
      <c r="H6" s="9">
        <v>160</v>
      </c>
      <c r="I6" s="41" t="e">
        <f>VLOOKUP($A6,Сотрудники!$A$3:$L$1201,14,0)</f>
        <v>#REF!</v>
      </c>
      <c r="J6" s="43" t="e">
        <f t="shared" si="0"/>
        <v>#REF!</v>
      </c>
      <c r="K6" s="42" t="e">
        <f t="shared" si="1"/>
        <v>#REF!</v>
      </c>
      <c r="L6"/>
    </row>
    <row r="7" spans="1:12" x14ac:dyDescent="0.3">
      <c r="A7" s="21">
        <v>3</v>
      </c>
      <c r="B7" s="25" t="str">
        <f>VLOOKUP($A7,Сотрудники!$A$3:$L$1201,2,0)</f>
        <v>Асеев Феофан</v>
      </c>
      <c r="C7" s="25" t="str">
        <f>VLOOKUP($A7,Сотрудники!$A$3:$L$1201,9,0)</f>
        <v>Tableau</v>
      </c>
      <c r="D7" s="25">
        <f>VLOOKUP($A7,Сотрудники!$A$3:$L$1201,10,0)</f>
        <v>0</v>
      </c>
      <c r="E7" s="25">
        <f>VLOOKUP($A7,Сотрудники!$A$3:$L$1201,11,0)</f>
        <v>0</v>
      </c>
      <c r="F7" s="9">
        <f>Таблица25[[#This Row],[Итого кол-во рабочих часов]]/8</f>
        <v>20</v>
      </c>
      <c r="G7" s="10"/>
      <c r="H7" s="9">
        <v>160</v>
      </c>
      <c r="I7" s="41" t="e">
        <f>VLOOKUP($A7,Сотрудники!$A$3:$L$1201,14,0)</f>
        <v>#REF!</v>
      </c>
      <c r="J7" s="43" t="e">
        <f t="shared" si="0"/>
        <v>#REF!</v>
      </c>
      <c r="K7" s="42" t="e">
        <f t="shared" si="1"/>
        <v>#REF!</v>
      </c>
      <c r="L7"/>
    </row>
    <row r="8" spans="1:12" x14ac:dyDescent="0.3">
      <c r="A8" s="20">
        <v>4</v>
      </c>
      <c r="B8" s="50" t="str">
        <f>VLOOKUP($A8,Сотрудники!$A$3:$L$1201,2,0)</f>
        <v>Булатова Людмила</v>
      </c>
      <c r="C8" s="50" t="str">
        <f>VLOOKUP($A8,Сотрудники!$A$3:$L$1201,9,0)</f>
        <v>неизвестно</v>
      </c>
      <c r="D8" s="50">
        <f>VLOOKUP($A8,Сотрудники!$A$3:$L$1201,10,0)</f>
        <v>0</v>
      </c>
      <c r="E8" s="50">
        <f>VLOOKUP($A8,Сотрудники!$A$3:$L$1201,11,0)</f>
        <v>0</v>
      </c>
      <c r="F8" s="9">
        <f>Таблица25[[#This Row],[Итого кол-во рабочих часов]]/8</f>
        <v>15</v>
      </c>
      <c r="G8" s="9"/>
      <c r="H8" s="9">
        <v>120</v>
      </c>
      <c r="I8" s="41" t="e">
        <f>VLOOKUP($A8,Сотрудники!$A$3:$L$1201,14,0)</f>
        <v>#REF!</v>
      </c>
      <c r="J8" s="43" t="e">
        <f t="shared" si="0"/>
        <v>#REF!</v>
      </c>
      <c r="K8" s="51" t="e">
        <f t="shared" si="1"/>
        <v>#REF!</v>
      </c>
    </row>
    <row r="9" spans="1:12" ht="31.2" x14ac:dyDescent="0.3">
      <c r="A9" s="21">
        <v>5</v>
      </c>
      <c r="B9" s="50" t="str">
        <f>VLOOKUP($A9,Сотрудники!$A$3:$L$1201,2,0)</f>
        <v>Яковлев Дмитрий</v>
      </c>
      <c r="C9" s="50" t="str">
        <f>VLOOKUP($A9,Сотрудники!$A$3:$L$1201,9,0)</f>
        <v xml:space="preserve">Кредиты наличными </v>
      </c>
      <c r="D9" s="50">
        <f>VLOOKUP($A9,Сотрудники!$A$3:$L$1201,10,0)</f>
        <v>0</v>
      </c>
      <c r="E9" s="50">
        <f>VLOOKUP($A9,Сотрудники!$A$3:$L$1201,11,0)</f>
        <v>0</v>
      </c>
      <c r="F9" s="9">
        <f>Таблица25[[#This Row],[Итого кол-во рабочих часов]]/8</f>
        <v>2</v>
      </c>
      <c r="G9" s="10"/>
      <c r="H9" s="10">
        <v>16</v>
      </c>
      <c r="I9" s="41" t="e">
        <f>VLOOKUP($A9,Сотрудники!$A$3:$L$1201,14,0)</f>
        <v>#REF!</v>
      </c>
      <c r="J9" s="43" t="e">
        <f t="shared" si="0"/>
        <v>#REF!</v>
      </c>
      <c r="K9" s="51" t="e">
        <f t="shared" si="1"/>
        <v>#REF!</v>
      </c>
    </row>
    <row r="10" spans="1:12" ht="30" customHeight="1" x14ac:dyDescent="0.3">
      <c r="A10" s="20">
        <v>6</v>
      </c>
      <c r="B10" s="50" t="str">
        <f>VLOOKUP($A10,Сотрудники!$A$3:$L$1201,2,0)</f>
        <v>Буланова Юлия</v>
      </c>
      <c r="C10" s="50" t="str">
        <f>VLOOKUP($A10,Сотрудники!$A$3:$L$1201,9,0)</f>
        <v xml:space="preserve">Кредиты наличными </v>
      </c>
      <c r="D10" s="50">
        <f>VLOOKUP($A10,Сотрудники!$A$3:$L$1201,10,0)</f>
        <v>0</v>
      </c>
      <c r="E10" s="50">
        <f>VLOOKUP($A10,Сотрудники!$A$3:$L$1201,11,0)</f>
        <v>0</v>
      </c>
      <c r="F10" s="9">
        <f>Таблица25[[#This Row],[Итого кол-во рабочих часов]]/8</f>
        <v>0</v>
      </c>
      <c r="G10" s="10"/>
      <c r="H10" s="10"/>
      <c r="I10" s="41" t="e">
        <f>VLOOKUP($A10,Сотрудники!$A$3:$L$1201,14,0)</f>
        <v>#REF!</v>
      </c>
      <c r="J10" s="43" t="e">
        <f t="shared" si="0"/>
        <v>#REF!</v>
      </c>
      <c r="K10" s="51" t="e">
        <f t="shared" si="1"/>
        <v>#REF!</v>
      </c>
    </row>
    <row r="11" spans="1:12" ht="31.2" x14ac:dyDescent="0.3">
      <c r="A11" s="20">
        <v>7</v>
      </c>
      <c r="B11" s="50" t="str">
        <f>VLOOKUP($A11,Сотрудники!$A$3:$L$1201,2,0)</f>
        <v>Гайнуллин Закван</v>
      </c>
      <c r="C11" s="50" t="str">
        <f>VLOOKUP($A11,Сотрудники!$A$3:$L$1201,9,0)</f>
        <v>Встречная конвертация</v>
      </c>
      <c r="D11" s="50">
        <f>VLOOKUP($A11,Сотрудники!$A$3:$L$1201,10,0)</f>
        <v>0</v>
      </c>
      <c r="E11" s="50">
        <f>VLOOKUP($A11,Сотрудники!$A$3:$L$1201,11,0)</f>
        <v>0</v>
      </c>
      <c r="F11" s="9">
        <f>H11/8</f>
        <v>19</v>
      </c>
      <c r="G11" s="10"/>
      <c r="H11" s="10">
        <v>152</v>
      </c>
      <c r="I11" s="41" t="e">
        <f>VLOOKUP($A11,Сотрудники!$A$3:$L$1201,14,0)</f>
        <v>#REF!</v>
      </c>
      <c r="J11" s="43" t="e">
        <f t="shared" si="0"/>
        <v>#REF!</v>
      </c>
      <c r="K11" s="51" t="e">
        <f t="shared" si="1"/>
        <v>#REF!</v>
      </c>
    </row>
    <row r="12" spans="1:12" ht="31.2" x14ac:dyDescent="0.3">
      <c r="A12" s="20">
        <v>8</v>
      </c>
      <c r="B12" s="50" t="str">
        <f>VLOOKUP($A12,Сотрудники!$A$3:$L$1201,2,0)</f>
        <v>Хохлова Крестина</v>
      </c>
      <c r="C12" s="50" t="str">
        <f>VLOOKUP($A12,Сотрудники!$A$3:$L$1201,9,0)</f>
        <v>Ресурсное планирование</v>
      </c>
      <c r="D12" s="50">
        <f>VLOOKUP($A12,Сотрудники!$A$3:$L$1201,10,0)</f>
        <v>0.15</v>
      </c>
      <c r="E12" s="50">
        <f>VLOOKUP($A12,Сотрудники!$A$3:$L$1201,11,0)</f>
        <v>150000</v>
      </c>
      <c r="F12" s="9">
        <f>H12/8</f>
        <v>0</v>
      </c>
      <c r="G12" s="10"/>
      <c r="H12" s="10"/>
      <c r="I12" s="41" t="e">
        <f>VLOOKUP($A12,Сотрудники!$A$3:$L$1201,14,0)</f>
        <v>#REF!</v>
      </c>
      <c r="J12" s="43" t="e">
        <f t="shared" ref="J12" si="2">I12/8</f>
        <v>#REF!</v>
      </c>
      <c r="K12" s="51" t="e">
        <f t="shared" ref="K12" si="3">+H12*J12</f>
        <v>#REF!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92D-5DE0-46DE-88FB-529A241C9F48}">
  <dimension ref="A1:AK21"/>
  <sheetViews>
    <sheetView zoomScale="90" zoomScaleNormal="90" workbookViewId="0">
      <pane xSplit="2" ySplit="2" topLeftCell="C3" activePane="bottomRight" state="frozen"/>
      <selection activeCell="G26" sqref="G26"/>
      <selection pane="topRight" activeCell="G26" sqref="G26"/>
      <selection pane="bottomLeft" activeCell="G26" sqref="G26"/>
      <selection pane="bottomRight" activeCell="B5" sqref="B5:B10"/>
    </sheetView>
  </sheetViews>
  <sheetFormatPr defaultColWidth="9" defaultRowHeight="14.4" x14ac:dyDescent="0.3"/>
  <cols>
    <col min="1" max="1" width="2.69921875" style="32" bestFit="1" customWidth="1"/>
    <col min="2" max="2" width="29.3984375" style="32" bestFit="1" customWidth="1"/>
    <col min="3" max="3" width="25.59765625" style="32" customWidth="1"/>
    <col min="4" max="36" width="10.09765625" style="32" bestFit="1" customWidth="1"/>
    <col min="37" max="16384" width="9" style="32"/>
  </cols>
  <sheetData>
    <row r="1" spans="1:37" x14ac:dyDescent="0.3">
      <c r="B1" s="39" t="s">
        <v>22</v>
      </c>
    </row>
    <row r="2" spans="1:37" x14ac:dyDescent="0.3">
      <c r="A2" s="29" t="s">
        <v>26</v>
      </c>
      <c r="B2" s="29" t="s">
        <v>2</v>
      </c>
      <c r="C2" s="29" t="s">
        <v>21</v>
      </c>
      <c r="D2" s="30">
        <v>43800</v>
      </c>
      <c r="E2" s="53">
        <f>D2+1</f>
        <v>43801</v>
      </c>
      <c r="F2" s="53">
        <f t="shared" ref="F2:G2" si="0">E2+1</f>
        <v>43802</v>
      </c>
      <c r="G2" s="30">
        <f t="shared" si="0"/>
        <v>43803</v>
      </c>
      <c r="H2" s="30">
        <f>G2+1</f>
        <v>43804</v>
      </c>
      <c r="I2" s="30">
        <f t="shared" ref="I2:AF2" si="1">H2+1</f>
        <v>43805</v>
      </c>
      <c r="J2" s="31">
        <f t="shared" si="1"/>
        <v>43806</v>
      </c>
      <c r="K2" s="31">
        <f t="shared" si="1"/>
        <v>43807</v>
      </c>
      <c r="L2" s="53">
        <f t="shared" si="1"/>
        <v>43808</v>
      </c>
      <c r="M2" s="53">
        <f t="shared" si="1"/>
        <v>43809</v>
      </c>
      <c r="N2" s="53">
        <f t="shared" si="1"/>
        <v>43810</v>
      </c>
      <c r="O2" s="53">
        <f t="shared" si="1"/>
        <v>43811</v>
      </c>
      <c r="P2" s="53">
        <f t="shared" si="1"/>
        <v>43812</v>
      </c>
      <c r="Q2" s="31">
        <f t="shared" si="1"/>
        <v>43813</v>
      </c>
      <c r="R2" s="31">
        <f t="shared" si="1"/>
        <v>43814</v>
      </c>
      <c r="S2" s="53">
        <f t="shared" si="1"/>
        <v>43815</v>
      </c>
      <c r="T2" s="53">
        <f t="shared" si="1"/>
        <v>43816</v>
      </c>
      <c r="U2" s="53">
        <f t="shared" si="1"/>
        <v>43817</v>
      </c>
      <c r="V2" s="53">
        <f t="shared" si="1"/>
        <v>43818</v>
      </c>
      <c r="W2" s="53">
        <f t="shared" si="1"/>
        <v>43819</v>
      </c>
      <c r="X2" s="31">
        <f t="shared" si="1"/>
        <v>43820</v>
      </c>
      <c r="Y2" s="31">
        <f t="shared" si="1"/>
        <v>43821</v>
      </c>
      <c r="Z2" s="53">
        <f t="shared" si="1"/>
        <v>43822</v>
      </c>
      <c r="AA2" s="53">
        <f t="shared" si="1"/>
        <v>43823</v>
      </c>
      <c r="AB2" s="53">
        <f t="shared" si="1"/>
        <v>43824</v>
      </c>
      <c r="AC2" s="53">
        <f t="shared" si="1"/>
        <v>43825</v>
      </c>
      <c r="AD2" s="53">
        <f t="shared" si="1"/>
        <v>43826</v>
      </c>
      <c r="AE2" s="31">
        <f t="shared" si="1"/>
        <v>43827</v>
      </c>
      <c r="AF2" s="31">
        <f t="shared" si="1"/>
        <v>43828</v>
      </c>
      <c r="AG2" s="53">
        <f>+AF2+1</f>
        <v>43829</v>
      </c>
      <c r="AH2" s="53">
        <f>+AG2+1</f>
        <v>43830</v>
      </c>
      <c r="AI2" s="30">
        <f>+AH2+1</f>
        <v>43831</v>
      </c>
      <c r="AJ2" s="30">
        <f>+AI2+1</f>
        <v>43832</v>
      </c>
    </row>
    <row r="3" spans="1:37" x14ac:dyDescent="0.3">
      <c r="A3" s="33">
        <v>1</v>
      </c>
      <c r="B3" s="33" t="str">
        <f>VLOOKUP($A3,Сотрудники!$A$3:$L$1201,2,0)</f>
        <v>Кузьмин Антон</v>
      </c>
      <c r="C3" s="33" t="str">
        <f>VLOOKUP($A3,Сотрудники!$A$3:$L$1201,8,0)</f>
        <v>Москва</v>
      </c>
      <c r="D3" s="35" t="str">
        <f t="shared" ref="D3:AJ10" si="2">IF(ISBLANK(D14),"",IF(D14=0,"Выходной",IF(D14&lt;&gt;0,"Работал","")))</f>
        <v/>
      </c>
      <c r="E3" s="34" t="str">
        <f t="shared" si="2"/>
        <v>Работал</v>
      </c>
      <c r="F3" s="34" t="str">
        <f t="shared" si="2"/>
        <v>Работал</v>
      </c>
      <c r="G3" s="34" t="str">
        <f t="shared" si="2"/>
        <v>Работал</v>
      </c>
      <c r="H3" s="34" t="str">
        <f t="shared" si="2"/>
        <v>Работал</v>
      </c>
      <c r="I3" s="34" t="str">
        <f t="shared" si="2"/>
        <v>Работал</v>
      </c>
      <c r="J3" s="35" t="str">
        <f t="shared" si="2"/>
        <v/>
      </c>
      <c r="K3" s="35" t="str">
        <f t="shared" si="2"/>
        <v/>
      </c>
      <c r="L3" s="54" t="str">
        <f t="shared" si="2"/>
        <v>Работал</v>
      </c>
      <c r="M3" s="54" t="str">
        <f t="shared" si="2"/>
        <v>Работал</v>
      </c>
      <c r="N3" s="54" t="str">
        <f t="shared" si="2"/>
        <v>Работал</v>
      </c>
      <c r="O3" s="54" t="str">
        <f t="shared" si="2"/>
        <v>Работал</v>
      </c>
      <c r="P3" s="54" t="str">
        <f t="shared" si="2"/>
        <v>Работал</v>
      </c>
      <c r="Q3" s="35" t="str">
        <f t="shared" si="2"/>
        <v/>
      </c>
      <c r="R3" s="35" t="str">
        <f t="shared" si="2"/>
        <v/>
      </c>
      <c r="S3" s="54" t="str">
        <f t="shared" si="2"/>
        <v>Работал</v>
      </c>
      <c r="T3" s="54" t="str">
        <f t="shared" si="2"/>
        <v>Работал</v>
      </c>
      <c r="U3" s="54" t="str">
        <f t="shared" si="2"/>
        <v>Работал</v>
      </c>
      <c r="V3" s="54" t="str">
        <f t="shared" si="2"/>
        <v>Работал</v>
      </c>
      <c r="W3" s="54" t="str">
        <f t="shared" si="2"/>
        <v>Работал</v>
      </c>
      <c r="X3" s="55" t="str">
        <f t="shared" si="2"/>
        <v/>
      </c>
      <c r="Y3" s="55" t="str">
        <f t="shared" si="2"/>
        <v/>
      </c>
      <c r="Z3" s="54" t="str">
        <f t="shared" si="2"/>
        <v>Работал</v>
      </c>
      <c r="AA3" s="54" t="str">
        <f t="shared" si="2"/>
        <v>Работал</v>
      </c>
      <c r="AB3" s="54" t="str">
        <f t="shared" si="2"/>
        <v>Работал</v>
      </c>
      <c r="AC3" s="54" t="str">
        <f t="shared" si="2"/>
        <v>Работал</v>
      </c>
      <c r="AD3" s="54" t="str">
        <f t="shared" si="2"/>
        <v>Работал</v>
      </c>
      <c r="AE3" s="55" t="str">
        <f t="shared" si="2"/>
        <v/>
      </c>
      <c r="AF3" s="55" t="str">
        <f t="shared" si="2"/>
        <v/>
      </c>
      <c r="AG3" s="54" t="str">
        <f t="shared" si="2"/>
        <v>Работал</v>
      </c>
      <c r="AH3" s="54" t="str">
        <f t="shared" si="2"/>
        <v>Работал</v>
      </c>
      <c r="AI3" s="34" t="str">
        <f t="shared" si="2"/>
        <v/>
      </c>
      <c r="AJ3" s="34" t="str">
        <f t="shared" si="2"/>
        <v/>
      </c>
    </row>
    <row r="4" spans="1:37" x14ac:dyDescent="0.3">
      <c r="A4" s="33">
        <v>2</v>
      </c>
      <c r="B4" s="33" t="str">
        <f>VLOOKUP($A4,Сотрудники!$A$3:$L$1201,2,0)</f>
        <v xml:space="preserve">Крейнделин Борис </v>
      </c>
      <c r="C4" s="33" t="str">
        <f>VLOOKUP($A4,Сотрудники!$A$3:$L$1201,8,0)</f>
        <v>Москва</v>
      </c>
      <c r="D4" s="35" t="str">
        <f t="shared" si="2"/>
        <v/>
      </c>
      <c r="E4" s="34" t="str">
        <f t="shared" si="2"/>
        <v>Работал</v>
      </c>
      <c r="F4" s="34" t="str">
        <f t="shared" si="2"/>
        <v>Работал</v>
      </c>
      <c r="G4" s="34" t="str">
        <f t="shared" si="2"/>
        <v>Работал</v>
      </c>
      <c r="H4" s="34" t="str">
        <f>IF(ISBLANK(H15),"",IF(H15=0,"Выходной",IF(H15&lt;&gt;0,"Работал","")))</f>
        <v>Работал</v>
      </c>
      <c r="I4" s="34" t="str">
        <f t="shared" si="2"/>
        <v>Работал</v>
      </c>
      <c r="J4" s="35" t="str">
        <f t="shared" si="2"/>
        <v/>
      </c>
      <c r="K4" s="35" t="str">
        <f t="shared" si="2"/>
        <v/>
      </c>
      <c r="L4" s="54" t="str">
        <f t="shared" si="2"/>
        <v>Работал</v>
      </c>
      <c r="M4" s="54" t="str">
        <f t="shared" si="2"/>
        <v>Работал</v>
      </c>
      <c r="N4" s="54" t="str">
        <f t="shared" si="2"/>
        <v>Работал</v>
      </c>
      <c r="O4" s="54" t="str">
        <f t="shared" si="2"/>
        <v>Работал</v>
      </c>
      <c r="P4" s="54" t="str">
        <f t="shared" si="2"/>
        <v>Работал</v>
      </c>
      <c r="Q4" s="35" t="str">
        <f t="shared" si="2"/>
        <v/>
      </c>
      <c r="R4" s="35" t="str">
        <f t="shared" si="2"/>
        <v/>
      </c>
      <c r="S4" s="54" t="str">
        <f t="shared" si="2"/>
        <v>Работал</v>
      </c>
      <c r="T4" s="54" t="str">
        <f t="shared" si="2"/>
        <v>Работал</v>
      </c>
      <c r="U4" s="54" t="str">
        <f t="shared" si="2"/>
        <v>Работал</v>
      </c>
      <c r="V4" s="54" t="str">
        <f t="shared" si="2"/>
        <v>Работал</v>
      </c>
      <c r="W4" s="54" t="str">
        <f t="shared" si="2"/>
        <v>Работал</v>
      </c>
      <c r="X4" s="55" t="str">
        <f t="shared" si="2"/>
        <v/>
      </c>
      <c r="Y4" s="55" t="str">
        <f t="shared" si="2"/>
        <v/>
      </c>
      <c r="Z4" s="54" t="str">
        <f t="shared" si="2"/>
        <v>Работал</v>
      </c>
      <c r="AA4" s="54" t="str">
        <f t="shared" si="2"/>
        <v>Работал</v>
      </c>
      <c r="AB4" s="54" t="str">
        <f t="shared" si="2"/>
        <v>Работал</v>
      </c>
      <c r="AC4" s="54" t="str">
        <f t="shared" si="2"/>
        <v>Работал</v>
      </c>
      <c r="AD4" s="54" t="str">
        <f t="shared" si="2"/>
        <v>Работал</v>
      </c>
      <c r="AE4" s="55" t="str">
        <f t="shared" si="2"/>
        <v/>
      </c>
      <c r="AF4" s="55" t="str">
        <f t="shared" si="2"/>
        <v/>
      </c>
      <c r="AG4" s="54" t="str">
        <f t="shared" si="2"/>
        <v>Работал</v>
      </c>
      <c r="AH4" s="54" t="str">
        <f t="shared" si="2"/>
        <v>Работал</v>
      </c>
      <c r="AI4" s="34" t="str">
        <f t="shared" si="2"/>
        <v/>
      </c>
      <c r="AJ4" s="34" t="str">
        <f t="shared" si="2"/>
        <v/>
      </c>
    </row>
    <row r="5" spans="1:37" x14ac:dyDescent="0.3">
      <c r="A5" s="33">
        <v>3</v>
      </c>
      <c r="B5" s="33" t="str">
        <f>VLOOKUP($A5,Сотрудники!$A$3:$L$1201,2,0)</f>
        <v>Асеев Феофан</v>
      </c>
      <c r="C5" s="33" t="str">
        <f>VLOOKUP($A5,Сотрудники!$A$3:$L$1201,8,0)</f>
        <v>Москва</v>
      </c>
      <c r="D5" s="35" t="str">
        <f t="shared" si="2"/>
        <v/>
      </c>
      <c r="E5" s="34" t="str">
        <f t="shared" si="2"/>
        <v>Работал</v>
      </c>
      <c r="F5" s="34" t="str">
        <f t="shared" si="2"/>
        <v>Работал</v>
      </c>
      <c r="G5" s="34" t="str">
        <f t="shared" si="2"/>
        <v>Работал</v>
      </c>
      <c r="H5" s="34" t="str">
        <f>IF(ISBLANK(H16),"",IF(H16=0,"Выходной",IF(H16&lt;&gt;0,"Работал","")))</f>
        <v>Работал</v>
      </c>
      <c r="I5" s="34" t="str">
        <f t="shared" si="2"/>
        <v>Работал</v>
      </c>
      <c r="J5" s="35" t="str">
        <f t="shared" si="2"/>
        <v/>
      </c>
      <c r="K5" s="35" t="str">
        <f t="shared" si="2"/>
        <v/>
      </c>
      <c r="L5" s="54" t="str">
        <f t="shared" si="2"/>
        <v>Работал</v>
      </c>
      <c r="M5" s="54" t="str">
        <f t="shared" si="2"/>
        <v>Работал</v>
      </c>
      <c r="N5" s="54" t="str">
        <f t="shared" si="2"/>
        <v>Работал</v>
      </c>
      <c r="O5" s="54" t="str">
        <f t="shared" si="2"/>
        <v>Работал</v>
      </c>
      <c r="P5" s="54" t="str">
        <f t="shared" si="2"/>
        <v>Работал</v>
      </c>
      <c r="Q5" s="35" t="str">
        <f t="shared" si="2"/>
        <v/>
      </c>
      <c r="R5" s="35" t="str">
        <f t="shared" si="2"/>
        <v/>
      </c>
      <c r="S5" s="54" t="str">
        <f t="shared" si="2"/>
        <v>Работал</v>
      </c>
      <c r="T5" s="54" t="str">
        <f t="shared" si="2"/>
        <v>Работал</v>
      </c>
      <c r="U5" s="54" t="str">
        <f t="shared" si="2"/>
        <v>Работал</v>
      </c>
      <c r="V5" s="54" t="str">
        <f t="shared" si="2"/>
        <v>Работал</v>
      </c>
      <c r="W5" s="54" t="str">
        <f t="shared" si="2"/>
        <v>Работал</v>
      </c>
      <c r="X5" s="55" t="str">
        <f t="shared" si="2"/>
        <v/>
      </c>
      <c r="Y5" s="55" t="str">
        <f t="shared" si="2"/>
        <v/>
      </c>
      <c r="Z5" s="54" t="str">
        <f t="shared" si="2"/>
        <v>Работал</v>
      </c>
      <c r="AA5" s="54" t="str">
        <f t="shared" si="2"/>
        <v>Работал</v>
      </c>
      <c r="AB5" s="54" t="str">
        <f t="shared" si="2"/>
        <v>Работал</v>
      </c>
      <c r="AC5" s="54" t="str">
        <f t="shared" si="2"/>
        <v>Работал</v>
      </c>
      <c r="AD5" s="54" t="str">
        <f t="shared" si="2"/>
        <v>Работал</v>
      </c>
      <c r="AE5" s="55" t="str">
        <f t="shared" si="2"/>
        <v/>
      </c>
      <c r="AF5" s="55" t="str">
        <f t="shared" si="2"/>
        <v/>
      </c>
      <c r="AG5" s="54" t="str">
        <f t="shared" si="2"/>
        <v>Работал</v>
      </c>
      <c r="AH5" s="54" t="str">
        <f t="shared" si="2"/>
        <v>Работал</v>
      </c>
      <c r="AI5" s="34" t="str">
        <f t="shared" si="2"/>
        <v/>
      </c>
      <c r="AJ5" s="34" t="str">
        <f t="shared" si="2"/>
        <v/>
      </c>
    </row>
    <row r="6" spans="1:37" x14ac:dyDescent="0.3">
      <c r="A6" s="33">
        <v>4</v>
      </c>
      <c r="B6" s="33" t="str">
        <f>VLOOKUP($A6,Сотрудники!$A$3:$L$1201,2,0)</f>
        <v>Булатова Людмила</v>
      </c>
      <c r="C6" s="33" t="str">
        <f>VLOOKUP($A6,Сотрудники!$A$3:$L$1201,8,0)</f>
        <v>Москва</v>
      </c>
      <c r="D6" s="35" t="str">
        <f t="shared" si="2"/>
        <v/>
      </c>
      <c r="E6" s="34" t="str">
        <f t="shared" si="2"/>
        <v>Работал</v>
      </c>
      <c r="F6" s="34" t="str">
        <f t="shared" si="2"/>
        <v>Работал</v>
      </c>
      <c r="G6" s="34" t="str">
        <f t="shared" si="2"/>
        <v>Работал</v>
      </c>
      <c r="H6" s="34" t="str">
        <f>IF(ISBLANK(H17),"",IF(H17=0,"Выходной",IF(H17&lt;&gt;0,"Работал","")))</f>
        <v>Работал</v>
      </c>
      <c r="I6" s="34" t="str">
        <f t="shared" si="2"/>
        <v>Работал</v>
      </c>
      <c r="J6" s="35" t="str">
        <f t="shared" si="2"/>
        <v/>
      </c>
      <c r="K6" s="35" t="str">
        <f t="shared" si="2"/>
        <v/>
      </c>
      <c r="L6" s="54" t="str">
        <f t="shared" si="2"/>
        <v>Работал</v>
      </c>
      <c r="M6" s="54" t="str">
        <f t="shared" si="2"/>
        <v>Работал</v>
      </c>
      <c r="N6" s="54" t="str">
        <f t="shared" si="2"/>
        <v>Работал</v>
      </c>
      <c r="O6" s="54" t="str">
        <f t="shared" si="2"/>
        <v>Работал</v>
      </c>
      <c r="P6" s="54" t="str">
        <f t="shared" si="2"/>
        <v>Работал</v>
      </c>
      <c r="Q6" s="35" t="str">
        <f t="shared" si="2"/>
        <v/>
      </c>
      <c r="R6" s="35" t="str">
        <f t="shared" si="2"/>
        <v/>
      </c>
      <c r="S6" s="54" t="str">
        <f t="shared" si="2"/>
        <v>Работал</v>
      </c>
      <c r="T6" s="54" t="str">
        <f t="shared" si="2"/>
        <v>Работал</v>
      </c>
      <c r="U6" s="54" t="str">
        <f t="shared" si="2"/>
        <v>Работал</v>
      </c>
      <c r="V6" s="54" t="str">
        <f t="shared" si="2"/>
        <v>Работал</v>
      </c>
      <c r="W6" s="54" t="str">
        <f t="shared" si="2"/>
        <v>Работал</v>
      </c>
      <c r="X6" s="55" t="str">
        <f t="shared" si="2"/>
        <v/>
      </c>
      <c r="Y6" s="55" t="str">
        <f t="shared" si="2"/>
        <v/>
      </c>
      <c r="Z6" s="54" t="str">
        <f t="shared" si="2"/>
        <v>Работал</v>
      </c>
      <c r="AA6" s="54" t="str">
        <f t="shared" si="2"/>
        <v>Работал</v>
      </c>
      <c r="AB6" s="54" t="str">
        <f t="shared" si="2"/>
        <v>Работал</v>
      </c>
      <c r="AC6" s="54" t="str">
        <f t="shared" si="2"/>
        <v>Работал</v>
      </c>
      <c r="AD6" s="54" t="str">
        <f t="shared" si="2"/>
        <v>Работал</v>
      </c>
      <c r="AE6" s="55" t="str">
        <f t="shared" si="2"/>
        <v/>
      </c>
      <c r="AF6" s="55" t="str">
        <f t="shared" si="2"/>
        <v/>
      </c>
      <c r="AG6" s="54" t="str">
        <f t="shared" si="2"/>
        <v/>
      </c>
      <c r="AH6" s="54" t="str">
        <f t="shared" si="2"/>
        <v/>
      </c>
      <c r="AI6" s="34" t="str">
        <f t="shared" si="2"/>
        <v/>
      </c>
      <c r="AJ6" s="34" t="str">
        <f t="shared" si="2"/>
        <v/>
      </c>
    </row>
    <row r="7" spans="1:37" x14ac:dyDescent="0.3">
      <c r="A7" s="49">
        <v>5</v>
      </c>
      <c r="B7" s="33" t="str">
        <f>VLOOKUP($A7,Сотрудники!$A$3:$L$1201,2,0)</f>
        <v>Яковлев Дмитрий</v>
      </c>
      <c r="C7" s="33" t="str">
        <f>VLOOKUP($A7,Сотрудники!$A$3:$L$1201,8,0)</f>
        <v>Москва</v>
      </c>
      <c r="D7" s="35" t="str">
        <f t="shared" si="2"/>
        <v/>
      </c>
      <c r="E7" s="34" t="str">
        <f t="shared" si="2"/>
        <v>Работал</v>
      </c>
      <c r="F7" s="34" t="str">
        <f t="shared" si="2"/>
        <v>Работал</v>
      </c>
      <c r="G7" s="34" t="str">
        <f t="shared" si="2"/>
        <v>Работал</v>
      </c>
      <c r="H7" s="34" t="str">
        <f>IF(ISBLANK(H18),"",IF(H18=0,"Выходной",IF(H18&lt;&gt;0,"Работал","")))</f>
        <v>Работал</v>
      </c>
      <c r="I7" s="34" t="str">
        <f t="shared" si="2"/>
        <v>Работал</v>
      </c>
      <c r="J7" s="35" t="str">
        <f t="shared" si="2"/>
        <v/>
      </c>
      <c r="K7" s="35" t="str">
        <f t="shared" si="2"/>
        <v/>
      </c>
      <c r="L7" s="54" t="str">
        <f t="shared" si="2"/>
        <v>Работал</v>
      </c>
      <c r="M7" s="54" t="str">
        <f t="shared" si="2"/>
        <v>Работал</v>
      </c>
      <c r="N7" s="54" t="str">
        <f t="shared" si="2"/>
        <v>Работал</v>
      </c>
      <c r="O7" s="54" t="str">
        <f t="shared" si="2"/>
        <v>Работал</v>
      </c>
      <c r="P7" s="54" t="str">
        <f t="shared" si="2"/>
        <v>Работал</v>
      </c>
      <c r="Q7" s="35" t="str">
        <f t="shared" si="2"/>
        <v/>
      </c>
      <c r="R7" s="35" t="str">
        <f t="shared" si="2"/>
        <v/>
      </c>
      <c r="S7" s="54" t="str">
        <f t="shared" si="2"/>
        <v>Работал</v>
      </c>
      <c r="T7" s="54" t="str">
        <f t="shared" si="2"/>
        <v>Работал</v>
      </c>
      <c r="U7" s="54" t="str">
        <f t="shared" si="2"/>
        <v>Работал</v>
      </c>
      <c r="V7" s="54" t="str">
        <f t="shared" si="2"/>
        <v>Работал</v>
      </c>
      <c r="W7" s="54" t="str">
        <f t="shared" si="2"/>
        <v>Работал</v>
      </c>
      <c r="X7" s="55" t="str">
        <f t="shared" si="2"/>
        <v/>
      </c>
      <c r="Y7" s="55" t="str">
        <f t="shared" si="2"/>
        <v/>
      </c>
      <c r="Z7" s="54" t="str">
        <f t="shared" si="2"/>
        <v>Работал</v>
      </c>
      <c r="AA7" s="54" t="str">
        <f t="shared" si="2"/>
        <v>Работал</v>
      </c>
      <c r="AB7" s="54" t="str">
        <f t="shared" si="2"/>
        <v>Работал</v>
      </c>
      <c r="AC7" s="54" t="str">
        <f t="shared" si="2"/>
        <v>Работал</v>
      </c>
      <c r="AD7" s="54" t="str">
        <f t="shared" si="2"/>
        <v>Работал</v>
      </c>
      <c r="AE7" s="55" t="str">
        <f t="shared" si="2"/>
        <v/>
      </c>
      <c r="AF7" s="55" t="str">
        <f t="shared" si="2"/>
        <v/>
      </c>
      <c r="AG7" s="54" t="str">
        <f t="shared" si="2"/>
        <v>Работал</v>
      </c>
      <c r="AH7" s="54" t="str">
        <f t="shared" si="2"/>
        <v>Работал</v>
      </c>
      <c r="AI7" s="34" t="str">
        <f t="shared" si="2"/>
        <v/>
      </c>
      <c r="AJ7" s="34" t="str">
        <f t="shared" si="2"/>
        <v/>
      </c>
    </row>
    <row r="8" spans="1:37" x14ac:dyDescent="0.3">
      <c r="A8" s="49">
        <v>6</v>
      </c>
      <c r="B8" s="33" t="str">
        <f>VLOOKUP($A8,Сотрудники!$A$3:$L$1201,2,0)</f>
        <v>Буланова Юлия</v>
      </c>
      <c r="C8" s="33" t="str">
        <f>VLOOKUP($A8,Сотрудники!$A$3:$L$1201,8,0)</f>
        <v>Москва</v>
      </c>
      <c r="D8" s="35" t="str">
        <f t="shared" si="2"/>
        <v/>
      </c>
      <c r="E8" s="34" t="str">
        <f t="shared" si="2"/>
        <v/>
      </c>
      <c r="F8" s="34" t="str">
        <f t="shared" si="2"/>
        <v/>
      </c>
      <c r="G8" s="34" t="str">
        <f t="shared" si="2"/>
        <v/>
      </c>
      <c r="H8" s="34" t="str">
        <f t="shared" si="2"/>
        <v/>
      </c>
      <c r="I8" s="34" t="str">
        <f t="shared" si="2"/>
        <v/>
      </c>
      <c r="J8" s="35" t="str">
        <f t="shared" si="2"/>
        <v/>
      </c>
      <c r="K8" s="35" t="str">
        <f t="shared" si="2"/>
        <v/>
      </c>
      <c r="L8" s="54" t="str">
        <f t="shared" si="2"/>
        <v/>
      </c>
      <c r="M8" s="54" t="str">
        <f t="shared" si="2"/>
        <v/>
      </c>
      <c r="N8" s="54" t="str">
        <f t="shared" si="2"/>
        <v/>
      </c>
      <c r="O8" s="54" t="str">
        <f t="shared" si="2"/>
        <v/>
      </c>
      <c r="P8" s="54" t="str">
        <f t="shared" si="2"/>
        <v/>
      </c>
      <c r="Q8" s="35" t="str">
        <f t="shared" si="2"/>
        <v/>
      </c>
      <c r="R8" s="35" t="str">
        <f t="shared" si="2"/>
        <v/>
      </c>
      <c r="S8" s="54" t="str">
        <f t="shared" si="2"/>
        <v/>
      </c>
      <c r="T8" s="54" t="str">
        <f t="shared" si="2"/>
        <v/>
      </c>
      <c r="U8" s="54" t="str">
        <f t="shared" si="2"/>
        <v/>
      </c>
      <c r="V8" s="54" t="str">
        <f t="shared" si="2"/>
        <v/>
      </c>
      <c r="W8" s="54" t="str">
        <f t="shared" si="2"/>
        <v/>
      </c>
      <c r="X8" s="55" t="str">
        <f t="shared" si="2"/>
        <v/>
      </c>
      <c r="Y8" s="55" t="str">
        <f t="shared" si="2"/>
        <v/>
      </c>
      <c r="Z8" s="54" t="str">
        <f t="shared" si="2"/>
        <v/>
      </c>
      <c r="AA8" s="54" t="str">
        <f t="shared" si="2"/>
        <v/>
      </c>
      <c r="AB8" s="54" t="str">
        <f t="shared" si="2"/>
        <v/>
      </c>
      <c r="AC8" s="54" t="str">
        <f t="shared" si="2"/>
        <v/>
      </c>
      <c r="AD8" s="54" t="str">
        <f t="shared" si="2"/>
        <v/>
      </c>
      <c r="AE8" s="55" t="str">
        <f t="shared" si="2"/>
        <v/>
      </c>
      <c r="AF8" s="55" t="str">
        <f t="shared" si="2"/>
        <v/>
      </c>
      <c r="AG8" s="54" t="str">
        <f t="shared" si="2"/>
        <v/>
      </c>
      <c r="AH8" s="54" t="str">
        <f t="shared" si="2"/>
        <v/>
      </c>
      <c r="AI8" s="34" t="str">
        <f t="shared" si="2"/>
        <v/>
      </c>
      <c r="AJ8" s="34" t="str">
        <f t="shared" si="2"/>
        <v/>
      </c>
    </row>
    <row r="9" spans="1:37" x14ac:dyDescent="0.3">
      <c r="A9" s="49">
        <v>7</v>
      </c>
      <c r="B9" s="33" t="str">
        <f>VLOOKUP($A9,Сотрудники!$A$3:$L$1201,2,0)</f>
        <v>Гайнуллин Закван</v>
      </c>
      <c r="C9" s="33" t="str">
        <f>VLOOKUP($A9,Сотрудники!$A$3:$L$1201,8,0)</f>
        <v>Екатеринбург</v>
      </c>
      <c r="D9" s="35" t="str">
        <f t="shared" si="2"/>
        <v/>
      </c>
      <c r="E9" s="34" t="str">
        <f t="shared" si="2"/>
        <v>Работал</v>
      </c>
      <c r="F9" s="34" t="str">
        <f t="shared" si="2"/>
        <v>Работал</v>
      </c>
      <c r="G9" s="34" t="str">
        <f t="shared" si="2"/>
        <v>Работал</v>
      </c>
      <c r="H9" s="34" t="str">
        <f t="shared" si="2"/>
        <v>Работал</v>
      </c>
      <c r="I9" s="34" t="str">
        <f t="shared" si="2"/>
        <v>Работал</v>
      </c>
      <c r="J9" s="35" t="str">
        <f t="shared" si="2"/>
        <v/>
      </c>
      <c r="K9" s="35" t="str">
        <f t="shared" si="2"/>
        <v/>
      </c>
      <c r="L9" s="54" t="str">
        <f t="shared" si="2"/>
        <v>Работал</v>
      </c>
      <c r="M9" s="54" t="str">
        <f t="shared" si="2"/>
        <v>Работал</v>
      </c>
      <c r="N9" s="54" t="str">
        <f t="shared" si="2"/>
        <v>Работал</v>
      </c>
      <c r="O9" s="54" t="str">
        <f t="shared" si="2"/>
        <v>Работал</v>
      </c>
      <c r="P9" s="54" t="str">
        <f t="shared" si="2"/>
        <v>Работал</v>
      </c>
      <c r="Q9" s="35" t="str">
        <f t="shared" si="2"/>
        <v/>
      </c>
      <c r="R9" s="35" t="str">
        <f t="shared" si="2"/>
        <v/>
      </c>
      <c r="S9" s="54" t="str">
        <f t="shared" si="2"/>
        <v>Работал</v>
      </c>
      <c r="T9" s="54" t="str">
        <f t="shared" si="2"/>
        <v>Работал</v>
      </c>
      <c r="U9" s="54" t="str">
        <f t="shared" si="2"/>
        <v>Работал</v>
      </c>
      <c r="V9" s="54" t="str">
        <f t="shared" si="2"/>
        <v>Работал</v>
      </c>
      <c r="W9" s="54" t="str">
        <f t="shared" si="2"/>
        <v>Работал</v>
      </c>
      <c r="X9" s="55" t="str">
        <f t="shared" si="2"/>
        <v/>
      </c>
      <c r="Y9" s="55" t="str">
        <f t="shared" si="2"/>
        <v/>
      </c>
      <c r="Z9" s="54" t="str">
        <f t="shared" si="2"/>
        <v>Работал</v>
      </c>
      <c r="AA9" s="54" t="str">
        <f t="shared" si="2"/>
        <v>Работал</v>
      </c>
      <c r="AB9" s="54" t="str">
        <f t="shared" si="2"/>
        <v>Работал</v>
      </c>
      <c r="AC9" s="54" t="str">
        <f t="shared" si="2"/>
        <v>Работал</v>
      </c>
      <c r="AD9" s="54" t="str">
        <f t="shared" si="2"/>
        <v>Работал</v>
      </c>
      <c r="AE9" s="55" t="str">
        <f t="shared" si="2"/>
        <v/>
      </c>
      <c r="AF9" s="55" t="str">
        <f t="shared" si="2"/>
        <v/>
      </c>
      <c r="AG9" s="54" t="str">
        <f t="shared" si="2"/>
        <v>Работал</v>
      </c>
      <c r="AH9" s="54" t="str">
        <f t="shared" si="2"/>
        <v>Работал</v>
      </c>
      <c r="AI9" s="34" t="str">
        <f t="shared" si="2"/>
        <v/>
      </c>
      <c r="AJ9" s="34" t="str">
        <f t="shared" si="2"/>
        <v/>
      </c>
    </row>
    <row r="10" spans="1:37" x14ac:dyDescent="0.3">
      <c r="A10" s="49">
        <v>8</v>
      </c>
      <c r="B10" s="33" t="str">
        <f>VLOOKUP($A10,Сотрудники!$A$3:$L$1201,2,0)</f>
        <v>Хохлова Крестина</v>
      </c>
      <c r="C10" s="33" t="str">
        <f>VLOOKUP($A10,Сотрудники!$A$3:$L$1201,8,0)</f>
        <v>Москва</v>
      </c>
      <c r="D10" s="35" t="str">
        <f t="shared" si="2"/>
        <v/>
      </c>
      <c r="E10" s="52" t="str">
        <f t="shared" si="2"/>
        <v/>
      </c>
      <c r="F10" s="52" t="str">
        <f t="shared" si="2"/>
        <v/>
      </c>
      <c r="G10" s="34" t="str">
        <f t="shared" si="2"/>
        <v/>
      </c>
      <c r="H10" s="34" t="str">
        <f t="shared" si="2"/>
        <v/>
      </c>
      <c r="I10" s="34" t="str">
        <f t="shared" si="2"/>
        <v/>
      </c>
      <c r="J10" s="35" t="str">
        <f t="shared" si="2"/>
        <v/>
      </c>
      <c r="K10" s="35" t="str">
        <f t="shared" si="2"/>
        <v/>
      </c>
      <c r="L10" s="54" t="str">
        <f t="shared" si="2"/>
        <v>Работал</v>
      </c>
      <c r="M10" s="54" t="str">
        <f t="shared" si="2"/>
        <v>Работал</v>
      </c>
      <c r="N10" s="54" t="str">
        <f t="shared" si="2"/>
        <v>Работал</v>
      </c>
      <c r="O10" s="54" t="str">
        <f t="shared" si="2"/>
        <v>Работал</v>
      </c>
      <c r="P10" s="54" t="str">
        <f t="shared" si="2"/>
        <v>Работал</v>
      </c>
      <c r="Q10" s="35" t="str">
        <f t="shared" si="2"/>
        <v/>
      </c>
      <c r="R10" s="35" t="str">
        <f t="shared" si="2"/>
        <v/>
      </c>
      <c r="S10" s="54" t="str">
        <f t="shared" si="2"/>
        <v>Работал</v>
      </c>
      <c r="T10" s="54" t="str">
        <f t="shared" si="2"/>
        <v>Работал</v>
      </c>
      <c r="U10" s="54" t="str">
        <f t="shared" si="2"/>
        <v>Работал</v>
      </c>
      <c r="V10" s="54" t="str">
        <f t="shared" si="2"/>
        <v>Работал</v>
      </c>
      <c r="W10" s="54" t="str">
        <f t="shared" si="2"/>
        <v>Работал</v>
      </c>
      <c r="X10" s="55" t="str">
        <f t="shared" si="2"/>
        <v/>
      </c>
      <c r="Y10" s="55" t="str">
        <f t="shared" si="2"/>
        <v/>
      </c>
      <c r="Z10" s="54" t="str">
        <f t="shared" si="2"/>
        <v>Работал</v>
      </c>
      <c r="AA10" s="54" t="str">
        <f t="shared" si="2"/>
        <v>Работал</v>
      </c>
      <c r="AB10" s="54" t="str">
        <f t="shared" si="2"/>
        <v>Работал</v>
      </c>
      <c r="AC10" s="54" t="str">
        <f t="shared" si="2"/>
        <v>Работал</v>
      </c>
      <c r="AD10" s="54" t="str">
        <f t="shared" si="2"/>
        <v>Работал</v>
      </c>
      <c r="AE10" s="55" t="str">
        <f t="shared" si="2"/>
        <v/>
      </c>
      <c r="AF10" s="55" t="str">
        <f t="shared" ref="AF10:AJ10" si="3">IF(ISBLANK(AF21),"",IF(AF21=0,"Выходной",IF(AF21&lt;&gt;0,"Работал","")))</f>
        <v/>
      </c>
      <c r="AG10" s="54" t="str">
        <f t="shared" si="3"/>
        <v>Работал</v>
      </c>
      <c r="AH10" s="54" t="str">
        <f t="shared" si="3"/>
        <v>Работал</v>
      </c>
      <c r="AI10" s="34" t="str">
        <f t="shared" si="3"/>
        <v/>
      </c>
      <c r="AJ10" s="34" t="str">
        <f t="shared" si="3"/>
        <v/>
      </c>
    </row>
    <row r="11" spans="1:37" x14ac:dyDescent="0.3">
      <c r="B11" s="36" t="s">
        <v>27</v>
      </c>
    </row>
    <row r="12" spans="1:37" x14ac:dyDescent="0.3">
      <c r="B12" s="38" t="s">
        <v>23</v>
      </c>
      <c r="C12" s="38" t="s">
        <v>24</v>
      </c>
      <c r="D12" s="38" t="s">
        <v>25</v>
      </c>
    </row>
    <row r="13" spans="1:37" x14ac:dyDescent="0.3">
      <c r="B13" s="36"/>
      <c r="C13" s="37" t="s">
        <v>21</v>
      </c>
      <c r="AK13" s="36" t="s">
        <v>20</v>
      </c>
    </row>
    <row r="14" spans="1:37" x14ac:dyDescent="0.3">
      <c r="A14" s="33">
        <v>1</v>
      </c>
      <c r="B14" s="33" t="str">
        <f>VLOOKUP($A14,Сотрудники!$A$3:$L$1201,2,0)</f>
        <v>Кузьмин Антон</v>
      </c>
      <c r="C14" s="33" t="str">
        <f>VLOOKUP($A14,Сотрудники!$A$3:$L$1201,8,0)</f>
        <v>Москва</v>
      </c>
      <c r="D14" s="35"/>
      <c r="E14" s="54">
        <v>8</v>
      </c>
      <c r="F14" s="54">
        <v>8</v>
      </c>
      <c r="G14" s="54">
        <v>8</v>
      </c>
      <c r="H14" s="54">
        <v>8</v>
      </c>
      <c r="I14" s="54">
        <v>8</v>
      </c>
      <c r="J14" s="35"/>
      <c r="K14" s="35"/>
      <c r="L14" s="54">
        <v>8</v>
      </c>
      <c r="M14" s="54">
        <v>8</v>
      </c>
      <c r="N14" s="54">
        <v>8</v>
      </c>
      <c r="O14" s="54">
        <v>8</v>
      </c>
      <c r="P14" s="54">
        <v>8</v>
      </c>
      <c r="Q14" s="35"/>
      <c r="R14" s="35"/>
      <c r="S14" s="54">
        <v>8</v>
      </c>
      <c r="T14" s="54">
        <v>8</v>
      </c>
      <c r="U14" s="54">
        <v>8</v>
      </c>
      <c r="V14" s="54">
        <v>8</v>
      </c>
      <c r="W14" s="54">
        <v>8</v>
      </c>
      <c r="X14" s="55"/>
      <c r="Y14" s="55"/>
      <c r="Z14" s="54">
        <v>8</v>
      </c>
      <c r="AA14" s="54">
        <v>8</v>
      </c>
      <c r="AB14" s="54">
        <v>8</v>
      </c>
      <c r="AC14" s="54">
        <v>8</v>
      </c>
      <c r="AD14" s="54">
        <v>8</v>
      </c>
      <c r="AE14" s="55"/>
      <c r="AF14" s="55"/>
      <c r="AG14" s="54">
        <v>8</v>
      </c>
      <c r="AH14" s="54">
        <v>7</v>
      </c>
      <c r="AI14" s="34"/>
      <c r="AJ14" s="34"/>
      <c r="AK14" s="36">
        <f>SUM(D14:AJ14)</f>
        <v>175</v>
      </c>
    </row>
    <row r="15" spans="1:37" x14ac:dyDescent="0.3">
      <c r="A15" s="33">
        <v>2</v>
      </c>
      <c r="B15" s="33" t="str">
        <f>VLOOKUP($A15,Сотрудники!$A$3:$L$1201,2,0)</f>
        <v xml:space="preserve">Крейнделин Борис </v>
      </c>
      <c r="C15" s="33" t="str">
        <f>VLOOKUP($A15,Сотрудники!$A$3:$L$1201,8,0)</f>
        <v>Москва</v>
      </c>
      <c r="D15" s="35"/>
      <c r="E15" s="54">
        <v>8</v>
      </c>
      <c r="F15" s="54">
        <v>8</v>
      </c>
      <c r="G15" s="54">
        <v>8</v>
      </c>
      <c r="H15" s="54">
        <v>8</v>
      </c>
      <c r="I15" s="54">
        <v>8</v>
      </c>
      <c r="J15" s="35"/>
      <c r="K15" s="35"/>
      <c r="L15" s="54">
        <v>8</v>
      </c>
      <c r="M15" s="54">
        <v>8</v>
      </c>
      <c r="N15" s="54">
        <v>8</v>
      </c>
      <c r="O15" s="54">
        <v>8</v>
      </c>
      <c r="P15" s="54">
        <v>8</v>
      </c>
      <c r="Q15" s="35"/>
      <c r="R15" s="35"/>
      <c r="S15" s="54">
        <v>8</v>
      </c>
      <c r="T15" s="54">
        <v>8</v>
      </c>
      <c r="U15" s="54">
        <v>8</v>
      </c>
      <c r="V15" s="54">
        <v>8</v>
      </c>
      <c r="W15" s="54">
        <v>8</v>
      </c>
      <c r="X15" s="55"/>
      <c r="Y15" s="55"/>
      <c r="Z15" s="54">
        <v>8</v>
      </c>
      <c r="AA15" s="54">
        <v>8</v>
      </c>
      <c r="AB15" s="54">
        <v>8</v>
      </c>
      <c r="AC15" s="54">
        <v>8</v>
      </c>
      <c r="AD15" s="54">
        <v>8</v>
      </c>
      <c r="AE15" s="55"/>
      <c r="AF15" s="55"/>
      <c r="AG15" s="54">
        <v>8</v>
      </c>
      <c r="AH15" s="54">
        <v>7</v>
      </c>
      <c r="AI15" s="34"/>
      <c r="AJ15" s="34"/>
      <c r="AK15" s="36">
        <f t="shared" ref="AK15:AK21" si="4">SUM(D15:AJ15)</f>
        <v>175</v>
      </c>
    </row>
    <row r="16" spans="1:37" x14ac:dyDescent="0.3">
      <c r="A16" s="33">
        <v>3</v>
      </c>
      <c r="B16" s="33" t="str">
        <f>VLOOKUP($A16,Сотрудники!$A$3:$L$1201,2,0)</f>
        <v>Асеев Феофан</v>
      </c>
      <c r="C16" s="33" t="str">
        <f>VLOOKUP($A16,Сотрудники!$A$3:$L$1201,8,0)</f>
        <v>Москва</v>
      </c>
      <c r="D16" s="35"/>
      <c r="E16" s="54">
        <v>8</v>
      </c>
      <c r="F16" s="54">
        <v>8</v>
      </c>
      <c r="G16" s="54">
        <v>8</v>
      </c>
      <c r="H16" s="54">
        <v>8</v>
      </c>
      <c r="I16" s="54">
        <v>8</v>
      </c>
      <c r="J16" s="35"/>
      <c r="K16" s="35"/>
      <c r="L16" s="54">
        <v>8</v>
      </c>
      <c r="M16" s="54">
        <v>8</v>
      </c>
      <c r="N16" s="54">
        <v>8</v>
      </c>
      <c r="O16" s="54">
        <v>8</v>
      </c>
      <c r="P16" s="54">
        <v>8</v>
      </c>
      <c r="Q16" s="35"/>
      <c r="R16" s="35"/>
      <c r="S16" s="54">
        <v>8</v>
      </c>
      <c r="T16" s="54">
        <v>8</v>
      </c>
      <c r="U16" s="54">
        <v>8</v>
      </c>
      <c r="V16" s="54">
        <v>8</v>
      </c>
      <c r="W16" s="54">
        <v>8</v>
      </c>
      <c r="X16" s="55"/>
      <c r="Y16" s="55"/>
      <c r="Z16" s="54">
        <v>8</v>
      </c>
      <c r="AA16" s="54">
        <v>8</v>
      </c>
      <c r="AB16" s="54">
        <v>8</v>
      </c>
      <c r="AC16" s="54">
        <v>8</v>
      </c>
      <c r="AD16" s="54">
        <v>8</v>
      </c>
      <c r="AE16" s="55"/>
      <c r="AF16" s="55"/>
      <c r="AG16" s="54">
        <v>8</v>
      </c>
      <c r="AH16" s="54">
        <v>7</v>
      </c>
      <c r="AI16" s="34"/>
      <c r="AJ16" s="34"/>
      <c r="AK16" s="36">
        <f t="shared" si="4"/>
        <v>175</v>
      </c>
    </row>
    <row r="17" spans="1:37" x14ac:dyDescent="0.3">
      <c r="A17" s="33">
        <v>4</v>
      </c>
      <c r="B17" s="33" t="str">
        <f>VLOOKUP($A17,Сотрудники!$A$3:$L$1201,2,0)</f>
        <v>Булатова Людмила</v>
      </c>
      <c r="C17" s="33" t="str">
        <f>VLOOKUP($A17,Сотрудники!$A$3:$L$1201,8,0)</f>
        <v>Москва</v>
      </c>
      <c r="D17" s="35"/>
      <c r="E17" s="54">
        <v>8</v>
      </c>
      <c r="F17" s="54">
        <v>8</v>
      </c>
      <c r="G17" s="54">
        <v>8</v>
      </c>
      <c r="H17" s="54">
        <v>8</v>
      </c>
      <c r="I17" s="54">
        <v>8</v>
      </c>
      <c r="J17" s="35"/>
      <c r="K17" s="35"/>
      <c r="L17" s="54">
        <v>8</v>
      </c>
      <c r="M17" s="54">
        <v>8</v>
      </c>
      <c r="N17" s="54">
        <v>8</v>
      </c>
      <c r="O17" s="54">
        <v>8</v>
      </c>
      <c r="P17" s="54">
        <v>8</v>
      </c>
      <c r="Q17" s="35"/>
      <c r="R17" s="35"/>
      <c r="S17" s="54">
        <v>8</v>
      </c>
      <c r="T17" s="54">
        <v>8</v>
      </c>
      <c r="U17" s="54">
        <v>8</v>
      </c>
      <c r="V17" s="54">
        <v>8</v>
      </c>
      <c r="W17" s="54">
        <v>8</v>
      </c>
      <c r="X17" s="55"/>
      <c r="Y17" s="55"/>
      <c r="Z17" s="54">
        <v>8</v>
      </c>
      <c r="AA17" s="54">
        <v>8</v>
      </c>
      <c r="AB17" s="54">
        <v>8</v>
      </c>
      <c r="AC17" s="54">
        <v>8</v>
      </c>
      <c r="AD17" s="54">
        <v>8</v>
      </c>
      <c r="AE17" s="55"/>
      <c r="AF17" s="55"/>
      <c r="AG17" s="52"/>
      <c r="AH17" s="52"/>
      <c r="AI17" s="34"/>
      <c r="AJ17" s="34"/>
      <c r="AK17" s="36">
        <f t="shared" si="4"/>
        <v>160</v>
      </c>
    </row>
    <row r="18" spans="1:37" x14ac:dyDescent="0.3">
      <c r="A18" s="32">
        <v>5</v>
      </c>
      <c r="B18" s="33" t="str">
        <f>VLOOKUP($A18,Сотрудники!$A$3:$L$1201,2,0)</f>
        <v>Яковлев Дмитрий</v>
      </c>
      <c r="C18" s="33" t="str">
        <f>VLOOKUP($A18,Сотрудники!$A$3:$L$1201,8,0)</f>
        <v>Москва</v>
      </c>
      <c r="D18" s="35"/>
      <c r="E18" s="54">
        <v>8</v>
      </c>
      <c r="F18" s="54">
        <v>8</v>
      </c>
      <c r="G18" s="54">
        <v>8</v>
      </c>
      <c r="H18" s="54">
        <v>8</v>
      </c>
      <c r="I18" s="54">
        <v>8</v>
      </c>
      <c r="J18" s="35"/>
      <c r="K18" s="35"/>
      <c r="L18" s="54">
        <v>8</v>
      </c>
      <c r="M18" s="54">
        <v>8</v>
      </c>
      <c r="N18" s="54">
        <v>8</v>
      </c>
      <c r="O18" s="54">
        <v>8</v>
      </c>
      <c r="P18" s="54">
        <v>8</v>
      </c>
      <c r="Q18" s="35"/>
      <c r="R18" s="35"/>
      <c r="S18" s="54">
        <v>8</v>
      </c>
      <c r="T18" s="54">
        <v>8</v>
      </c>
      <c r="U18" s="54">
        <v>8</v>
      </c>
      <c r="V18" s="54">
        <v>8</v>
      </c>
      <c r="W18" s="54">
        <v>8</v>
      </c>
      <c r="X18" s="55"/>
      <c r="Y18" s="55"/>
      <c r="Z18" s="54">
        <v>8</v>
      </c>
      <c r="AA18" s="54">
        <v>8</v>
      </c>
      <c r="AB18" s="54">
        <v>8</v>
      </c>
      <c r="AC18" s="54">
        <v>8</v>
      </c>
      <c r="AD18" s="54">
        <v>8</v>
      </c>
      <c r="AE18" s="55"/>
      <c r="AF18" s="55"/>
      <c r="AG18" s="54">
        <v>8</v>
      </c>
      <c r="AH18" s="54">
        <v>7</v>
      </c>
      <c r="AI18" s="34"/>
      <c r="AJ18" s="34"/>
      <c r="AK18" s="36">
        <f t="shared" si="4"/>
        <v>175</v>
      </c>
    </row>
    <row r="19" spans="1:37" x14ac:dyDescent="0.3">
      <c r="A19" s="32">
        <v>6</v>
      </c>
      <c r="B19" s="33" t="str">
        <f>VLOOKUP($A19,Сотрудники!$A$3:$L$1201,2,0)</f>
        <v>Буланова Юлия</v>
      </c>
      <c r="C19" s="33" t="str">
        <f>VLOOKUP($A19,Сотрудники!$A$3:$L$1201,8,0)</f>
        <v>Москва</v>
      </c>
      <c r="D19" s="35"/>
      <c r="E19" s="52"/>
      <c r="F19" s="52"/>
      <c r="G19" s="54"/>
      <c r="H19" s="54"/>
      <c r="I19" s="54"/>
      <c r="J19" s="35"/>
      <c r="K19" s="35"/>
      <c r="L19" s="52"/>
      <c r="M19" s="52"/>
      <c r="N19" s="54"/>
      <c r="O19" s="54"/>
      <c r="P19" s="54"/>
      <c r="Q19" s="35"/>
      <c r="R19" s="35"/>
      <c r="S19" s="52"/>
      <c r="T19" s="52"/>
      <c r="U19" s="54"/>
      <c r="V19" s="54"/>
      <c r="W19" s="54"/>
      <c r="X19" s="55"/>
      <c r="Y19" s="55"/>
      <c r="Z19" s="52"/>
      <c r="AA19" s="52"/>
      <c r="AB19" s="54"/>
      <c r="AC19" s="54"/>
      <c r="AD19" s="54"/>
      <c r="AE19" s="55"/>
      <c r="AF19" s="55"/>
      <c r="AG19" s="52"/>
      <c r="AH19" s="52"/>
      <c r="AI19" s="34"/>
      <c r="AJ19" s="34"/>
      <c r="AK19" s="36">
        <f t="shared" si="4"/>
        <v>0</v>
      </c>
    </row>
    <row r="20" spans="1:37" x14ac:dyDescent="0.3">
      <c r="A20" s="32">
        <v>7</v>
      </c>
      <c r="B20" s="33" t="str">
        <f>VLOOKUP($A20,Сотрудники!$A$3:$L$1201,2,0)</f>
        <v>Гайнуллин Закван</v>
      </c>
      <c r="C20" s="33" t="str">
        <f>VLOOKUP($A20,Сотрудники!$A$3:$L$1201,8,0)</f>
        <v>Екатеринбург</v>
      </c>
      <c r="D20" s="35"/>
      <c r="E20" s="54">
        <v>8</v>
      </c>
      <c r="F20" s="54">
        <v>8</v>
      </c>
      <c r="G20" s="54">
        <v>8</v>
      </c>
      <c r="H20" s="54">
        <v>8</v>
      </c>
      <c r="I20" s="54">
        <v>8</v>
      </c>
      <c r="J20" s="35"/>
      <c r="K20" s="35"/>
      <c r="L20" s="54">
        <v>8</v>
      </c>
      <c r="M20" s="54">
        <v>8</v>
      </c>
      <c r="N20" s="54">
        <v>8</v>
      </c>
      <c r="O20" s="54">
        <v>8</v>
      </c>
      <c r="P20" s="54">
        <v>8</v>
      </c>
      <c r="Q20" s="35"/>
      <c r="R20" s="35"/>
      <c r="S20" s="54">
        <v>8</v>
      </c>
      <c r="T20" s="54">
        <v>8</v>
      </c>
      <c r="U20" s="54">
        <v>8</v>
      </c>
      <c r="V20" s="54">
        <v>8</v>
      </c>
      <c r="W20" s="54">
        <v>8</v>
      </c>
      <c r="X20" s="55"/>
      <c r="Y20" s="55"/>
      <c r="Z20" s="54">
        <v>8</v>
      </c>
      <c r="AA20" s="54">
        <v>8</v>
      </c>
      <c r="AB20" s="54">
        <v>8</v>
      </c>
      <c r="AC20" s="54">
        <v>8</v>
      </c>
      <c r="AD20" s="54">
        <v>8</v>
      </c>
      <c r="AE20" s="55"/>
      <c r="AF20" s="55"/>
      <c r="AG20" s="54">
        <v>8</v>
      </c>
      <c r="AH20" s="54">
        <v>7</v>
      </c>
      <c r="AI20" s="34"/>
      <c r="AJ20" s="34"/>
      <c r="AK20" s="36">
        <f t="shared" si="4"/>
        <v>175</v>
      </c>
    </row>
    <row r="21" spans="1:37" x14ac:dyDescent="0.3">
      <c r="A21" s="32">
        <v>8</v>
      </c>
      <c r="B21" s="33" t="str">
        <f>VLOOKUP($A21,Сотрудники!$A$3:$L$1201,2,0)</f>
        <v>Хохлова Крестина</v>
      </c>
      <c r="C21" s="33" t="str">
        <f>VLOOKUP($A21,Сотрудники!$A$3:$L$1201,8,0)</f>
        <v>Москва</v>
      </c>
      <c r="D21" s="35"/>
      <c r="E21" s="52"/>
      <c r="F21" s="52"/>
      <c r="G21" s="54"/>
      <c r="H21" s="54"/>
      <c r="I21" s="54"/>
      <c r="J21" s="35"/>
      <c r="K21" s="35"/>
      <c r="L21" s="54">
        <v>8</v>
      </c>
      <c r="M21" s="54">
        <v>8</v>
      </c>
      <c r="N21" s="54">
        <v>8</v>
      </c>
      <c r="O21" s="54">
        <v>8</v>
      </c>
      <c r="P21" s="54">
        <v>8</v>
      </c>
      <c r="Q21" s="35"/>
      <c r="R21" s="35"/>
      <c r="S21" s="54">
        <v>8</v>
      </c>
      <c r="T21" s="54">
        <v>8</v>
      </c>
      <c r="U21" s="54">
        <v>8</v>
      </c>
      <c r="V21" s="54">
        <v>8</v>
      </c>
      <c r="W21" s="54">
        <v>8</v>
      </c>
      <c r="X21" s="55"/>
      <c r="Y21" s="55"/>
      <c r="Z21" s="54">
        <v>8</v>
      </c>
      <c r="AA21" s="54">
        <v>8</v>
      </c>
      <c r="AB21" s="54">
        <v>8</v>
      </c>
      <c r="AC21" s="54">
        <v>8</v>
      </c>
      <c r="AD21" s="54">
        <v>8</v>
      </c>
      <c r="AE21" s="55"/>
      <c r="AF21" s="55"/>
      <c r="AG21" s="54">
        <v>8</v>
      </c>
      <c r="AH21" s="54">
        <v>7</v>
      </c>
      <c r="AI21" s="34"/>
      <c r="AJ21" s="34"/>
      <c r="AK21" s="36">
        <f t="shared" si="4"/>
        <v>135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217B06AC3EB34F875E766F85DE15B7" ma:contentTypeVersion="16" ma:contentTypeDescription="Создание документа." ma:contentTypeScope="" ma:versionID="e6f35d1b8e7656950ba64cd1fb0a1a38">
  <xsd:schema xmlns:xsd="http://www.w3.org/2001/XMLSchema" xmlns:xs="http://www.w3.org/2001/XMLSchema" xmlns:p="http://schemas.microsoft.com/office/2006/metadata/properties" xmlns:ns2="058a35bc-12ca-4bc7-bd58-bbe81f57f1e0" xmlns:ns3="af028df2-f172-4162-8993-7ca3ab00d32a" targetNamespace="http://schemas.microsoft.com/office/2006/metadata/properties" ma:root="true" ma:fieldsID="5710feafc2e51ccc5b8e4908709e34c0" ns2:_="" ns3:_="">
    <xsd:import namespace="058a35bc-12ca-4bc7-bd58-bbe81f57f1e0"/>
    <xsd:import namespace="af028df2-f172-4162-8993-7ca3ab00d3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35bc-12ca-4bc7-bd58-bbe81f57f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b2a4586f-85ee-49e3-8189-d9259c1250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28df2-f172-4162-8993-7ca3ab00d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7cf0f-0b02-4b81-bbc8-d3521af54506}" ma:internalName="TaxCatchAll" ma:showField="CatchAllData" ma:web="af028df2-f172-4162-8993-7ca3ab00d3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8a35bc-12ca-4bc7-bd58-bbe81f57f1e0">
      <Terms xmlns="http://schemas.microsoft.com/office/infopath/2007/PartnerControls"/>
    </lcf76f155ced4ddcb4097134ff3c332f>
    <TaxCatchAll xmlns="af028df2-f172-4162-8993-7ca3ab00d3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BA8E7-6C8D-4F67-BA58-1B010C832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35bc-12ca-4bc7-bd58-bbe81f57f1e0"/>
    <ds:schemaRef ds:uri="af028df2-f172-4162-8993-7ca3ab00d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FC5658-091E-4ABD-9651-FC733D8A066B}">
  <ds:schemaRefs>
    <ds:schemaRef ds:uri="058a35bc-12ca-4bc7-bd58-bbe81f57f1e0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f028df2-f172-4162-8993-7ca3ab00d32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616EC8-AA62-4D4B-9BDD-D993144E9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2</vt:i4>
      </vt:variant>
    </vt:vector>
  </HeadingPairs>
  <TitlesOfParts>
    <vt:vector size="37" baseType="lpstr">
      <vt:lpstr>Сотрудники</vt:lpstr>
      <vt:lpstr>Расчеты общие</vt:lpstr>
      <vt:lpstr>TS_ Сент 2019</vt:lpstr>
      <vt:lpstr>Отчет Сент 2019</vt:lpstr>
      <vt:lpstr>TS Окт 2019</vt:lpstr>
      <vt:lpstr>Отчет Окт 2019</vt:lpstr>
      <vt:lpstr>TS Нояб 2019</vt:lpstr>
      <vt:lpstr>Отчет Нояб 2019</vt:lpstr>
      <vt:lpstr>TS Дек 2019</vt:lpstr>
      <vt:lpstr>Отчет Дек 2019</vt:lpstr>
      <vt:lpstr>TS Янв 2020</vt:lpstr>
      <vt:lpstr>Отчет Янв 2020</vt:lpstr>
      <vt:lpstr>TS Фев 2020</vt:lpstr>
      <vt:lpstr>Отчет Фев 2020</vt:lpstr>
      <vt:lpstr>TS Март 2020</vt:lpstr>
      <vt:lpstr>Отчет Март 2020</vt:lpstr>
      <vt:lpstr>TS Апрель 2020</vt:lpstr>
      <vt:lpstr>Отчет Апрель 2020</vt:lpstr>
      <vt:lpstr>TS Май 2020</vt:lpstr>
      <vt:lpstr>Отчет Май 2020</vt:lpstr>
      <vt:lpstr>TS Июнь 2020</vt:lpstr>
      <vt:lpstr>Отчет Июнь 2020</vt:lpstr>
      <vt:lpstr>TS Июль 2020</vt:lpstr>
      <vt:lpstr>Отчет Июль 2020</vt:lpstr>
      <vt:lpstr>TS Август 2020</vt:lpstr>
      <vt:lpstr>Отчет Август 2020</vt:lpstr>
      <vt:lpstr>TS Сентябрь 2020</vt:lpstr>
      <vt:lpstr>Отчет Сентябрь 2020</vt:lpstr>
      <vt:lpstr>TS Октябрь 2020</vt:lpstr>
      <vt:lpstr>Отчет Октябрь 2020</vt:lpstr>
      <vt:lpstr>TS Ноябрь 2020</vt:lpstr>
      <vt:lpstr>Отчет Ноябрь 2020</vt:lpstr>
      <vt:lpstr>TS Декабрь 2020</vt:lpstr>
      <vt:lpstr>Отчет Декабрь 2020</vt:lpstr>
      <vt:lpstr>TS Январь 2021</vt:lpstr>
      <vt:lpstr>'Отчет Декабрь 2020'!Область_печати</vt:lpstr>
      <vt:lpstr>'Отчет Ноябрь 2020'!Область_печати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Кузьмина Евгения Игоревна</cp:lastModifiedBy>
  <cp:revision/>
  <cp:lastPrinted>2019-08-16T13:08:23Z</cp:lastPrinted>
  <dcterms:created xsi:type="dcterms:W3CDTF">2019-07-12T11:46:37Z</dcterms:created>
  <dcterms:modified xsi:type="dcterms:W3CDTF">2022-05-31T07:17:25Z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SYSCLASS" pid="2">
    <vt:lpwstr>Конфиденциально</vt:lpwstr>
  </property>
</Properties>
</file>