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HP\Documents\"/>
    </mc:Choice>
  </mc:AlternateContent>
  <xr:revisionPtr revIDLastSave="0" documentId="13_ncr:1_{997067CA-8029-41B8-8129-F0C49848B5EB}" xr6:coauthVersionLast="47" xr6:coauthVersionMax="47" xr10:uidLastSave="{00000000-0000-0000-0000-000000000000}"/>
  <bookViews>
    <workbookView xWindow="-120" yWindow="-120" windowWidth="29040" windowHeight="16440" activeTab="3" xr2:uid="{9A8D6722-8B7C-4DDD-8F3A-897D655E126C}"/>
  </bookViews>
  <sheets>
    <sheet name="Data_source" sheetId="1" r:id="rId1"/>
    <sheet name="Working" sheetId="2" r:id="rId2"/>
    <sheet name="Dashboard_Wireframe" sheetId="3" r:id="rId3"/>
    <sheet name="Dashboard_final" sheetId="5"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9" i="2" l="1" a="1"/>
  <c r="H69" i="2" s="1"/>
  <c r="I69" i="2" s="1"/>
  <c r="D69" i="2" a="1"/>
  <c r="D69" i="2" s="1"/>
  <c r="E31" i="5"/>
  <c r="E30" i="5"/>
  <c r="E29" i="5"/>
  <c r="E28" i="5"/>
  <c r="E27" i="5"/>
  <c r="E26" i="5"/>
  <c r="E25" i="5"/>
  <c r="E24" i="5"/>
  <c r="E23" i="5"/>
  <c r="D31" i="5"/>
  <c r="D30" i="5"/>
  <c r="D29" i="5"/>
  <c r="D28" i="5"/>
  <c r="D27" i="5"/>
  <c r="D26" i="5"/>
  <c r="D25" i="5"/>
  <c r="D24" i="5"/>
  <c r="D23" i="5"/>
  <c r="E22" i="5"/>
  <c r="D22" i="5"/>
  <c r="C23" i="5"/>
  <c r="C24" i="5"/>
  <c r="C25" i="5"/>
  <c r="C26" i="5"/>
  <c r="C27" i="5"/>
  <c r="C28" i="5"/>
  <c r="C29" i="5"/>
  <c r="C30" i="5"/>
  <c r="C31" i="5"/>
  <c r="C22" i="5"/>
  <c r="U23" i="5"/>
  <c r="V23" i="5"/>
  <c r="W23" i="5"/>
  <c r="U24" i="5"/>
  <c r="V24" i="5"/>
  <c r="W24" i="5"/>
  <c r="U25" i="5"/>
  <c r="V25" i="5"/>
  <c r="W25" i="5"/>
  <c r="U26" i="5"/>
  <c r="V26" i="5"/>
  <c r="W26" i="5"/>
  <c r="U27" i="5"/>
  <c r="V27" i="5"/>
  <c r="W27" i="5"/>
  <c r="U28" i="5"/>
  <c r="V28" i="5"/>
  <c r="W28" i="5"/>
  <c r="U29" i="5"/>
  <c r="V29" i="5"/>
  <c r="W29" i="5"/>
  <c r="U30" i="5"/>
  <c r="V30" i="5"/>
  <c r="W30" i="5"/>
  <c r="U31" i="5"/>
  <c r="V31" i="5"/>
  <c r="W31" i="5"/>
  <c r="W22" i="5"/>
  <c r="V22" i="5"/>
  <c r="U22" i="5"/>
  <c r="O23" i="5"/>
  <c r="P23" i="5"/>
  <c r="Q23" i="5"/>
  <c r="O24" i="5"/>
  <c r="P24" i="5"/>
  <c r="Q24" i="5"/>
  <c r="O25" i="5"/>
  <c r="P25" i="5"/>
  <c r="Q25" i="5"/>
  <c r="O26" i="5"/>
  <c r="P26" i="5"/>
  <c r="Q26" i="5"/>
  <c r="O27" i="5"/>
  <c r="P27" i="5"/>
  <c r="Q27" i="5"/>
  <c r="O28" i="5"/>
  <c r="P28" i="5"/>
  <c r="Q28" i="5"/>
  <c r="O29" i="5"/>
  <c r="P29" i="5"/>
  <c r="Q29" i="5"/>
  <c r="O30" i="5"/>
  <c r="P30" i="5"/>
  <c r="Q30" i="5"/>
  <c r="O31" i="5"/>
  <c r="P31" i="5"/>
  <c r="Q31" i="5"/>
  <c r="Q22" i="5"/>
  <c r="P22" i="5"/>
  <c r="O22" i="5"/>
  <c r="J23" i="5"/>
  <c r="K23" i="5"/>
  <c r="J24" i="5"/>
  <c r="K24" i="5"/>
  <c r="J25" i="5"/>
  <c r="K25" i="5"/>
  <c r="J26" i="5"/>
  <c r="K26" i="5"/>
  <c r="J27" i="5"/>
  <c r="K27" i="5"/>
  <c r="J28" i="5"/>
  <c r="K28" i="5"/>
  <c r="J29" i="5"/>
  <c r="K29" i="5"/>
  <c r="J30" i="5"/>
  <c r="K30" i="5"/>
  <c r="J31" i="5"/>
  <c r="K31" i="5"/>
  <c r="K22" i="5"/>
  <c r="J22" i="5"/>
  <c r="I23" i="5"/>
  <c r="I24" i="5"/>
  <c r="I25" i="5"/>
  <c r="I26" i="5"/>
  <c r="I27" i="5"/>
  <c r="I28" i="5"/>
  <c r="I29" i="5"/>
  <c r="I30" i="5"/>
  <c r="I31" i="5"/>
  <c r="I22" i="5"/>
  <c r="G49" i="2"/>
  <c r="H49" i="2"/>
  <c r="I49" i="2" s="1"/>
  <c r="G50" i="2"/>
  <c r="H50" i="2"/>
  <c r="I50" i="2" s="1"/>
  <c r="G51" i="2"/>
  <c r="H51" i="2"/>
  <c r="I51" i="2" s="1"/>
  <c r="G52" i="2"/>
  <c r="H52" i="2"/>
  <c r="I52" i="2" s="1"/>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F53" i="2"/>
  <c r="F57" i="2"/>
  <c r="F61" i="2"/>
  <c r="F49" i="2"/>
  <c r="F5" i="2"/>
  <c r="E5" i="2"/>
  <c r="X30" i="5" l="1"/>
  <c r="D32" i="5"/>
  <c r="F29" i="5"/>
  <c r="F25" i="5"/>
  <c r="F31" i="5"/>
  <c r="F28" i="5"/>
  <c r="F22" i="5"/>
  <c r="F27" i="5"/>
  <c r="F30" i="5"/>
  <c r="F26" i="5"/>
  <c r="F23" i="5"/>
  <c r="F24" i="5"/>
  <c r="L23" i="5"/>
  <c r="R29" i="5"/>
  <c r="R25" i="5"/>
  <c r="W32" i="5"/>
  <c r="L31" i="5"/>
  <c r="L27" i="5"/>
  <c r="R30" i="5"/>
  <c r="R26" i="5"/>
  <c r="L22" i="5"/>
  <c r="R28" i="5"/>
  <c r="R24" i="5"/>
  <c r="Q32" i="5"/>
  <c r="L25" i="5"/>
  <c r="R31" i="5"/>
  <c r="R23" i="5"/>
  <c r="P32" i="5"/>
  <c r="X31" i="5"/>
  <c r="X27" i="5"/>
  <c r="X23" i="5"/>
  <c r="L29" i="5"/>
  <c r="R27" i="5"/>
  <c r="E32" i="5"/>
  <c r="K32" i="5"/>
  <c r="L30" i="5"/>
  <c r="L28" i="5"/>
  <c r="L26" i="5"/>
  <c r="L24" i="5"/>
  <c r="R22" i="5"/>
  <c r="V32" i="5"/>
  <c r="J32" i="5"/>
  <c r="X28" i="5"/>
  <c r="X24" i="5"/>
  <c r="X22" i="5"/>
  <c r="X29" i="5"/>
  <c r="X25" i="5"/>
  <c r="X26" i="5"/>
  <c r="R32" i="5" l="1"/>
  <c r="L32" i="5"/>
  <c r="F32" i="5"/>
  <c r="X32"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<sst xmlns="http://schemas.openxmlformats.org/spreadsheetml/2006/main" count="130126" uniqueCount="10980">
  <si>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</si>
  <si>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</si>
  <si>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</si>
  <si>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</si>
  <si>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</si>
  <si>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</si>
  <si>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</si>
  <si>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</si>
  <si>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</si>
  <si>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</si>
  <si>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</si>
  <si>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</si>
  <si>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</si>
  <si>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</si>
  <si>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</si>
  <si>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</si>
  <si>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</si>
  <si>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</si>
  <si>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</si>
  <si>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</si>
  <si>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</si>
  <si>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</si>
  <si>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</si>
  <si>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</si>
  <si>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</si>
  <si>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</si>
  <si>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</si>
  <si>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</si>
  <si>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</si>
  <si>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</si>
  <si>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</si>
  <si>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</si>
  <si>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</si>
  <si>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</si>
  <si>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</si>
  <si>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</si>
  <si>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</si>
  <si>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</si>
  <si>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</si>
  <si>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</si>
  <si>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</si>
  <si>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</si>
  <si>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</si>
  <si>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</si>
  <si>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</si>
  <si>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</si>
  <si>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</si>
  <si>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</si>
  <si>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</si>
  <si>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</si>
  <si>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</si>
  <si>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</si>
  <si>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</si>
  <si>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</si>
  <si>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</si>
  <si>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</si>
  <si>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</si>
  <si>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</si>
  <si>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</si>
  <si>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</si>
  <si>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</si>
  <si>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</si>
  <si>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</si>
  <si>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</si>
  <si>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</si>
  <si>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</si>
  <si>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</si>
  <si>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</si>
  <si>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</si>
  <si>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</si>
  <si>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</si>
  <si>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</si>
  <si>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</si>
  <si>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</si>
  <si>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</si>
  <si>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</si>
  <si>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</si>
  <si>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</si>
  <si>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</si>
  <si>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</si>
  <si>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</si>
  <si>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</si>
  <si>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</si>
  <si>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</si>
  <si>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</si>
  <si>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</si>
  <si>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</si>
  <si>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</si>
  <si>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</si>
  <si>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</si>
  <si>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</si>
  <si>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</si>
  <si>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</si>
  <si>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</si>
  <si>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</si>
  <si>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</si>
  <si>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</si>
  <si>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</si>
  <si>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</si>
  <si>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</si>
  <si>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</si>
  <si>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</si>
  <si>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</si>
  <si>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</si>
  <si>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</si>
  <si>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</si>
  <si>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</si>
  <si>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</si>
  <si>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</si>
  <si>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</si>
  <si>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</si>
  <si>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</si>
  <si>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</si>
  <si>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</si>
  <si>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</si>
  <si>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</si>
  <si>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</si>
  <si>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</si>
  <si>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</si>
  <si>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</si>
  <si>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</si>
  <si>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</si>
  <si>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</si>
  <si>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</si>
  <si>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</si>
  <si>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</si>
  <si>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</si>
  <si>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</si>
  <si>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</si>
  <si>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</si>
  <si>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</si>
  <si>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</si>
  <si>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</si>
  <si>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</si>
  <si>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</si>
  <si>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</si>
  <si>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</si>
  <si>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</si>
  <si>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</si>
  <si>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</si>
  <si>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</si>
  <si>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</si>
  <si>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</si>
  <si>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</si>
  <si>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</si>
  <si>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</si>
  <si>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</si>
  <si>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</si>
  <si>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</si>
  <si>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</si>
  <si>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</si>
  <si>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</si>
  <si>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</si>
  <si>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</si>
  <si>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</si>
  <si>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</si>
  <si>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</si>
  <si>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</si>
  <si>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</si>
  <si>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</si>
  <si>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</si>
  <si>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</si>
  <si>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</si>
  <si>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</si>
  <si>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</si>
  <si>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</si>
  <si>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</si>
  <si>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</si>
  <si>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</si>
  <si>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</si>
  <si>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</si>
  <si>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</si>
  <si>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</si>
  <si>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</si>
  <si>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</si>
  <si>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</si>
  <si>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</si>
  <si>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</si>
  <si>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</si>
  <si>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</si>
  <si>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</si>
  <si>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</si>
  <si>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</si>
  <si>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</si>
  <si>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</si>
  <si>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</si>
  <si>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</si>
  <si>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</si>
  <si>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</si>
  <si>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</si>
  <si>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</si>
  <si>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</si>
  <si>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</si>
  <si>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</si>
  <si>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</si>
  <si>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</si>
  <si>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</si>
  <si>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</si>
  <si>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</si>
  <si>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</si>
  <si>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</si>
  <si>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</si>
  <si>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</si>
  <si>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</si>
  <si>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</si>
  <si>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</si>
  <si>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</si>
  <si>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</si>
  <si>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</si>
  <si>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</si>
  <si>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</si>
  <si>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</si>
  <si>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</si>
  <si>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</si>
  <si>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</si>
  <si>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</si>
  <si>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</si>
  <si>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</si>
  <si>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</si>
  <si>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</si>
  <si>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</si>
  <si>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</si>
  <si>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</si>
  <si>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</si>
  <si>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</si>
  <si>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</si>
  <si>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</si>
  <si>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</si>
  <si>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</si>
  <si>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</si>
  <si>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</si>
  <si>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</si>
  <si>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</si>
  <si>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</si>
  <si>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</si>
  <si>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</si>
  <si>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</si>
  <si>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</si>
  <si>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</si>
  <si>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</si>
  <si>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</si>
  <si>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</si>
  <si>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</si>
  <si>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</si>
  <si>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</si>
  <si>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</si>
  <si>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</si>
  <si>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</si>
  <si>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</si>
  <si>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</si>
  <si>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</si>
  <si>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</si>
  <si>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</si>
  <si>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</si>
  <si>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</si>
  <si>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</si>
  <si>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</si>
  <si>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</si>
  <si>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</si>
  <si>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</si>
  <si>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</si>
  <si>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</si>
  <si>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</si>
  <si>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</si>
  <si>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</si>
  <si>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</si>
  <si>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</si>
  <si>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</si>
  <si>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</si>
  <si>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</si>
  <si>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</si>
  <si>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</si>
  <si>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</si>
  <si>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</si>
  <si>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</si>
  <si>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</si>
  <si>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</si>
  <si>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</si>
  <si>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</si>
  <si>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</si>
  <si>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</si>
  <si>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</si>
  <si>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</si>
  <si>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</si>
  <si>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</si>
  <si>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</si>
  <si>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</si>
  <si>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</si>
  <si>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</si>
  <si>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</si>
  <si>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</si>
  <si>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</si>
  <si>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</si>
  <si>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</si>
  <si>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</si>
  <si>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</si>
  <si>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</si>
  <si>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</si>
  <si>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</si>
  <si>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</si>
  <si>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</si>
  <si>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</si>
  <si>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</si>
  <si>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</si>
  <si>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</si>
  <si>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</si>
  <si>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</si>
  <si>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</si>
  <si>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</si>
  <si>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</si>
  <si>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</si>
  <si>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</si>
  <si>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</si>
  <si>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</si>
  <si>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</si>
  <si>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</si>
  <si>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</si>
  <si>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</si>
  <si>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</si>
  <si>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</si>
  <si>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</si>
  <si>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</si>
  <si>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</si>
  <si>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</si>
  <si>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</si>
  <si>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</si>
  <si>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</si>
  <si>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</si>
  <si>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</si>
  <si>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</si>
  <si>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</si>
  <si>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</si>
  <si>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</si>
  <si>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</si>
  <si>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</si>
  <si>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</si>
  <si>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</si>
  <si>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</si>
  <si>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</si>
  <si>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</si>
  <si>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</si>
  <si>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</si>
  <si>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</si>
  <si>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</si>
  <si>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</si>
  <si>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</si>
  <si>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</si>
  <si>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</si>
  <si>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</si>
  <si>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</si>
  <si>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</si>
  <si>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</si>
  <si>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</si>
  <si>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</si>
  <si>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</si>
  <si>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</si>
  <si>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</si>
  <si>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</si>
  <si>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</si>
  <si>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</si>
  <si>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</si>
  <si>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</si>
  <si>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</si>
  <si>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</si>
  <si>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</si>
  <si>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</si>
  <si>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</si>
  <si>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</si>
  <si>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</si>
  <si>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</si>
  <si>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</si>
  <si>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</si>
  <si>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</si>
  <si>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</si>
  <si>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</si>
  <si>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</si>
  <si>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</si>
  <si>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</si>
  <si>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</si>
  <si>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</si>
  <si>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</si>
  <si>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</si>
  <si>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</si>
  <si>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</si>
  <si>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</si>
  <si>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</si>
  <si>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</si>
  <si>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</si>
  <si>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</si>
  <si>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</si>
  <si>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</si>
  <si>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</si>
  <si>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</si>
  <si>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</si>
  <si>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</si>
  <si>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</si>
  <si>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</si>
  <si>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</si>
  <si>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</si>
  <si>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</si>
  <si>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</si>
  <si>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</si>
  <si>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</si>
  <si>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</si>
  <si>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</si>
  <si>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</si>
  <si>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</si>
  <si>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</si>
  <si>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</si>
  <si>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</si>
  <si>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</si>
  <si>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</si>
  <si>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</si>
  <si>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</si>
  <si>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</si>
  <si>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</si>
  <si>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</si>
  <si>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</si>
  <si>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</si>
  <si>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</si>
  <si>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</si>
  <si>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</si>
  <si>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</si>
  <si>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</si>
  <si>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</si>
  <si>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</si>
  <si>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</si>
  <si>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</si>
  <si>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</si>
  <si>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</si>
  <si>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</si>
  <si>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</si>
  <si>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</si>
  <si>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</si>
  <si>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</si>
  <si>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</si>
  <si>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</si>
  <si>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</si>
  <si>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</si>
  <si>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</si>
  <si>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</si>
  <si>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</si>
  <si>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</si>
  <si>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</si>
  <si>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</si>
  <si>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</si>
  <si>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</si>
  <si>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</si>
  <si>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</si>
  <si>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</si>
  <si>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</si>
  <si>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</si>
  <si>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</si>
  <si>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</si>
  <si>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</si>
  <si>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</si>
  <si>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</si>
  <si>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</si>
  <si>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</si>
  <si>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</si>
  <si>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</si>
  <si>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</si>
  <si>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</si>
  <si>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</si>
  <si>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</si>
  <si>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</si>
  <si>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</si>
  <si>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</si>
  <si>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</si>
  <si>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</si>
  <si>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</si>
  <si>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</si>
  <si>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</si>
  <si>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</si>
  <si>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</si>
  <si>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</si>
  <si>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</si>
  <si>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</si>
  <si>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</si>
  <si>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</si>
  <si>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</si>
  <si>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</si>
  <si>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</si>
  <si>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</si>
  <si>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</si>
  <si>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</si>
  <si>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</si>
  <si>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</si>
  <si>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</si>
  <si>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</si>
  <si>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</si>
  <si>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</si>
  <si>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</si>
  <si>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</si>
  <si>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</si>
  <si>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</si>
  <si>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</si>
  <si>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</si>
  <si>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</si>
  <si>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</si>
  <si>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</si>
  <si>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</si>
  <si>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</si>
  <si>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</si>
  <si>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</si>
  <si>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</si>
  <si>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</si>
  <si>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</si>
  <si>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</si>
  <si>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</si>
  <si>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</si>
  <si>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</si>
  <si>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</si>
  <si>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</si>
  <si>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</si>
  <si>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</si>
  <si>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</si>
  <si>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</si>
  <si>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</si>
  <si>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</si>
  <si>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</si>
  <si>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</si>
  <si>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</si>
  <si>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</si>
  <si>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</si>
  <si>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</si>
  <si>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</si>
  <si>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</si>
  <si>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</si>
  <si>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</si>
  <si>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</si>
  <si>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</si>
  <si>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</si>
  <si>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</si>
  <si>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</si>
  <si>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</si>
  <si>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</si>
  <si>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</si>
  <si>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</si>
  <si>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</si>
  <si>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</si>
  <si>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</si>
  <si>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</si>
  <si>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</si>
  <si>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</si>
  <si>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</si>
  <si>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</si>
  <si>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</si>
  <si>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</si>
  <si>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</si>
  <si>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</si>
  <si>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</si>
  <si>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</si>
  <si>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</si>
  <si>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</si>
  <si>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</si>
  <si>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</si>
  <si>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</si>
  <si>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</si>
  <si>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</si>
  <si>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</si>
  <si>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</si>
  <si>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</si>
  <si>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</si>
  <si>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</si>
  <si>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</si>
  <si>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</si>
  <si>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</si>
  <si>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</si>
  <si>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</si>
  <si>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</si>
  <si>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</si>
  <si>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</si>
  <si>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</si>
  <si>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</si>
  <si>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</si>
  <si>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</si>
  <si>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</si>
  <si>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</si>
  <si>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</si>
  <si>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</si>
  <si>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</si>
  <si>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</si>
  <si>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</si>
  <si>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</si>
  <si>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</si>
  <si>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</si>
  <si>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</si>
  <si>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</si>
  <si>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</si>
  <si>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</si>
  <si>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</si>
  <si>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</si>
  <si>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</si>
  <si>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</si>
  <si>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</si>
  <si>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</si>
  <si>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</si>
  <si>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</si>
  <si>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</si>
  <si>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</si>
  <si>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</si>
  <si>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</si>
  <si>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</si>
  <si>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</si>
  <si>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</si>
  <si>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</si>
  <si>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</si>
  <si>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</si>
  <si>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</si>
  <si>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</si>
  <si>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</si>
  <si>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</si>
  <si>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</si>
  <si>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</si>
  <si>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</si>
  <si>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</si>
  <si>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</si>
  <si>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</si>
  <si>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</si>
  <si>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</si>
  <si>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</si>
  <si>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</si>
  <si>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</si>
  <si>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</si>
  <si>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</si>
  <si>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</si>
  <si>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</si>
  <si>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</si>
  <si>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</si>
  <si>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</si>
  <si>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</si>
  <si>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</si>
  <si>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</si>
  <si>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</si>
  <si>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</si>
  <si>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</si>
  <si>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</si>
  <si>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</si>
  <si>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</si>
  <si>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</si>
  <si>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</si>
  <si>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</si>
  <si>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</si>
  <si>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</si>
  <si>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</si>
  <si>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</si>
  <si>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</si>
  <si>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</si>
  <si>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</si>
  <si>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</si>
  <si>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</si>
  <si>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</si>
  <si>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</si>
  <si>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</si>
  <si>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</si>
  <si>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</si>
  <si>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</si>
  <si>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</si>
  <si>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</si>
  <si>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</si>
  <si>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</si>
  <si>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</si>
  <si>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</si>
  <si>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</si>
  <si>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</si>
  <si>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</si>
  <si>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</si>
  <si>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</si>
  <si>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</si>
  <si>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</si>
  <si>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</si>
  <si>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</si>
  <si>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</si>
  <si>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</si>
  <si>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</si>
  <si>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</si>
  <si>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</si>
  <si>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</si>
  <si>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</si>
  <si>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</si>
  <si>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</si>
  <si>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</si>
  <si>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</si>
  <si>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</si>
  <si>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</si>
  <si>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</si>
  <si>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</si>
  <si>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</si>
  <si>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</si>
  <si>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</si>
  <si>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</si>
  <si>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</si>
  <si>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</si>
  <si>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</si>
  <si>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</si>
  <si>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</si>
  <si>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</si>
  <si>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</si>
  <si>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</si>
  <si>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</si>
  <si>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</si>
  <si>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</si>
  <si>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</si>
  <si>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</si>
  <si>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</si>
  <si>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</si>
  <si>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</si>
  <si>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</si>
  <si>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</si>
  <si>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</si>
  <si>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</si>
  <si>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</si>
  <si>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</si>
  <si>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</si>
  <si>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</si>
  <si>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</si>
  <si>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</si>
  <si>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</si>
  <si>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</si>
  <si>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</si>
  <si>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</si>
  <si>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</si>
  <si>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</si>
  <si>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</si>
  <si>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</si>
  <si>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</si>
  <si>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</si>
  <si>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</si>
  <si>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</si>
  <si>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</si>
  <si>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</si>
  <si>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</si>
  <si>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</si>
  <si>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</si>
  <si>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</si>
  <si>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</si>
  <si>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</si>
  <si>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</si>
  <si>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</si>
  <si>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</si>
  <si>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</si>
  <si>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</si>
  <si>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</si>
  <si>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</si>
  <si>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</si>
  <si>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</si>
  <si>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</si>
  <si>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</si>
  <si>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</si>
  <si>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</si>
  <si>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</si>
  <si>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</si>
  <si>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</si>
  <si>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</si>
  <si>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</si>
  <si>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</si>
  <si>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</si>
  <si>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</si>
  <si>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</si>
  <si>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</si>
  <si>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</si>
  <si>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</si>
  <si>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</si>
  <si>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</si>
  <si>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</si>
  <si>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</si>
  <si>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</si>
  <si>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</si>
  <si>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</si>
  <si>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</si>
  <si>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</si>
  <si>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</si>
  <si>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</si>
  <si>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</si>
  <si>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</si>
  <si>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</si>
  <si>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</si>
  <si>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</si>
  <si>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</si>
  <si>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</si>
  <si>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</si>
  <si>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</si>
  <si>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</si>
  <si>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</si>
  <si>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</si>
  <si>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</si>
  <si>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</si>
  <si>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</si>
  <si>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</si>
  <si>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</si>
  <si>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</si>
  <si>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</si>
  <si>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</si>
  <si>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</si>
  <si>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</si>
  <si>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</si>
  <si>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</si>
  <si>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</si>
  <si>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</si>
  <si>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</si>
  <si>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</si>
  <si>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</si>
  <si>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</si>
  <si>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</si>
  <si>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</si>
  <si>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</si>
  <si>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</si>
  <si>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</si>
  <si>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</si>
  <si>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</si>
  <si>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</si>
  <si>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</si>
  <si>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</si>
  <si>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</si>
  <si>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</si>
  <si>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</si>
  <si>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</si>
  <si>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</si>
  <si>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</si>
  <si>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</si>
  <si>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</si>
  <si>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</si>
  <si>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</si>
  <si>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</si>
  <si>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</si>
  <si>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</si>
  <si>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</si>
  <si>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</si>
  <si>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</si>
  <si>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</si>
  <si>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</si>
  <si>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</si>
  <si>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</si>
  <si>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</si>
  <si>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</si>
  <si>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</si>
  <si>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</si>
  <si>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</si>
  <si>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</si>
  <si>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</si>
  <si>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</si>
  <si>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</si>
  <si>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</si>
  <si>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</si>
  <si>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</si>
  <si>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</si>
  <si>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</si>
  <si>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</si>
  <si>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</si>
  <si>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</si>
  <si>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</si>
  <si>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</si>
  <si>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</si>
  <si>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</si>
  <si>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</si>
  <si>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</si>
  <si>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</si>
  <si>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</si>
  <si>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</si>
  <si>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</si>
  <si>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</si>
  <si>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</si>
  <si>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</si>
  <si>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</si>
  <si>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</si>
  <si>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</si>
  <si>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</si>
  <si>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</si>
  <si>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</si>
  <si>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</si>
  <si>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</si>
  <si>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</si>
  <si>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</si>
  <si>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</si>
  <si>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</si>
  <si>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</si>
  <si>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</si>
  <si>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</si>
  <si>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</si>
  <si>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</si>
  <si>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</si>
  <si>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</si>
  <si>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</si>
  <si>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</si>
  <si>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</si>
  <si>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</si>
  <si>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</si>
  <si>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</si>
  <si>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</si>
  <si>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</si>
  <si>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</si>
  <si>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</si>
  <si>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</si>
  <si>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</si>
  <si>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</si>
  <si>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</si>
  <si>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</si>
  <si>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</si>
  <si>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</si>
  <si>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</si>
  <si>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</si>
  <si>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</si>
  <si>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</si>
  <si>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</si>
  <si>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</si>
  <si>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</si>
  <si>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</si>
  <si>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</si>
  <si>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</si>
  <si>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</si>
  <si>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</si>
  <si>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</si>
  <si>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</si>
  <si>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</si>
  <si>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</si>
  <si>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</si>
  <si>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</si>
  <si>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</si>
  <si>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</si>
  <si>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</si>
  <si>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</si>
  <si>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</si>
  <si>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</si>
  <si>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</si>
  <si>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</si>
  <si>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</si>
  <si>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</si>
  <si>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</si>
  <si>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</si>
  <si>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</si>
  <si>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</si>
  <si>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</si>
  <si>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</si>
  <si>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</si>
  <si>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</si>
  <si>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</si>
  <si>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</si>
  <si>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</si>
  <si>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</si>
  <si>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</si>
  <si>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</si>
  <si>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</si>
  <si>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</si>
  <si>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</si>
  <si>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</si>
  <si>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</si>
  <si>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</si>
  <si>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</si>
  <si>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</si>
  <si>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</si>
  <si>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</si>
  <si>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</si>
  <si>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</si>
  <si>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</si>
  <si>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</si>
  <si>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</si>
  <si>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</si>
  <si>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</si>
  <si>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</si>
  <si>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</si>
  <si>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</si>
  <si>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</si>
  <si>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</si>
  <si>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</si>
  <si>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</si>
  <si>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</si>
  <si>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</si>
  <si>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</si>
  <si>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</si>
  <si>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</si>
  <si>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</si>
  <si>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</si>
  <si>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</si>
  <si>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</si>
  <si>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</si>
  <si>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</si>
  <si>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</si>
  <si>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</si>
  <si>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</si>
  <si>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</si>
  <si>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</si>
  <si>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</si>
  <si>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</si>
  <si>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</si>
  <si>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</si>
  <si>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</si>
  <si>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</si>
  <si>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</si>
  <si>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</si>
  <si>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</si>
  <si>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</si>
  <si>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</si>
  <si>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</si>
  <si>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</si>
  <si>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</si>
  <si>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</si>
  <si>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</si>
  <si>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</si>
  <si>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</si>
  <si>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</si>
  <si>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</si>
  <si>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</si>
  <si>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</si>
  <si>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</si>
  <si>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</si>
  <si>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</si>
  <si>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</si>
  <si>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</si>
  <si>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</si>
  <si>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</si>
  <si>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</si>
  <si>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</si>
  <si>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</si>
  <si>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</si>
  <si>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</si>
  <si>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</si>
  <si>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</si>
  <si>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</si>
  <si>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</si>
  <si>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</si>
  <si>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</si>
  <si>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</si>
  <si>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</si>
  <si>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</si>
  <si>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</si>
  <si>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</si>
  <si>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</si>
  <si>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</si>
  <si>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</si>
  <si>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</si>
  <si>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</si>
  <si>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</si>
  <si>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</si>
  <si>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</si>
  <si>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</si>
  <si>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</si>
  <si>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</si>
  <si>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</si>
  <si>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</si>
  <si>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</si>
  <si>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</si>
  <si>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</si>
  <si>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</si>
  <si>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</si>
  <si>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</si>
  <si>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</si>
  <si>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</si>
  <si>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</si>
  <si>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</si>
  <si>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</si>
  <si>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</si>
  <si>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</si>
  <si>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</si>
  <si>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</si>
  <si>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</si>
  <si>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</si>
  <si>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</si>
  <si>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</si>
  <si>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</si>
  <si>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</si>
  <si>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</si>
  <si>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</si>
  <si>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</si>
  <si>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</si>
  <si>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</si>
  <si>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</si>
  <si>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</si>
  <si>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</si>
  <si>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</si>
  <si>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</si>
  <si>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</si>
  <si>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</si>
  <si>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</si>
  <si>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</si>
  <si>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</si>
  <si>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</si>
  <si>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</si>
  <si>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</si>
  <si>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</si>
  <si>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</si>
  <si>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</si>
  <si>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</si>
  <si>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</si>
  <si>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</si>
  <si>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</si>
  <si>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</si>
  <si>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</si>
  <si>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</si>
  <si>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</si>
  <si>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</si>
  <si>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</si>
  <si>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</si>
  <si>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</si>
  <si>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</si>
  <si>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</si>
  <si>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</si>
  <si>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</si>
  <si>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</si>
  <si>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</si>
  <si>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</si>
  <si>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</si>
  <si>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</si>
  <si>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</si>
  <si>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</si>
  <si>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</si>
  <si>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</si>
  <si>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</si>
  <si>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</si>
  <si>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</si>
  <si>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</si>
  <si>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</si>
  <si>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</si>
  <si>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</si>
  <si>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</si>
  <si>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</si>
  <si>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</si>
  <si>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</si>
  <si>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</si>
  <si>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</si>
  <si>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</si>
  <si>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</si>
  <si>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</si>
  <si>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</si>
  <si>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</si>
  <si>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</si>
  <si>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</si>
  <si>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</si>
  <si>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</si>
  <si>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</si>
  <si>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</si>
  <si>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</si>
  <si>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</si>
  <si>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</si>
  <si>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</si>
  <si>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</si>
  <si>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</si>
  <si>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</si>
  <si>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</si>
  <si>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</si>
  <si>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</si>
  <si>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</si>
  <si>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</si>
  <si>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</si>
  <si>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</si>
  <si>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</si>
  <si>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</si>
  <si>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</si>
  <si>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</si>
  <si>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</si>
  <si>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</si>
  <si>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</si>
  <si>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</si>
  <si>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</si>
  <si>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</si>
  <si>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</si>
  <si>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</si>
  <si>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</si>
  <si>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</si>
  <si>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</si>
  <si>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</si>
  <si>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</si>
  <si>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</si>
  <si>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</si>
  <si>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</si>
  <si>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</si>
  <si>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</si>
  <si>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</si>
  <si>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</si>
  <si>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</si>
  <si>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</si>
  <si>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</si>
  <si>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</si>
  <si>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</si>
  <si>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</si>
  <si>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</si>
  <si>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</si>
  <si>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</si>
  <si>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</si>
  <si>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</si>
  <si>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</si>
  <si>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</si>
  <si>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</si>
  <si>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</si>
  <si>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</si>
  <si>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</si>
  <si>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</si>
  <si>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</si>
  <si>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</si>
  <si>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</si>
  <si>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</si>
  <si>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</si>
  <si>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</si>
  <si>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</si>
  <si>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</si>
  <si>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</si>
  <si>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</si>
  <si>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</si>
  <si>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</si>
  <si>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</si>
  <si>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</si>
  <si>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</si>
  <si>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</si>
  <si>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</si>
  <si>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</si>
  <si>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</si>
  <si>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</si>
  <si>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</si>
  <si>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</si>
  <si>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</si>
  <si>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</si>
  <si>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</si>
  <si>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</si>
  <si>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</si>
  <si>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</si>
  <si>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</si>
  <si>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</si>
  <si>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</si>
  <si>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</si>
  <si>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</si>
  <si>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</si>
  <si>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</si>
  <si>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</si>
  <si>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</si>
  <si>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</si>
  <si>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</si>
  <si>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</si>
  <si>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</si>
  <si>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</si>
  <si>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</si>
  <si>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</si>
  <si>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</si>
  <si>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</si>
  <si>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</si>
  <si>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</si>
  <si>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</si>
  <si>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</si>
  <si>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</si>
  <si>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</si>
  <si>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</si>
  <si>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</si>
  <si>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</si>
  <si>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</si>
  <si>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</si>
  <si>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</si>
  <si>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</si>
  <si>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</si>
  <si>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</si>
  <si>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</si>
  <si>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</si>
  <si>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</si>
  <si>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</si>
  <si>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</si>
  <si>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</si>
  <si>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</si>
  <si>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</si>
  <si>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</si>
  <si>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</si>
  <si>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</si>
  <si>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</si>
  <si>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</si>
  <si>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</si>
  <si>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</si>
  <si>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</si>
  <si>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</si>
  <si>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</si>
  <si>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</si>
  <si>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</si>
  <si>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</si>
  <si>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</si>
  <si>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</si>
  <si>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</si>
  <si>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</si>
  <si>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</si>
  <si>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</si>
  <si>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</si>
  <si>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</si>
  <si>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</si>
  <si>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</si>
  <si>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</si>
  <si>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</si>
  <si>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</si>
  <si>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</si>
  <si>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</si>
  <si>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</si>
  <si>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</si>
  <si>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</si>
  <si>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</si>
  <si>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</si>
  <si>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</si>
  <si>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</si>
  <si>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</si>
  <si>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</si>
  <si>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</si>
  <si>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</si>
  <si>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</si>
  <si>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</si>
  <si>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</si>
  <si>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</si>
  <si>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</si>
  <si>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</si>
  <si>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</si>
  <si>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</si>
  <si>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</si>
  <si>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</si>
  <si>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</si>
  <si>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</si>
  <si>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</si>
  <si>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</si>
  <si>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</si>
  <si>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</si>
  <si>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</si>
  <si>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</si>
  <si>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</si>
  <si>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</si>
  <si>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</si>
  <si>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</si>
  <si>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</si>
  <si>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</si>
  <si>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</si>
  <si>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</si>
  <si>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</si>
  <si>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</si>
  <si>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</si>
  <si>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</si>
  <si>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</si>
  <si>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</si>
  <si>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</si>
  <si>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</si>
  <si>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</si>
  <si>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</si>
  <si>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</si>
  <si>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</si>
  <si>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</si>
  <si>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</si>
  <si>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</si>
  <si>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</si>
  <si>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</si>
  <si>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</si>
  <si>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</si>
  <si>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</si>
  <si>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</si>
  <si>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</si>
  <si>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</si>
  <si>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</si>
  <si>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</si>
  <si>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</si>
  <si>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</si>
  <si>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</si>
  <si>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</si>
  <si>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</si>
  <si>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</si>
  <si>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</si>
  <si>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</si>
  <si>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</si>
  <si>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</si>
  <si>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</si>
  <si>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</si>
  <si>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</si>
  <si>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</si>
  <si>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</si>
  <si>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</si>
  <si>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</si>
  <si>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</si>
  <si>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</si>
  <si>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</si>
  <si>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</si>
  <si>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</si>
  <si>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</si>
  <si>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</si>
  <si>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</si>
  <si>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</si>
  <si>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</si>
  <si>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</si>
  <si>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</si>
  <si>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</si>
  <si>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</si>
  <si>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</si>
  <si>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</si>
  <si>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</si>
  <si>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</si>
  <si>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</si>
  <si>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</si>
  <si>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</si>
  <si>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</si>
  <si>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</si>
  <si>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</si>
  <si>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</si>
  <si>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</si>
  <si>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</si>
  <si>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</si>
  <si>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</si>
  <si>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</si>
  <si>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</si>
  <si>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</si>
  <si>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</si>
  <si>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</si>
  <si>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</si>
  <si>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</si>
  <si>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</si>
  <si>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</si>
  <si>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</si>
  <si>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</si>
  <si>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</si>
  <si>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</si>
  <si>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</si>
  <si>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</si>
  <si>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</si>
  <si>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</si>
  <si>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</si>
  <si>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</si>
  <si>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</si>
  <si>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</si>
  <si>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</si>
  <si>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</si>
  <si>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</si>
  <si>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</si>
  <si>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</si>
  <si>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</si>
  <si>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</si>
  <si>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</si>
  <si>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</si>
  <si>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</si>
  <si>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</si>
  <si>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</si>
  <si>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</si>
  <si>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</si>
  <si>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</si>
  <si>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</si>
  <si>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</si>
  <si>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</si>
  <si>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</si>
  <si>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</si>
  <si>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</si>
  <si>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</si>
  <si>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</si>
  <si>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</si>
  <si>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</si>
  <si>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</si>
  <si>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</si>
  <si>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</si>
  <si>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</si>
  <si>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</si>
  <si>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</si>
  <si>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</si>
  <si>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</si>
  <si>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</si>
  <si>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</si>
  <si>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</si>
  <si>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</si>
  <si>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</si>
  <si>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</si>
  <si>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</si>
  <si>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</si>
  <si>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</si>
  <si>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</si>
  <si>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</si>
  <si>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</si>
  <si>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</si>
  <si>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</si>
  <si>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</si>
  <si>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</si>
  <si>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</si>
  <si>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</si>
  <si>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</si>
  <si>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</si>
  <si>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</si>
  <si>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</si>
  <si>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</si>
  <si>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</si>
  <si>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</si>
  <si>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</si>
  <si>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</si>
  <si>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</si>
  <si>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</si>
  <si>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</si>
  <si>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</si>
  <si>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</si>
  <si>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</si>
  <si>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</si>
  <si>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</si>
  <si>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</si>
  <si>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</si>
  <si>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</si>
  <si>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</si>
  <si>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</si>
  <si>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</si>
  <si>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</si>
  <si>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</si>
  <si>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</si>
  <si>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</si>
  <si>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</si>
  <si>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</si>
  <si>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</si>
  <si>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</si>
  <si>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</si>
  <si>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</si>
  <si>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</si>
  <si>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</si>
  <si>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</si>
  <si>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</si>
  <si>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</si>
  <si>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</si>
  <si>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</si>
  <si>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</si>
  <si>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</si>
  <si>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</si>
  <si>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</si>
  <si>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</si>
  <si>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</si>
  <si>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</si>
  <si>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</si>
  <si>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</si>
  <si>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</si>
  <si>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</si>
  <si>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</si>
  <si>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</si>
  <si>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</si>
  <si>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</si>
  <si>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</si>
  <si>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</si>
  <si>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</si>
  <si>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</si>
  <si>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</si>
  <si>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</si>
  <si>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</si>
  <si>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</si>
  <si>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</si>
  <si>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</si>
  <si>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</si>
  <si>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</si>
  <si>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</si>
  <si>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</si>
  <si>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</si>
  <si>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</si>
  <si>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</si>
  <si>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</si>
  <si>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</si>
  <si>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</si>
  <si>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</si>
  <si>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</si>
  <si>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</si>
  <si>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</si>
  <si>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</si>
  <si>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</si>
  <si>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</si>
  <si>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</si>
  <si>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</si>
  <si>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</si>
  <si>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</si>
  <si>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</si>
  <si>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</si>
  <si>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</si>
  <si>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</si>
  <si>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</si>
  <si>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</si>
  <si>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</si>
  <si>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</si>
  <si>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</si>
  <si>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</si>
  <si>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</si>
  <si>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</si>
  <si>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</si>
  <si>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</si>
  <si>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</si>
  <si>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</si>
  <si>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</si>
  <si>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</si>
  <si>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</si>
  <si>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</si>
  <si>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</si>
  <si>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</si>
  <si>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</si>
  <si>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</si>
  <si>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</si>
  <si>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</si>
  <si>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</si>
  <si>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</si>
  <si>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</si>
  <si>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</si>
  <si>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</si>
  <si>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</si>
  <si>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</si>
  <si>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</si>
  <si>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</si>
  <si>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</si>
  <si>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</si>
  <si>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</si>
  <si>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</si>
  <si>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</si>
  <si>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</si>
  <si>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</si>
  <si>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</si>
  <si>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</si>
  <si>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</si>
  <si>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</si>
  <si>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</si>
  <si>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</si>
  <si>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</si>
  <si>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</si>
  <si>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</si>
  <si>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</si>
  <si>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</si>
  <si>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</si>
  <si>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</si>
  <si>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</si>
  <si>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</si>
  <si>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</si>
  <si>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</si>
  <si>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</si>
  <si>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</si>
  <si>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</si>
  <si>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</si>
  <si>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</si>
  <si>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</si>
  <si>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</si>
  <si>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</si>
  <si>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</si>
  <si>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</si>
  <si>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</si>
  <si>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</si>
  <si>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</si>
  <si>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</si>
  <si>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</si>
  <si>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</si>
  <si>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</si>
  <si>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</si>
  <si>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</si>
  <si>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</si>
  <si>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</si>
  <si>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</si>
  <si>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</si>
  <si>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</si>
  <si>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</si>
  <si>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</si>
  <si>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</si>
  <si>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</si>
  <si>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</si>
  <si>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</si>
  <si>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</si>
  <si>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</si>
  <si>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</si>
  <si>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</si>
  <si>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</si>
  <si>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</si>
  <si>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</si>
  <si>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</si>
  <si>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</si>
  <si>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</si>
  <si>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</si>
  <si>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</si>
  <si>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</si>
  <si>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</si>
  <si>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</si>
  <si>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</si>
  <si>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</si>
  <si>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</si>
  <si>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</si>
  <si>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</si>
  <si>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</si>
  <si>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</si>
  <si>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</si>
  <si>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</si>
  <si>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</si>
  <si>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</si>
  <si>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</si>
  <si>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</si>
  <si>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</si>
  <si>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</si>
  <si>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</si>
  <si>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</si>
  <si>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</si>
  <si>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</si>
  <si>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</si>
  <si>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</si>
  <si>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</si>
  <si>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</si>
  <si>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</si>
  <si>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</si>
  <si>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</si>
  <si>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</si>
  <si>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</si>
  <si>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</si>
  <si>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</si>
  <si>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</si>
  <si>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</si>
  <si>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</si>
  <si>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</si>
  <si>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</si>
  <si>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</si>
  <si>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</si>
  <si>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</si>
  <si>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</si>
  <si>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</si>
  <si>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</si>
  <si>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</si>
  <si>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</si>
  <si>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</si>
  <si>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</si>
  <si>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</si>
  <si>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</si>
  <si>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</si>
  <si>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</si>
  <si>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</si>
  <si>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</si>
  <si>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</si>
  <si>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</si>
  <si>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</si>
  <si>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</si>
  <si>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</si>
  <si>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</si>
  <si>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</si>
  <si>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</si>
  <si>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</si>
  <si>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</si>
  <si>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</si>
  <si>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</si>
  <si>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</si>
  <si>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</si>
  <si>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</si>
  <si>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</si>
  <si>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</si>
  <si>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</si>
  <si>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</si>
  <si>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</si>
  <si>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</si>
  <si>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</si>
  <si>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</si>
  <si>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</si>
  <si>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</si>
  <si>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</si>
  <si>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</si>
  <si>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</si>
  <si>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</si>
  <si>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</si>
  <si>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</si>
  <si>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</si>
  <si>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</si>
  <si>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</si>
  <si>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</si>
  <si>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</si>
  <si>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</si>
  <si>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</si>
  <si>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</si>
  <si>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</si>
  <si>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</si>
  <si>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</si>
  <si>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</si>
  <si>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</si>
  <si>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</si>
  <si>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</si>
  <si>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</si>
  <si>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</si>
  <si>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</si>
  <si>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</si>
  <si>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</si>
  <si>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</si>
  <si>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</si>
  <si>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</si>
  <si>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</si>
  <si>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</si>
  <si>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</si>
  <si>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</si>
  <si>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</si>
  <si>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</si>
  <si>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</si>
  <si>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</si>
  <si>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</si>
  <si>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</si>
  <si>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</si>
  <si>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</si>
  <si>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</si>
  <si>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</si>
  <si>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</si>
  <si>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</si>
  <si>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</si>
  <si>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</si>
  <si>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</si>
  <si>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</si>
  <si>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</si>
  <si>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</si>
  <si>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</si>
  <si>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</si>
  <si>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</si>
  <si>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</si>
  <si>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</si>
  <si>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</si>
  <si>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</si>
  <si>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</si>
  <si>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</si>
  <si>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</si>
  <si>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</si>
  <si>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</si>
  <si>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</si>
  <si>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</si>
  <si>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</si>
  <si>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</si>
  <si>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</si>
  <si>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</si>
  <si>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</si>
  <si>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</si>
  <si>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</si>
  <si>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</si>
  <si>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</si>
  <si>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</si>
  <si>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</si>
  <si>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</si>
  <si>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</si>
  <si>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</si>
  <si>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</si>
  <si>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</si>
  <si>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</si>
  <si>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</si>
  <si>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</si>
  <si>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</si>
  <si>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</si>
  <si>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</si>
  <si>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</si>
  <si>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</si>
  <si>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</si>
  <si>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</si>
  <si>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</si>
  <si>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</si>
  <si>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</si>
  <si>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</si>
  <si>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</si>
  <si>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</si>
  <si>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</si>
  <si>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</si>
  <si>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</si>
  <si>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</si>
  <si>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</si>
  <si>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</si>
  <si>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</si>
  <si>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</si>
  <si>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</si>
  <si>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</si>
  <si>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</si>
  <si>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</si>
  <si>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</si>
  <si>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</si>
  <si>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</si>
  <si>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</si>
  <si>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</si>
  <si>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</si>
  <si>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</si>
  <si>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</si>
  <si>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</si>
  <si>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</si>
  <si>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</si>
  <si>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</si>
  <si>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</si>
  <si>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</si>
  <si>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</si>
  <si>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</si>
  <si>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</si>
  <si>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</si>
  <si>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</si>
  <si>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</si>
  <si>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</si>
  <si>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</si>
  <si>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</si>
  <si>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</si>
  <si>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</si>
  <si>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</si>
  <si>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</si>
  <si>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</si>
  <si>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</si>
  <si>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</si>
  <si>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</si>
  <si>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</si>
  <si>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</si>
  <si>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</si>
  <si>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</si>
  <si>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</si>
  <si>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</si>
  <si>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</si>
  <si>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</si>
  <si>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</si>
  <si>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</si>
  <si>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</si>
  <si>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</si>
  <si>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</si>
  <si>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</si>
  <si>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</si>
  <si>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</si>
  <si>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</si>
  <si>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</si>
  <si>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</si>
  <si>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</si>
  <si>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</si>
  <si>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</si>
  <si>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</si>
  <si>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</si>
  <si>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</si>
  <si>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</si>
  <si>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</si>
  <si>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</si>
  <si>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</si>
  <si>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</si>
  <si>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</si>
  <si>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</si>
  <si>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</si>
  <si>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</si>
  <si>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</si>
  <si>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</si>
  <si>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</si>
  <si>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</si>
  <si>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</si>
  <si>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</si>
  <si>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</si>
  <si>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</si>
  <si>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</si>
  <si>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</si>
  <si>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</si>
  <si>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</si>
  <si>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</si>
  <si>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</si>
  <si>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</si>
  <si>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</si>
  <si>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</si>
  <si>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</si>
  <si>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</si>
  <si>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</si>
  <si>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</si>
  <si>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</si>
  <si>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</si>
  <si>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</si>
  <si>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</si>
  <si>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</si>
  <si>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</si>
  <si>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</si>
  <si>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</si>
  <si>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</si>
  <si>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</si>
  <si>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</si>
  <si>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</si>
  <si>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</si>
  <si>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</si>
  <si>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</si>
  <si>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</si>
  <si>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</si>
  <si>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</si>
  <si>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</si>
  <si>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</si>
  <si>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</si>
  <si>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</si>
  <si>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</si>
  <si>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</si>
  <si>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</si>
  <si>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</si>
  <si>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</si>
  <si>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</si>
  <si>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</si>
  <si>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</si>
  <si>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</si>
  <si>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</si>
  <si>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</si>
  <si>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</si>
  <si>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</si>
  <si>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</si>
  <si>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</si>
  <si>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</si>
  <si>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</si>
  <si>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</si>
  <si>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</si>
  <si>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</si>
  <si>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</si>
  <si>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</si>
  <si>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</si>
  <si>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</si>
  <si>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</si>
  <si>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</si>
  <si>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</si>
  <si>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</si>
  <si>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</si>
  <si>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</si>
  <si>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</si>
  <si>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</si>
  <si>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</si>
  <si>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</si>
  <si>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</si>
  <si>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</si>
  <si>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</si>
  <si>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</si>
  <si>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</si>
  <si>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</si>
  <si>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</si>
  <si>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</si>
  <si>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</si>
  <si>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</si>
  <si>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</si>
  <si>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</si>
  <si>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</si>
  <si>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</si>
  <si>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</si>
  <si>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</si>
  <si>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</si>
  <si>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</si>
  <si>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</si>
  <si>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</si>
  <si>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</si>
  <si>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</si>
  <si>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</si>
  <si>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</si>
  <si>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</si>
  <si>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</si>
  <si>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</si>
  <si>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</si>
  <si>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</si>
  <si>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</si>
  <si>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</si>
  <si>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</si>
  <si>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</si>
  <si>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</si>
  <si>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</si>
  <si>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</si>
  <si>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</si>
  <si>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</si>
  <si>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</si>
  <si>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</si>
  <si>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</si>
  <si>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</si>
  <si>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</si>
  <si>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</si>
  <si>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</si>
  <si>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</si>
  <si>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</si>
  <si>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</si>
  <si>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</si>
  <si>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</si>
  <si>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</si>
  <si>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</si>
  <si>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</si>
  <si>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</si>
  <si>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</si>
  <si>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</si>
  <si>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</si>
  <si>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</si>
  <si>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</si>
  <si>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</si>
  <si>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</si>
  <si>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</si>
  <si>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</si>
  <si>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</si>
  <si>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</si>
  <si>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</si>
  <si>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</si>
  <si>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</si>
  <si>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</si>
  <si>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</si>
  <si>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</si>
  <si>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</si>
  <si>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</si>
  <si>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</si>
  <si>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</si>
  <si>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</si>
  <si>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</si>
  <si>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</si>
  <si>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</si>
  <si>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</si>
  <si>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</si>
  <si>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</si>
  <si>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</si>
  <si>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</si>
  <si>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</si>
  <si>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</si>
  <si>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</si>
  <si>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</si>
  <si>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</si>
  <si>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</si>
  <si>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</si>
  <si>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</si>
  <si>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</si>
  <si>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</si>
  <si>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</si>
  <si>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</si>
  <si>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</si>
  <si>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</si>
  <si>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</si>
  <si>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</si>
  <si>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</si>
  <si>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</si>
  <si>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</si>
  <si>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</si>
  <si>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</si>
  <si>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</si>
  <si>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</si>
  <si>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</si>
  <si>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</si>
  <si>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</si>
  <si>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</si>
  <si>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</si>
  <si>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</si>
  <si>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</si>
  <si>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</si>
  <si>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</si>
  <si>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</si>
  <si>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</si>
  <si>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</si>
  <si>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</si>
  <si>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</si>
  <si>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</si>
  <si>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</si>
  <si>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</si>
  <si>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</si>
  <si>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</si>
  <si>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</si>
  <si>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</si>
  <si>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</si>
  <si>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</si>
  <si>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</si>
  <si>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</si>
  <si>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</si>
  <si>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</si>
  <si>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</si>
  <si>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</si>
  <si>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</si>
  <si>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</si>
  <si>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</si>
  <si>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</si>
  <si>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</si>
  <si>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</si>
  <si>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</si>
  <si>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</si>
  <si>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</si>
  <si>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</si>
  <si>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</si>
  <si>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</si>
  <si>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</si>
  <si>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</si>
  <si>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</si>
  <si>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</si>
  <si>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</si>
  <si>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</si>
  <si>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</si>
  <si>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</si>
  <si>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</si>
  <si>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</si>
  <si>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</si>
  <si>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</si>
  <si>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</si>
  <si>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</si>
  <si>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</si>
  <si>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</si>
  <si>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</si>
  <si>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</si>
  <si>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</si>
  <si>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</si>
  <si>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</si>
  <si>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</si>
  <si>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</si>
  <si>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</si>
  <si>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</si>
  <si>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</si>
  <si>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</si>
  <si>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</si>
  <si>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</si>
  <si>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</si>
  <si>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</si>
  <si>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</si>
  <si>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</si>
  <si>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</si>
  <si>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</si>
  <si>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</si>
  <si>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</si>
  <si>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</si>
  <si>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</si>
  <si>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</si>
  <si>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</si>
  <si>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</si>
  <si>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</si>
  <si>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</si>
  <si>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</si>
  <si>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</si>
  <si>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</si>
  <si>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</si>
  <si>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</si>
  <si>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</si>
  <si>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</si>
  <si>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</si>
  <si>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</si>
  <si>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</si>
  <si>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</si>
  <si>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</si>
  <si>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</si>
  <si>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</si>
  <si>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</si>
  <si>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</si>
  <si>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</si>
  <si>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</si>
  <si>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</si>
  <si>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</si>
  <si>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</si>
  <si>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</si>
  <si>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</si>
  <si>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</si>
  <si>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</si>
  <si>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</si>
  <si>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</si>
  <si>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</si>
  <si>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</si>
  <si>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</si>
  <si>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</si>
  <si>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</si>
  <si>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</si>
  <si>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</si>
  <si>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</si>
  <si>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</si>
  <si>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</si>
  <si>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</si>
  <si>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</si>
  <si>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</si>
  <si>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</si>
  <si>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</si>
  <si>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</si>
  <si>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</si>
  <si>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</si>
  <si>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</si>
  <si>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</si>
  <si>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</si>
  <si>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</si>
  <si>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</si>
  <si>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</si>
  <si>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</si>
  <si>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</si>
  <si>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</si>
  <si>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</si>
  <si>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</si>
  <si>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</si>
  <si>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</si>
  <si>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</si>
  <si>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</si>
  <si>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</si>
  <si>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</si>
  <si>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</si>
  <si>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</si>
  <si>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</si>
  <si>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</si>
  <si>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</si>
  <si>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</si>
  <si>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</si>
  <si>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</si>
  <si>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</si>
  <si>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</si>
  <si>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</si>
  <si>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</si>
  <si>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</si>
  <si>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</si>
  <si>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</si>
  <si>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</si>
  <si>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</si>
  <si>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</si>
  <si>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</si>
  <si>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</si>
  <si>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</si>
  <si>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</si>
  <si>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</si>
  <si>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</si>
  <si>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</si>
  <si>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</si>
  <si>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</si>
  <si>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</si>
  <si>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</si>
  <si>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</si>
  <si>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</si>
  <si>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</si>
  <si>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</si>
  <si>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</si>
  <si>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</si>
  <si>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</si>
  <si>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</si>
  <si>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</si>
  <si>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</si>
  <si>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</si>
  <si>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</si>
  <si>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</si>
  <si>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</si>
  <si>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</si>
  <si>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</si>
  <si>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</si>
  <si>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</si>
  <si>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</si>
  <si>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</si>
  <si>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</si>
  <si>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</si>
  <si>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</si>
  <si>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</si>
  <si>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</si>
  <si>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</si>
  <si>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</si>
  <si>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</si>
  <si>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</si>
  <si>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</si>
  <si>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</si>
  <si>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</si>
  <si>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</si>
  <si>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</si>
  <si>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</si>
  <si>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</si>
  <si>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</si>
  <si>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</si>
  <si>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</si>
  <si>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</si>
  <si>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</si>
  <si>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</si>
  <si>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</si>
  <si>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</si>
  <si>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</si>
  <si>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</si>
  <si>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</si>
  <si>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</si>
  <si>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</si>
  <si>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</si>
  <si>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</si>
  <si>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</si>
  <si>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</si>
  <si>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</si>
  <si>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</si>
  <si>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</si>
  <si>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</si>
  <si>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</si>
  <si>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</si>
  <si>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</si>
  <si>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</si>
  <si>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</si>
  <si>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</si>
  <si>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</si>
  <si>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</si>
  <si>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</si>
  <si>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</si>
  <si>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</si>
  <si>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</si>
  <si>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</si>
  <si>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</si>
  <si>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</si>
  <si>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</si>
  <si>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</si>
  <si>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</si>
  <si>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</si>
  <si>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</si>
  <si>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</si>
  <si>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</si>
  <si>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</si>
  <si>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</si>
  <si>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</si>
  <si>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</si>
  <si>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</si>
  <si>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</si>
  <si>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</si>
  <si>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</si>
  <si>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</si>
  <si>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</si>
  <si>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</si>
  <si>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</si>
  <si>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</si>
  <si>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</si>
  <si>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</si>
  <si>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</si>
  <si>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</si>
  <si>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</si>
  <si>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</si>
  <si>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</si>
  <si>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</si>
  <si>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</si>
  <si>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</si>
  <si>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</si>
  <si>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</si>
  <si>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</si>
  <si>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</si>
  <si>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</si>
  <si>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</si>
  <si>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</si>
  <si>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</si>
  <si>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</si>
  <si>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</si>
  <si>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</si>
  <si>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</si>
  <si>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</si>
  <si>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</si>
  <si>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</si>
  <si>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</si>
  <si>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</si>
  <si>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</si>
  <si>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</si>
  <si>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</si>
  <si>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</si>
  <si>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</si>
  <si>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</si>
  <si>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</si>
  <si>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</si>
  <si>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</si>
  <si>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</si>
  <si>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</si>
  <si>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</si>
  <si>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</si>
  <si>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</si>
  <si>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</si>
  <si>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</si>
  <si>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</si>
  <si>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</si>
  <si>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</si>
  <si>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</si>
  <si>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</si>
  <si>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</si>
  <si>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</si>
  <si>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</si>
  <si>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</si>
  <si>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</si>
  <si>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</si>
  <si>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</si>
  <si>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</si>
  <si>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</si>
  <si>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</si>
  <si>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</si>
  <si>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</si>
  <si>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</si>
  <si>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</si>
  <si>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</si>
  <si>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</si>
  <si>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</si>
  <si>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</si>
  <si>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</si>
  <si>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</si>
  <si>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</si>
  <si>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</si>
  <si>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</si>
  <si>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</si>
  <si>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</si>
  <si>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</si>
  <si>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</si>
  <si>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</si>
  <si>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</si>
  <si>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</si>
  <si>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</si>
  <si>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</si>
  <si>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</si>
  <si>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</si>
  <si>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</si>
  <si>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</si>
  <si>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</si>
  <si>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</si>
  <si>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</si>
  <si>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</si>
  <si>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</si>
  <si>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</si>
  <si>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</si>
  <si>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</si>
  <si>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</si>
  <si>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</si>
  <si>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</si>
  <si>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</si>
  <si>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</si>
  <si>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</si>
  <si>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</si>
  <si>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</si>
  <si>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</si>
  <si>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</si>
  <si>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</si>
  <si>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</si>
  <si>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</si>
  <si>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</si>
  <si>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</si>
  <si>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</si>
  <si>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</si>
  <si>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</si>
  <si>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</si>
  <si>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</si>
  <si>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</si>
  <si>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</si>
  <si>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</si>
  <si>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</si>
  <si>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</si>
  <si>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</si>
  <si>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</si>
  <si>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</si>
  <si>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</si>
  <si>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</si>
  <si>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</si>
  <si>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</si>
  <si>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</si>
  <si>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</si>
  <si>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</si>
  <si>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</si>
  <si>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</si>
  <si>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</si>
  <si>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</si>
  <si>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</si>
  <si>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</si>
  <si>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</si>
  <si>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</si>
  <si>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</si>
  <si>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</si>
  <si>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</si>
  <si>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</si>
  <si>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</si>
  <si>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</si>
  <si>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</si>
  <si>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</si>
  <si>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</si>
  <si>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</si>
  <si>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</si>
  <si>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</si>
  <si>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</si>
  <si>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</si>
  <si>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</si>
  <si>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</si>
  <si>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</si>
  <si>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</si>
  <si>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</si>
  <si>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</si>
  <si>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</si>
  <si>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</si>
  <si>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</si>
  <si>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</si>
  <si>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</si>
  <si>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</si>
  <si>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</si>
  <si>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</si>
  <si>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</si>
  <si>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</si>
  <si>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</si>
  <si>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</si>
  <si>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</si>
  <si>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</si>
  <si>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</si>
  <si>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</si>
  <si>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</si>
  <si>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</si>
  <si>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</si>
  <si>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</si>
  <si>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</si>
  <si>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</si>
  <si>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</si>
  <si>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</si>
  <si>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</si>
  <si>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</si>
  <si>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</si>
  <si>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</si>
  <si>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</si>
  <si>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</si>
  <si>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</si>
  <si>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</si>
  <si>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</si>
  <si>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</si>
  <si>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</si>
  <si>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</si>
  <si>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</si>
  <si>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</si>
  <si>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</si>
  <si>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</si>
  <si>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</si>
  <si>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</si>
  <si>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</si>
  <si>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</si>
  <si>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</si>
  <si>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</si>
  <si>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</si>
  <si>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</si>
  <si>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</si>
  <si>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</si>
  <si>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</si>
  <si>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</si>
  <si>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</si>
  <si>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</si>
  <si>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</si>
  <si>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</si>
  <si>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</si>
  <si>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</si>
  <si>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</si>
  <si>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</si>
  <si>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</si>
  <si>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</si>
  <si>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</si>
  <si>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</si>
  <si>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</si>
  <si>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</si>
  <si>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</si>
  <si>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</si>
  <si>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</si>
  <si>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</si>
  <si>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</si>
  <si>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</si>
  <si>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</si>
  <si>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</si>
  <si>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</si>
  <si>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</si>
  <si>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</si>
  <si>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</si>
  <si>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</si>
  <si>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</si>
  <si>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</si>
  <si>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</si>
  <si>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</si>
  <si>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</si>
  <si>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</si>
  <si>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</si>
  <si>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</si>
  <si>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</si>
  <si>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</si>
  <si>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</si>
  <si>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</si>
  <si>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</si>
  <si>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</si>
  <si>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</si>
  <si>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</si>
  <si>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</si>
  <si>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</si>
  <si>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</si>
  <si>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</si>
  <si>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</si>
  <si>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</si>
  <si>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</si>
  <si>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</si>
  <si>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</si>
  <si>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</si>
  <si>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</si>
  <si>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</si>
  <si>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</si>
  <si>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</si>
  <si>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</si>
  <si>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</si>
  <si>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</si>
  <si>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</si>
  <si>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</si>
  <si>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</si>
  <si>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</si>
  <si>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</si>
  <si>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</si>
  <si>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</si>
  <si>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</si>
  <si>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</si>
  <si>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</si>
  <si>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</si>
  <si>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</si>
  <si>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</si>
  <si>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</si>
  <si>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</si>
  <si>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</si>
  <si>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</si>
  <si>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</si>
  <si>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</si>
  <si>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</si>
  <si>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</si>
  <si>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</si>
  <si>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</si>
  <si>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</si>
  <si>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</si>
  <si>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</si>
  <si>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</si>
  <si>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</si>
  <si>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</si>
  <si>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</si>
  <si>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</si>
  <si>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</si>
  <si>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</si>
  <si>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</si>
  <si>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</si>
  <si>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</si>
  <si>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</si>
  <si>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</si>
  <si>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</si>
  <si>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</si>
  <si>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</si>
  <si>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</si>
  <si>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</si>
  <si>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</si>
  <si>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</si>
  <si>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</si>
  <si>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</si>
  <si>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</si>
  <si>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</si>
  <si>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</si>
  <si>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</si>
  <si>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</si>
  <si>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</si>
  <si>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</si>
  <si>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</si>
  <si>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</si>
  <si>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</si>
  <si>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</si>
  <si>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</si>
  <si>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</si>
  <si>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</si>
  <si>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</si>
  <si>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</si>
  <si>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</si>
  <si>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</si>
  <si>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</si>
  <si>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</si>
  <si>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</si>
  <si>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</si>
  <si>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</si>
  <si>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</si>
  <si>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</si>
  <si>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</si>
  <si>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</si>
  <si>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</si>
  <si>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</si>
  <si>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</si>
  <si>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</si>
  <si>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</si>
  <si>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</si>
  <si>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</si>
  <si>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</si>
  <si>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</si>
  <si>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</si>
  <si>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</si>
  <si>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</si>
  <si>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</si>
  <si>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</si>
  <si>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</si>
  <si>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</si>
  <si>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</si>
  <si>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</si>
  <si>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</si>
  <si>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</si>
  <si>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</si>
  <si>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</si>
  <si>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</si>
  <si>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</si>
  <si>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</si>
  <si>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</si>
  <si>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</si>
  <si>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</si>
  <si>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</si>
  <si>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</si>
  <si>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</si>
  <si>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</si>
  <si>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</si>
  <si>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</si>
  <si>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</si>
  <si>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</si>
  <si>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</si>
  <si>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</si>
  <si>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</si>
  <si>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</si>
  <si>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</si>
  <si>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</si>
  <si>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</si>
  <si>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</si>
  <si>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</si>
  <si>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</si>
  <si>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</si>
  <si>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</si>
  <si>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</si>
  <si>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</si>
  <si>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</si>
  <si>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</si>
  <si>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</si>
  <si>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</si>
  <si>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</si>
  <si>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</si>
  <si>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</si>
  <si>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</si>
  <si>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</si>
  <si>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</si>
  <si>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</si>
  <si>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</si>
  <si>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</si>
  <si>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</si>
  <si>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</si>
  <si>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</si>
  <si>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</si>
  <si>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</si>
  <si>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</si>
  <si>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</si>
  <si>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</si>
  <si>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</si>
  <si>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</si>
  <si>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</si>
  <si>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</si>
  <si>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</si>
  <si>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</si>
  <si>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</si>
  <si>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</si>
  <si>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</si>
  <si>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</si>
  <si>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</si>
  <si>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</si>
  <si>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</si>
  <si>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</si>
  <si>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</si>
  <si>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</si>
  <si>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</si>
  <si>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</si>
  <si>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</si>
  <si>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</si>
  <si>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</si>
  <si>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</si>
  <si>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</si>
  <si>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</si>
  <si>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</si>
  <si>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</si>
  <si>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</si>
  <si>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</si>
  <si>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</si>
  <si>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</si>
  <si>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</si>
  <si>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</si>
  <si>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</si>
  <si>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</si>
  <si>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</si>
  <si>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</si>
  <si>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</si>
  <si>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</si>
  <si>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</si>
  <si>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</si>
  <si>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</si>
  <si>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</si>
  <si>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</si>
  <si>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</si>
  <si>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</si>
  <si>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</si>
  <si>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</si>
  <si>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</si>
  <si>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</si>
  <si>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</si>
  <si>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</si>
  <si>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</si>
  <si>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</si>
  <si>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</si>
  <si>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</si>
  <si>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</si>
  <si>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</si>
  <si>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</si>
  <si>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</si>
  <si>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</si>
  <si>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</si>
  <si>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</si>
  <si>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</si>
  <si>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</si>
  <si>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</si>
  <si>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</si>
  <si>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</si>
  <si>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</si>
  <si>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</si>
  <si>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</si>
  <si>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</si>
  <si>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</si>
  <si>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</si>
  <si>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</si>
  <si>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</si>
  <si>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</si>
  <si>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</si>
  <si>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</si>
  <si>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</si>
  <si>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</si>
  <si>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</si>
  <si>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</si>
  <si>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</si>
  <si>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</si>
  <si>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</si>
  <si>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</si>
  <si>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</si>
  <si>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</si>
  <si>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</si>
  <si>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</si>
  <si>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</si>
  <si>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</si>
  <si>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</si>
  <si>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</si>
  <si>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</si>
  <si>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</si>
  <si>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</si>
  <si>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</si>
  <si>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</si>
  <si>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</si>
  <si>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</si>
  <si>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</si>
  <si>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</si>
  <si>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</si>
  <si>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</si>
  <si>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</si>
  <si>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</si>
  <si>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</si>
  <si>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</si>
  <si>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</si>
  <si>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</si>
  <si>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</si>
  <si>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</si>
  <si>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</si>
  <si>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</si>
  <si>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</si>
  <si>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</si>
  <si>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</si>
  <si>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</si>
  <si>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</si>
  <si>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</si>
  <si>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</si>
  <si>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</si>
  <si>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</si>
  <si>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</si>
  <si>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</si>
  <si>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</si>
  <si>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</si>
  <si>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</si>
  <si>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</si>
  <si>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</si>
  <si>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</si>
  <si>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</si>
  <si>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</si>
  <si>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</si>
  <si>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</si>
  <si>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</si>
  <si>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</si>
  <si>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</si>
  <si>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</si>
  <si>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</si>
  <si>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</si>
  <si>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</si>
  <si>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</si>
  <si>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</si>
  <si>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</si>
  <si>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</si>
  <si>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</si>
  <si>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</si>
  <si>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</si>
  <si>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</si>
  <si>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</si>
  <si>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</si>
  <si>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</si>
  <si>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</si>
  <si>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</si>
  <si>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</si>
  <si>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</si>
  <si>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</si>
  <si>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</si>
  <si>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</si>
  <si>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</si>
  <si>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</si>
  <si>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</si>
  <si>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</si>
  <si>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</si>
  <si>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</si>
  <si>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</si>
  <si>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</si>
  <si>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</si>
  <si>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</si>
  <si>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</si>
  <si>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</si>
  <si>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</si>
  <si>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</si>
  <si>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</si>
  <si>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</si>
  <si>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</si>
  <si>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</si>
  <si>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</si>
  <si>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</si>
  <si>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</si>
  <si>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</si>
  <si>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</si>
  <si>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</si>
  <si>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</si>
  <si>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</si>
  <si>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</si>
  <si>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</si>
  <si>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</si>
  <si>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</si>
  <si>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</si>
  <si>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</si>
  <si>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</si>
  <si>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</si>
  <si>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</si>
  <si>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</si>
  <si>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</si>
  <si>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</si>
  <si>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</si>
  <si>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</si>
  <si>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</si>
  <si>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</si>
  <si>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</si>
  <si>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</si>
  <si>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</si>
  <si>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</si>
  <si>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</si>
  <si>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</si>
  <si>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</si>
  <si>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</si>
  <si>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</si>
  <si>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</si>
  <si>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</si>
  <si>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</si>
  <si>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</si>
  <si>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</si>
  <si>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</si>
  <si>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</si>
  <si>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</si>
  <si>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</si>
  <si>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</si>
  <si>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</si>
  <si>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</si>
  <si>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</si>
  <si>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</si>
  <si>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</si>
  <si>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</si>
  <si>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</si>
  <si>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</si>
  <si>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</si>
  <si>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</si>
  <si>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</si>
  <si>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</si>
  <si>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</si>
  <si>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</si>
  <si>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</si>
  <si>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</si>
  <si>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</si>
  <si>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</si>
  <si>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</si>
  <si>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</si>
  <si>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</si>
  <si>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</si>
  <si>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</si>
  <si>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</si>
  <si>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</si>
  <si>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</si>
  <si>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</si>
  <si>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</si>
  <si>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</si>
  <si>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</si>
  <si>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</si>
  <si>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</si>
  <si>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</si>
  <si>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</si>
  <si>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</si>
  <si>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</si>
  <si>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</si>
  <si>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</si>
  <si>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</si>
  <si>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</si>
  <si>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</si>
  <si>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</si>
  <si>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</si>
  <si>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</si>
  <si>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</si>
  <si>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</si>
  <si>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</si>
  <si>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</si>
  <si>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</si>
  <si>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</si>
  <si>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</si>
  <si>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</si>
  <si>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</si>
  <si>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</si>
  <si>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</si>
  <si>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</si>
  <si>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</si>
  <si>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</si>
  <si>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</si>
  <si>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</si>
  <si>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</si>
  <si>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</si>
  <si>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</si>
  <si>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</si>
  <si>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</si>
  <si>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</si>
  <si>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</si>
  <si>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</si>
  <si>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</si>
  <si>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</si>
  <si>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</si>
  <si>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</si>
  <si>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</si>
  <si>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</si>
  <si>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</si>
  <si>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</si>
  <si>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</si>
  <si>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</si>
  <si>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</si>
  <si>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</si>
  <si>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</si>
  <si>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</si>
  <si>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</si>
  <si>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</si>
  <si>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</si>
  <si>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</si>
  <si>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</si>
  <si>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</si>
  <si>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</si>
  <si>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</si>
  <si>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</si>
  <si>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</si>
  <si>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</si>
  <si>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</si>
  <si>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</si>
  <si>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</si>
  <si>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</si>
  <si>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</si>
  <si>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</si>
  <si>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</si>
  <si>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</si>
  <si>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</si>
  <si>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</si>
  <si>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</si>
  <si>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</si>
  <si>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</si>
  <si>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</si>
  <si>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</si>
  <si>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</si>
  <si>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</si>
  <si>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</si>
  <si>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</si>
  <si>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</si>
  <si>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</si>
  <si>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</si>
  <si>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</si>
  <si>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</si>
  <si>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</si>
  <si>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</si>
  <si>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</si>
  <si>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</si>
  <si>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</si>
  <si>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</si>
  <si>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</si>
  <si>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</si>
  <si>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</si>
  <si>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</si>
  <si>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</si>
  <si>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</si>
  <si>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</si>
  <si>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</si>
  <si>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</si>
  <si>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</si>
  <si>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</si>
  <si>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</si>
  <si>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</si>
  <si>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</si>
  <si>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</si>
  <si>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</si>
  <si>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</si>
  <si>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</si>
  <si>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</si>
  <si>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</si>
  <si>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</si>
  <si>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</si>
  <si>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</si>
  <si>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</si>
  <si>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</si>
  <si>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</si>
  <si>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</si>
  <si>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</si>
  <si>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</si>
  <si>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</si>
  <si>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</si>
  <si>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</si>
  <si>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</si>
  <si>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</si>
  <si>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</si>
  <si>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</si>
  <si>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</si>
  <si>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</si>
  <si>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</si>
  <si>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</si>
  <si>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</si>
  <si>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</si>
  <si>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</si>
  <si>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</si>
  <si>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</si>
  <si>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</si>
  <si>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</si>
  <si>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</si>
  <si>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</si>
  <si>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</si>
  <si>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</si>
  <si>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</si>
  <si>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</si>
  <si>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</si>
  <si>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</si>
  <si>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</si>
  <si>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</si>
  <si>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</si>
  <si>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</si>
  <si>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</si>
  <si>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</si>
  <si>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</si>
  <si>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</si>
  <si>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</si>
  <si>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</si>
  <si>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</si>
  <si>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</si>
  <si>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</si>
  <si>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</si>
  <si>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</si>
  <si>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</si>
  <si>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</si>
  <si>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</si>
  <si>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</si>
  <si>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</si>
  <si>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</si>
  <si>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</si>
  <si>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</si>
  <si>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</si>
  <si>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</si>
  <si>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</si>
  <si>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</si>
  <si>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</si>
  <si>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</si>
  <si>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</si>
  <si>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</si>
  <si>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</si>
  <si>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</si>
  <si>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</si>
  <si>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</si>
  <si>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</si>
  <si>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</si>
  <si>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</si>
  <si>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</si>
  <si>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</si>
  <si>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</si>
  <si>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</si>
  <si>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</si>
  <si>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</si>
  <si>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</si>
  <si>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</si>
  <si>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</si>
  <si>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</si>
  <si>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</si>
  <si>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</si>
  <si>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</si>
  <si>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</si>
  <si>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</si>
  <si>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</si>
  <si>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</si>
  <si>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</si>
  <si>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</si>
  <si>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</si>
  <si>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</si>
  <si>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</si>
  <si>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</si>
  <si>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</si>
  <si>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</si>
  <si>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</si>
  <si>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</si>
  <si>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</si>
  <si>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</si>
  <si>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</si>
  <si>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</si>
  <si>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</si>
  <si>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</si>
  <si>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</si>
  <si>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</si>
  <si>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</si>
  <si>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</si>
  <si>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</si>
  <si>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</si>
  <si>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</si>
  <si>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</si>
  <si>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</si>
  <si>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</si>
  <si>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</si>
  <si>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</si>
  <si>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</si>
  <si>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</si>
  <si>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</si>
  <si>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</si>
  <si>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</si>
  <si>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</si>
  <si>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</si>
  <si>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</si>
  <si>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</si>
  <si>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</si>
  <si>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</si>
  <si>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</si>
  <si>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</si>
  <si>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</si>
  <si>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</si>
  <si>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</si>
  <si>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</si>
  <si>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</si>
  <si>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</si>
  <si>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</si>
  <si>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</si>
  <si>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</si>
  <si>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</si>
  <si>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</si>
  <si>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</si>
  <si>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</si>
  <si>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</si>
  <si>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</si>
  <si>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</si>
  <si>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</si>
  <si>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</si>
  <si>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</si>
  <si>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</si>
  <si>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</si>
  <si>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</si>
  <si>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</si>
  <si>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</si>
  <si>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</si>
  <si>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</si>
  <si>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</si>
  <si>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</si>
  <si>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</si>
  <si>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</si>
  <si>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</si>
  <si>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</si>
  <si>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</si>
  <si>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</si>
  <si>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</si>
  <si>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</si>
  <si>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</si>
  <si>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</si>
  <si>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</si>
  <si>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</si>
  <si>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</si>
  <si>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</si>
  <si>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</si>
  <si>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</si>
  <si>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</si>
  <si>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</si>
  <si>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</si>
  <si>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</si>
  <si>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</si>
  <si>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</si>
  <si>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</si>
  <si>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</si>
  <si>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</si>
  <si>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</si>
  <si>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</si>
  <si>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</si>
  <si>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</si>
  <si>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</si>
  <si>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</si>
  <si>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</si>
  <si>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</si>
  <si>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</si>
  <si>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</si>
  <si>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</si>
  <si>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</si>
  <si>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</si>
  <si>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</si>
  <si>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</si>
  <si>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</si>
  <si>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</si>
  <si>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</si>
  <si>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</si>
  <si>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</si>
  <si>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</si>
  <si>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</si>
  <si>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</si>
  <si>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</si>
  <si>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</si>
  <si>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</si>
  <si>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</si>
  <si>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</si>
  <si>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</si>
  <si>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</si>
  <si>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</si>
  <si>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</si>
  <si>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</si>
  <si>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</si>
  <si>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</si>
  <si>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</si>
  <si>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</si>
  <si>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</si>
  <si>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</si>
  <si>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</si>
  <si>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</si>
  <si>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</si>
  <si>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</si>
  <si>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</si>
  <si>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</si>
  <si>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</si>
  <si>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</si>
  <si>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</si>
  <si>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</si>
  <si>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</si>
  <si>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</si>
  <si>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</si>
  <si>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</si>
  <si>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</si>
  <si>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</si>
  <si>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</si>
  <si>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</si>
  <si>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</si>
  <si>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</si>
  <si>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</si>
  <si>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</si>
  <si>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</si>
  <si>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</si>
  <si>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</si>
  <si>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</si>
  <si>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</si>
  <si>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</si>
  <si>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</si>
  <si>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</si>
  <si>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</si>
  <si>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</si>
  <si>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</si>
  <si>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</si>
  <si>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</si>
  <si>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</si>
  <si>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</si>
  <si>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</si>
  <si>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</si>
  <si>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</si>
  <si>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</si>
  <si>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</si>
  <si>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</si>
  <si>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</si>
  <si>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</si>
  <si>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</si>
  <si>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</si>
  <si>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</si>
  <si>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</si>
  <si>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</si>
  <si>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</si>
  <si>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</si>
  <si>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</si>
  <si>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</si>
  <si>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</si>
  <si>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</si>
  <si>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</si>
  <si>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</si>
  <si>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</si>
  <si>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</si>
  <si>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</si>
  <si>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</si>
  <si>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</si>
  <si>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</si>
  <si>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</si>
  <si>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</si>
  <si>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</si>
  <si>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</si>
  <si>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</si>
  <si>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</si>
  <si>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</si>
  <si>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</si>
  <si>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</si>
  <si>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</si>
  <si>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</si>
  <si>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</si>
  <si>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</si>
  <si>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</si>
  <si>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</si>
  <si>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</si>
  <si>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</si>
  <si>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</si>
  <si>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</si>
  <si>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</si>
  <si>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</si>
  <si>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</si>
  <si>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</si>
  <si>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</si>
  <si>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</si>
  <si>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</si>
  <si>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</si>
  <si>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</si>
  <si>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</si>
  <si>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</si>
  <si>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</si>
  <si>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</si>
  <si>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</si>
  <si>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</si>
  <si>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</si>
  <si>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</si>
  <si>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</si>
  <si>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</si>
  <si>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</si>
  <si>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</si>
  <si>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</si>
  <si>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</si>
  <si>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</si>
  <si>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</si>
  <si>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</si>
  <si>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</si>
  <si>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</si>
  <si>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</si>
  <si>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</si>
  <si>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</si>
  <si>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</si>
  <si>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</si>
  <si>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</si>
  <si>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</si>
  <si>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</si>
  <si>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</si>
  <si>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</si>
  <si>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</si>
  <si>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</si>
  <si>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</si>
  <si>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</si>
  <si>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</si>
  <si>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</si>
  <si>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</si>
  <si>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</si>
  <si>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</si>
  <si>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</si>
  <si>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</si>
  <si>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</si>
  <si>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</si>
  <si>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</si>
  <si>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</si>
  <si>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</si>
  <si>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</si>
  <si>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</si>
  <si>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</si>
  <si>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</si>
  <si>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</si>
  <si>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</si>
  <si>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</si>
  <si>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</si>
  <si>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</si>
  <si>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</si>
  <si>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</si>
  <si>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</si>
  <si>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</si>
  <si>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</si>
  <si>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</si>
  <si>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</si>
  <si>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</si>
  <si>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</si>
  <si>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</si>
  <si>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</si>
  <si>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</si>
  <si>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</si>
  <si>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</si>
  <si>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</si>
  <si>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</si>
  <si>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</si>
  <si>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</si>
  <si>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</si>
  <si>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</si>
  <si>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</si>
  <si>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</si>
  <si>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</si>
  <si>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</si>
  <si>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</si>
  <si>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</si>
  <si>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</si>
  <si>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</si>
  <si>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</si>
  <si>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</si>
  <si>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</si>
  <si>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</si>
  <si>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</si>
  <si>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</si>
  <si>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</si>
  <si>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</si>
  <si>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</si>
  <si>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</si>
  <si>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</si>
  <si>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</si>
  <si>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</si>
  <si>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</si>
  <si>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</si>
  <si>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</si>
  <si>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</si>
  <si>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</si>
  <si>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</si>
  <si>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</si>
  <si>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</si>
  <si>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</si>
  <si>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</si>
  <si>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</si>
  <si>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</si>
  <si>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</si>
  <si>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</si>
  <si>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</si>
  <si>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</si>
  <si>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</si>
  <si>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</si>
  <si>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</si>
  <si>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</si>
  <si>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</si>
  <si>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</si>
  <si>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</si>
  <si>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</si>
  <si>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</si>
  <si>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</si>
  <si>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</si>
  <si>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</si>
  <si>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</si>
  <si>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</si>
  <si>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</si>
  <si>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</si>
  <si>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</si>
  <si>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</si>
  <si>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</si>
  <si>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</si>
  <si>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</si>
  <si>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</si>
  <si>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</si>
  <si>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</si>
  <si>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</si>
  <si>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</si>
  <si>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</si>
  <si>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</si>
  <si>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</si>
  <si>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</si>
  <si>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</si>
  <si>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</si>
  <si>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</si>
  <si>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</si>
  <si>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</si>
  <si>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</si>
  <si>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</si>
  <si>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</si>
  <si>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</si>
  <si>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</si>
  <si>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</si>
  <si>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</si>
  <si>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</si>
  <si>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</si>
  <si>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</si>
  <si>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</si>
  <si>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</si>
  <si>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</si>
  <si>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</si>
  <si>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</si>
  <si>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</si>
  <si>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</si>
  <si>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</si>
  <si>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</si>
  <si>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</si>
  <si>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</si>
  <si>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</si>
  <si>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</si>
  <si>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</si>
  <si>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</si>
  <si>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</si>
  <si>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</si>
  <si>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</si>
  <si>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</si>
  <si>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</si>
  <si>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</si>
  <si>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</si>
  <si>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</si>
  <si>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</si>
  <si>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</si>
  <si>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</si>
  <si>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</si>
  <si>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</si>
  <si>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</si>
  <si>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</si>
  <si>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</si>
  <si>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</si>
  <si>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</si>
  <si>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</si>
  <si>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</si>
  <si>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</si>
  <si>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</si>
  <si>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</si>
  <si>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</si>
  <si>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</si>
  <si>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</si>
  <si>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</si>
  <si>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</si>
  <si>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</si>
  <si>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</si>
  <si>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</si>
  <si>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</si>
  <si>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</si>
  <si>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</si>
  <si>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</si>
  <si>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</si>
  <si>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</si>
  <si>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</si>
  <si>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</si>
  <si>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</si>
  <si>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</si>
  <si>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</si>
  <si>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</si>
  <si>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</si>
  <si>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</si>
  <si>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</si>
  <si>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</si>
  <si>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</si>
  <si>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</si>
  <si>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</si>
  <si>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</si>
  <si>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</si>
  <si>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</si>
  <si>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</si>
  <si>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</si>
  <si>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</si>
  <si>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</si>
  <si>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</si>
  <si>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</si>
  <si>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</si>
  <si>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</si>
  <si>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</si>
  <si>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</si>
  <si>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</si>
  <si>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</si>
  <si>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</si>
  <si>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</si>
  <si>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</si>
  <si>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</si>
  <si>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</si>
  <si>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</si>
  <si>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</si>
  <si>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</si>
  <si>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</si>
  <si>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</si>
  <si>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</si>
  <si>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</si>
  <si>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</si>
  <si>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</si>
  <si>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</si>
  <si>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</si>
  <si>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</si>
  <si>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</si>
  <si>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</si>
  <si>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</si>
  <si>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</si>
  <si>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</si>
  <si>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</si>
  <si>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</si>
  <si>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</si>
  <si>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</si>
  <si>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</si>
  <si>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</si>
  <si>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</si>
  <si>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</si>
  <si>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</si>
  <si>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</si>
  <si>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</si>
  <si>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</si>
  <si>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</si>
  <si>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</si>
  <si>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</si>
  <si>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</si>
  <si>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</si>
  <si>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</si>
  <si>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</si>
  <si>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</si>
  <si>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</si>
  <si>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</si>
  <si>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</si>
  <si>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</si>
  <si>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</si>
  <si>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</si>
  <si>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</si>
  <si>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</si>
  <si>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</si>
  <si>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</si>
  <si>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</si>
  <si>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</si>
  <si>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</si>
  <si>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</si>
  <si>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</si>
  <si>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</si>
  <si>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</si>
  <si>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</si>
  <si>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</si>
  <si>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</si>
  <si>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</si>
  <si>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</si>
  <si>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</si>
  <si>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</si>
  <si>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</si>
  <si>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</si>
  <si>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</si>
  <si>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</si>
  <si>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</si>
  <si>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</si>
  <si>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</si>
  <si>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</si>
  <si>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</si>
  <si>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</si>
  <si>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</si>
  <si>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</si>
  <si>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</si>
  <si>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</si>
  <si>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</si>
  <si>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</si>
  <si>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</si>
  <si>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</si>
  <si>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</si>
  <si>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</si>
  <si>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</si>
  <si>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</si>
  <si>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</si>
  <si>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</si>
  <si>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</si>
  <si>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</si>
  <si>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</si>
  <si>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</si>
  <si>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</si>
  <si>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</si>
  <si>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</si>
  <si>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</si>
  <si>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</si>
  <si>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</si>
  <si>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</si>
  <si>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</si>
  <si>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</si>
  <si>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</si>
  <si>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</si>
  <si>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</si>
  <si>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</si>
  <si>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</si>
  <si>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</si>
  <si>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</si>
  <si>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</si>
  <si>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</si>
  <si>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</si>
  <si>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</si>
  <si>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</si>
  <si>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</si>
  <si>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</si>
  <si>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</si>
  <si>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</si>
  <si>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</si>
  <si>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</si>
  <si>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</si>
  <si>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</si>
  <si>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</si>
  <si>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</si>
  <si>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</si>
  <si>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</si>
  <si>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</si>
  <si>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</si>
  <si>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</si>
  <si>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</si>
  <si>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</si>
  <si>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</si>
  <si>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</si>
  <si>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</si>
  <si>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</si>
  <si>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</si>
  <si>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</si>
  <si>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</si>
  <si>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</si>
  <si>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</si>
  <si>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</si>
  <si>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</si>
  <si>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</si>
  <si>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</si>
  <si>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</si>
  <si>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</si>
  <si>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</si>
  <si>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</si>
  <si>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</si>
  <si>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</si>
  <si>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</si>
  <si>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</si>
  <si>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</si>
  <si>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</si>
  <si>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</si>
  <si>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</si>
  <si>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</si>
  <si>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</si>
  <si>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</si>
  <si>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</si>
  <si>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</si>
  <si>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</si>
  <si>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</si>
  <si>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</si>
  <si>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</si>
  <si>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</si>
  <si>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</si>
  <si>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</si>
  <si>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</si>
  <si>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</si>
  <si>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</si>
  <si>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</si>
  <si>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</si>
  <si>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</si>
  <si>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</si>
  <si>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</si>
  <si>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</si>
  <si>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</si>
  <si>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</si>
  <si>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</si>
  <si>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</si>
  <si>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</si>
  <si>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</si>
  <si>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</si>
  <si>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</si>
  <si>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</si>
  <si>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</si>
  <si>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</si>
  <si>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</si>
  <si>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</si>
  <si>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</si>
  <si>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</si>
  <si>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</si>
  <si>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</si>
  <si>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</si>
  <si>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</si>
  <si>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</si>
  <si>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</si>
  <si>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</si>
  <si>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</si>
  <si>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</si>
  <si>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</si>
  <si>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</si>
  <si>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</si>
  <si>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</si>
  <si>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</si>
  <si>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</si>
  <si>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</si>
  <si>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</si>
  <si>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</si>
  <si>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</si>
  <si>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</si>
  <si>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</si>
  <si>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</si>
  <si>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</si>
  <si>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</si>
  <si>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</si>
  <si>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</si>
  <si>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</si>
  <si>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</si>
  <si>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</si>
  <si>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</si>
  <si>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</si>
  <si>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</si>
  <si>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</si>
  <si>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</si>
  <si>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</si>
  <si>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</si>
  <si>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</si>
  <si>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</si>
  <si>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</si>
  <si>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</si>
  <si>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</si>
  <si>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</si>
  <si>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</si>
  <si>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</si>
  <si>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</si>
  <si>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</si>
  <si>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</si>
  <si>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</si>
  <si>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</si>
  <si>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</si>
  <si>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</si>
  <si>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</si>
  <si>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</si>
  <si>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</si>
  <si>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</si>
  <si>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</si>
  <si>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</si>
  <si>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</si>
  <si>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</si>
  <si>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</si>
  <si>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</si>
  <si>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</si>
  <si>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</si>
  <si>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</si>
  <si>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</si>
  <si>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</si>
  <si>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</si>
  <si>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</si>
  <si>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</si>
  <si>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</si>
  <si>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</si>
  <si>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</si>
  <si>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</si>
  <si>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</si>
  <si>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</si>
  <si>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</si>
  <si>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</si>
  <si>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</si>
  <si>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</si>
  <si>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</si>
  <si>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</si>
  <si>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</si>
  <si>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</si>
  <si>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</si>
  <si>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</si>
  <si>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</si>
  <si>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</si>
  <si>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</si>
  <si>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</si>
  <si>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</si>
  <si>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</si>
  <si>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</si>
  <si>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</si>
  <si>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</si>
  <si>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</si>
  <si>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</si>
  <si>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</si>
  <si>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</si>
  <si>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</si>
  <si>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</si>
  <si>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</si>
  <si>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</si>
  <si>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</si>
  <si>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</si>
  <si>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</si>
  <si>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</si>
  <si>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</si>
  <si>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</si>
  <si>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</si>
  <si>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</si>
  <si>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</si>
  <si>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</si>
  <si>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</si>
  <si>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</si>
  <si>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</si>
  <si>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</si>
  <si>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</si>
  <si>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</si>
  <si>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</si>
  <si>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</si>
  <si>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</si>
  <si>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</si>
  <si>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</si>
  <si>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</si>
  <si>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</si>
  <si>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</si>
  <si>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</si>
  <si>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</si>
  <si>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</si>
  <si>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</si>
  <si>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</si>
  <si>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</si>
  <si>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</si>
  <si>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</si>
  <si>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</si>
  <si>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</si>
  <si>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</si>
  <si>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</si>
  <si>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</si>
  <si>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</si>
  <si>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</si>
  <si>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</si>
  <si>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</si>
  <si>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</si>
  <si>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</si>
  <si>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</si>
  <si>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</si>
  <si>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</si>
  <si>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</si>
  <si>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</si>
  <si>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</si>
  <si>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</si>
  <si>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</si>
  <si>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</si>
  <si>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</si>
  <si>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</si>
  <si>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</si>
  <si>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</si>
  <si>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</si>
  <si>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</si>
  <si>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</si>
  <si>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</si>
  <si>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</si>
  <si>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</si>
  <si>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</si>
  <si>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</si>
  <si>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</si>
  <si>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</si>
  <si>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</si>
  <si>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</si>
  <si>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</si>
  <si>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</si>
  <si>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</si>
  <si>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</si>
  <si>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</si>
  <si>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</si>
  <si>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</si>
  <si>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</si>
  <si>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</si>
  <si>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</si>
  <si>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</si>
  <si>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</si>
  <si>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</si>
  <si>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</si>
  <si>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</si>
  <si>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</si>
  <si>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</si>
  <si>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</si>
  <si>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</si>
  <si>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</si>
  <si>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</si>
  <si>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</si>
  <si>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</si>
  <si>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</si>
  <si>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</si>
  <si>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</si>
  <si>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</si>
  <si>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</si>
  <si>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</si>
  <si>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</si>
  <si>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</si>
  <si>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</si>
  <si>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</si>
  <si>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</si>
  <si>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</si>
  <si>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</si>
  <si>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</si>
  <si>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</si>
  <si>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</si>
  <si>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</si>
  <si>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</si>
  <si>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</si>
  <si>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</si>
  <si>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</si>
  <si>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</si>
  <si>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</si>
  <si>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</si>
  <si>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</si>
  <si>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</si>
  <si>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</si>
  <si>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</si>
  <si>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</si>
  <si>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</si>
  <si>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</si>
  <si>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</si>
  <si>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</si>
  <si>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</si>
  <si>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</si>
  <si>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</si>
  <si>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</si>
  <si>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</si>
  <si>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</si>
  <si>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</si>
  <si>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</si>
  <si>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</si>
  <si>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</si>
  <si>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</si>
  <si>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</si>
  <si>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</si>
  <si>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</si>
  <si>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</si>
  <si>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</si>
  <si>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</si>
  <si>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</si>
  <si>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</si>
  <si>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</si>
  <si>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</si>
  <si>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</si>
  <si>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</si>
  <si>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</si>
  <si>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</si>
  <si>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</si>
  <si>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</si>
  <si>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</si>
  <si>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</si>
  <si>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</si>
  <si>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</si>
  <si>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</si>
  <si>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</si>
  <si>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</si>
  <si>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</si>
  <si>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</si>
  <si>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</si>
  <si>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</si>
  <si>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</si>
  <si>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</si>
  <si>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</si>
  <si>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</si>
  <si>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</si>
  <si>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</si>
  <si>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</si>
  <si>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</si>
  <si>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</si>
  <si>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</si>
  <si>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</si>
  <si>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</si>
  <si>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</si>
  <si>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</si>
  <si>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</si>
  <si>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</si>
  <si>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</si>
  <si>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</si>
  <si>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</si>
  <si>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</si>
  <si>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</si>
  <si>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</si>
  <si>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</si>
  <si>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</si>
  <si>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</si>
  <si>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</si>
  <si>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</si>
  <si>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</si>
  <si>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</si>
  <si>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</si>
  <si>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</si>
  <si>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</si>
  <si>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</si>
  <si>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</si>
  <si>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</si>
  <si>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</si>
  <si>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</si>
  <si>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</si>
  <si>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</si>
  <si>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</si>
  <si>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</si>
  <si>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</si>
  <si>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</si>
  <si>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</si>
  <si>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</si>
  <si>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</si>
  <si>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</si>
  <si>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</si>
  <si>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</si>
  <si>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</si>
  <si>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</si>
  <si>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</si>
  <si>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</si>
  <si>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</si>
  <si>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</si>
  <si>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</si>
  <si>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</si>
  <si>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</si>
  <si>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</si>
  <si>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</si>
  <si>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</si>
  <si>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</si>
  <si>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</si>
  <si>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</si>
  <si>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</si>
  <si>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</si>
  <si>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</si>
  <si>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</si>
  <si>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</si>
  <si>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</si>
  <si>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</si>
  <si>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</si>
  <si>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</si>
  <si>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</si>
  <si>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</si>
  <si>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</si>
  <si>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</si>
  <si>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</si>
  <si>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</si>
  <si>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</si>
  <si>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</si>
  <si>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</si>
  <si>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</si>
  <si>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</si>
  <si>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</si>
  <si>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</si>
  <si>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</si>
  <si>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</si>
  <si>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</si>
  <si>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</si>
  <si>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</si>
  <si>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</si>
  <si>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</si>
  <si>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</si>
  <si>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</si>
  <si>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</si>
  <si>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</si>
  <si>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</si>
  <si>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</si>
  <si>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</si>
  <si>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</si>
  <si>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</si>
  <si>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</si>
  <si>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</si>
  <si>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</si>
  <si>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</si>
  <si>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</si>
  <si>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</si>
  <si>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</si>
  <si>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</si>
  <si>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</si>
  <si>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</si>
  <si>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</si>
  <si>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</si>
  <si>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</si>
  <si>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</si>
  <si>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</si>
  <si>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</si>
  <si>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</si>
  <si>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</si>
  <si>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</si>
  <si>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</si>
  <si>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</si>
  <si>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</si>
  <si>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</si>
  <si>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</si>
  <si>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</si>
  <si>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</si>
  <si>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</si>
  <si>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</si>
  <si>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</si>
  <si>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</si>
  <si>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</si>
  <si>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</si>
  <si>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</si>
  <si>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</si>
  <si>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</si>
  <si>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</si>
  <si>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</si>
  <si>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</si>
  <si>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</si>
  <si>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</si>
  <si>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</si>
  <si>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</si>
  <si>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</si>
  <si>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</si>
  <si>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</si>
  <si>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</si>
  <si>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</si>
  <si>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</si>
  <si>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</si>
  <si>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</si>
  <si>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</si>
  <si>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</si>
  <si>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</si>
  <si>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</si>
  <si>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</si>
  <si>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</si>
  <si>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</si>
  <si>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</si>
  <si>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</si>
  <si>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</si>
  <si>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</si>
  <si>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</si>
  <si>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</si>
  <si>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</si>
  <si>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</si>
  <si>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</si>
  <si>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</si>
  <si>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</si>
  <si>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</si>
  <si>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</si>
  <si>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</si>
  <si>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</si>
  <si>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</si>
  <si>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</si>
  <si>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</si>
  <si>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</si>
  <si>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</si>
  <si>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</si>
  <si>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</si>
  <si>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</si>
  <si>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</si>
  <si>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</si>
  <si>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</si>
  <si>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</si>
  <si>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</si>
  <si>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</si>
  <si>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</si>
  <si>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</si>
  <si>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</si>
  <si>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</si>
  <si>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</si>
  <si>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</si>
  <si>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</si>
  <si>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</si>
  <si>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</si>
  <si>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</si>
  <si>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</si>
  <si>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</si>
  <si>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</si>
  <si>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</si>
  <si>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</si>
  <si>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</si>
  <si>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</si>
  <si>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</si>
  <si>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</si>
  <si>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</si>
  <si>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</si>
  <si>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</si>
  <si>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</si>
  <si>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</si>
  <si>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</si>
  <si>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</si>
  <si>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</si>
  <si>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</si>
  <si>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</si>
  <si>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</si>
  <si>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</si>
  <si>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</si>
  <si>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</si>
  <si>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</si>
  <si>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</si>
  <si>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</si>
  <si>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</si>
  <si>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</si>
  <si>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</si>
  <si>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</si>
  <si>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</si>
  <si>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</si>
  <si>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</si>
  <si>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</si>
  <si>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</si>
  <si>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</si>
  <si>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</si>
  <si>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</si>
  <si>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</si>
  <si>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</si>
  <si>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</si>
  <si>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</si>
  <si>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</si>
  <si>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</si>
  <si>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</si>
  <si>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</si>
  <si>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</si>
  <si>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</si>
  <si>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</si>
  <si>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</si>
  <si>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</si>
  <si>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</si>
  <si>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</si>
  <si>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</si>
  <si>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</si>
  <si>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</si>
  <si>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</si>
  <si>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</si>
  <si>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</si>
  <si>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</si>
  <si>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</si>
  <si>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</si>
  <si>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</si>
  <si>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</si>
  <si>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</si>
  <si>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</si>
  <si>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</si>
  <si>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</si>
  <si>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</si>
  <si>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</si>
  <si>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</si>
  <si>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</si>
  <si>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</si>
  <si>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</si>
  <si>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</si>
  <si>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</si>
  <si>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</si>
  <si>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</si>
  <si>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</si>
  <si>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</si>
  <si>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</si>
  <si>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</si>
  <si>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</si>
  <si>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</si>
  <si>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</si>
  <si>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</si>
  <si>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</si>
  <si>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</si>
  <si>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</si>
  <si>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</si>
  <si>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</si>
  <si>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</si>
  <si>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</si>
  <si>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</si>
  <si>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</si>
  <si>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</si>
  <si>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</si>
  <si>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</si>
  <si>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</si>
  <si>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</si>
  <si>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</si>
  <si>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</si>
  <si>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</si>
  <si>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</si>
  <si>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</si>
  <si>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</si>
  <si>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</si>
  <si>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</si>
  <si>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</si>
  <si>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</si>
  <si>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</si>
  <si>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</si>
  <si>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</si>
  <si>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</si>
  <si>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</si>
  <si>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</si>
  <si>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</si>
  <si>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</si>
  <si>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</si>
  <si>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</si>
  <si>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</si>
  <si>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</si>
  <si>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</si>
  <si>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</si>
  <si>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</si>
  <si>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</si>
  <si>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</si>
  <si>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</si>
  <si>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</si>
  <si>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</si>
  <si>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</si>
  <si>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</si>
  <si>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</si>
  <si>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</si>
  <si>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</si>
  <si>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</si>
  <si>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</si>
  <si>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</si>
  <si>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</si>
  <si>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</si>
  <si>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</si>
  <si>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</si>
  <si>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</si>
  <si>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</si>
  <si>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</si>
  <si>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</si>
  <si>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</si>
  <si>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</si>
  <si>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</si>
  <si>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</si>
  <si>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</si>
  <si>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</si>
  <si>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</si>
  <si>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</si>
  <si>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</si>
  <si>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</si>
  <si>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</si>
  <si>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</si>
  <si>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</si>
  <si>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</si>
  <si>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</si>
  <si>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</si>
  <si>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</si>
  <si>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</si>
  <si>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</si>
  <si>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</si>
  <si>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</si>
  <si>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</si>
  <si>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</si>
  <si>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</si>
  <si>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</si>
  <si>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</si>
  <si>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</si>
  <si>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</si>
  <si>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</si>
  <si>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</si>
  <si>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</si>
  <si>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</si>
  <si>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</si>
  <si>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</si>
  <si>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</si>
  <si>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</si>
  <si>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</si>
  <si>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</si>
  <si>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</si>
  <si>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</si>
  <si>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</si>
  <si>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</si>
  <si>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</si>
  <si>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</si>
  <si>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</si>
  <si>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</si>
  <si>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</si>
  <si>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</si>
  <si>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</si>
  <si>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</si>
  <si>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</si>
  <si>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</si>
  <si>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</si>
  <si>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</si>
  <si>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</si>
  <si>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</si>
  <si>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</si>
  <si>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</si>
  <si>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</si>
  <si>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</si>
  <si>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</si>
  <si>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</si>
  <si>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</si>
  <si>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</si>
  <si>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</si>
  <si>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</si>
  <si>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</si>
  <si>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</si>
  <si>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</si>
  <si>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</si>
  <si>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</si>
  <si>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</si>
  <si>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</si>
  <si>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</si>
  <si>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</si>
  <si>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</si>
  <si>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</si>
  <si>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</si>
  <si>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</si>
  <si>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</si>
  <si>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</si>
  <si>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</si>
  <si>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</si>
  <si>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</si>
  <si>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</si>
  <si>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</si>
  <si>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</si>
  <si>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</si>
  <si>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</si>
  <si>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</si>
  <si>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</si>
  <si>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</si>
  <si>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</si>
  <si>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</si>
  <si>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</si>
  <si>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</si>
  <si>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</si>
  <si>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</si>
  <si>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</si>
  <si>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</si>
  <si>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</si>
  <si>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</si>
  <si>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</si>
  <si>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</si>
  <si>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</si>
  <si>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</si>
  <si>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</si>
  <si>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</si>
  <si>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</si>
  <si>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</si>
  <si>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</si>
  <si>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</si>
  <si>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</si>
  <si>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</si>
  <si>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</si>
  <si>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</si>
  <si>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</si>
  <si>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</si>
  <si>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</si>
  <si>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</si>
  <si>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</si>
  <si>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</si>
  <si>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</si>
  <si>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</si>
  <si>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</si>
  <si>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</si>
  <si>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</si>
  <si>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</si>
  <si>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</si>
  <si>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</si>
  <si>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</si>
  <si>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</si>
  <si>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</si>
  <si>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</si>
  <si>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</si>
  <si>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</si>
  <si>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</si>
  <si>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</si>
  <si>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</si>
  <si>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</si>
  <si>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</si>
  <si>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</si>
  <si>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</si>
  <si>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</si>
  <si>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</si>
  <si>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</si>
  <si>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</si>
  <si>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</si>
  <si>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</si>
  <si>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</si>
  <si>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</si>
  <si>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</si>
  <si>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</si>
  <si>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</si>
  <si>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</si>
  <si>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</si>
  <si>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</si>
  <si>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</si>
  <si>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</si>
  <si>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</si>
  <si>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</si>
  <si>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</si>
  <si>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</si>
  <si>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</si>
  <si>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</si>
  <si>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</si>
  <si>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</si>
  <si>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</si>
  <si>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</si>
  <si>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</si>
  <si>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</si>
  <si>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</si>
  <si>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</si>
  <si>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</si>
  <si>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</si>
  <si>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</si>
  <si>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</si>
  <si>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</si>
  <si>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</si>
  <si>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</si>
  <si>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</si>
  <si>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</si>
  <si>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</si>
  <si>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</si>
  <si>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</si>
  <si>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</si>
  <si>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</si>
  <si>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</si>
  <si>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</si>
  <si>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</si>
  <si>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</si>
  <si>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</si>
  <si>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</si>
  <si>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</si>
  <si>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</si>
  <si>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</si>
  <si>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</si>
  <si>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</si>
  <si>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</si>
  <si>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</si>
  <si>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</si>
  <si>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</si>
  <si>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</si>
  <si>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</si>
  <si>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</si>
  <si>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</si>
  <si>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</si>
  <si>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</si>
  <si>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</si>
  <si>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</si>
  <si>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</si>
  <si>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</si>
  <si>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</si>
  <si>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</si>
  <si>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</si>
  <si>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</si>
  <si>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</si>
  <si>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</si>
  <si>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</si>
  <si>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</si>
  <si>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</si>
  <si>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</si>
  <si>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</si>
  <si>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</si>
  <si>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</si>
  <si>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</si>
  <si>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</si>
  <si>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</si>
  <si>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</si>
  <si>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</si>
  <si>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</si>
  <si>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</si>
  <si>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</si>
  <si>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</si>
  <si>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</si>
  <si>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</si>
  <si>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</si>
  <si>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</si>
  <si>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</si>
  <si>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</si>
  <si>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</si>
  <si>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</si>
  <si>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</si>
  <si>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</si>
  <si>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</si>
  <si>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</si>
  <si>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</si>
  <si>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</si>
  <si>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</si>
  <si>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</si>
  <si>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</si>
  <si>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</si>
  <si>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</si>
  <si>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</si>
  <si>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</si>
  <si>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</si>
  <si>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</si>
  <si>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</si>
  <si>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</si>
  <si>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</si>
  <si>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</si>
  <si>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</si>
  <si>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</si>
  <si>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</si>
  <si>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</si>
  <si>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</si>
  <si>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</si>
  <si>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</si>
  <si>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</si>
  <si>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</si>
  <si>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</si>
  <si>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</si>
  <si>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</si>
  <si>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</si>
  <si>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</si>
  <si>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</si>
  <si>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</si>
  <si>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</si>
  <si>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</si>
  <si>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</si>
  <si>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</si>
  <si>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</si>
  <si>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</si>
  <si>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</si>
  <si>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</si>
  <si>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</si>
  <si>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</si>
  <si>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</si>
  <si>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</si>
  <si>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</si>
  <si>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</si>
  <si>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</si>
  <si>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</si>
  <si>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</si>
  <si>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</si>
  <si>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</si>
  <si>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</si>
  <si>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</si>
  <si>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</si>
  <si>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</si>
  <si>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</si>
  <si>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</si>
  <si>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</si>
  <si>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</si>
  <si>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</si>
  <si>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</si>
  <si>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</si>
  <si>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</si>
  <si>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</si>
  <si>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</si>
  <si>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</si>
  <si>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</si>
  <si>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</si>
  <si>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</si>
  <si>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</si>
  <si>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</si>
  <si>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</si>
  <si>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</si>
  <si>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</si>
  <si>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</si>
  <si>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</si>
  <si>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</si>
  <si>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</si>
  <si>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</si>
  <si>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</si>
  <si>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</si>
  <si>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</si>
  <si>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</si>
  <si>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</si>
  <si>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</si>
  <si>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</si>
  <si>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</si>
  <si>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</si>
  <si>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</si>
  <si>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</si>
  <si>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</si>
  <si>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</si>
  <si>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</si>
  <si>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</si>
  <si>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</si>
  <si>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</si>
  <si>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</si>
  <si>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</si>
  <si>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</si>
  <si>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</si>
  <si>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</si>
  <si>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</si>
  <si>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</si>
  <si>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</si>
  <si>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</si>
  <si>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</si>
  <si>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</si>
  <si>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</si>
  <si>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</si>
  <si>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</si>
  <si>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</si>
  <si>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</si>
  <si>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</si>
  <si>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</si>
  <si>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</si>
  <si>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</si>
  <si>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</si>
  <si>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</si>
  <si>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</si>
  <si>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</si>
  <si>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</si>
  <si>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</si>
  <si>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</si>
  <si>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</si>
  <si>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</si>
  <si>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</si>
  <si>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</si>
  <si>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</si>
  <si>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</si>
  <si>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</si>
  <si>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</si>
  <si>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</si>
  <si>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</si>
  <si>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</si>
  <si>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</si>
  <si>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</si>
  <si>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</si>
  <si>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</si>
  <si>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</si>
  <si>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</si>
  <si>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</si>
  <si>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</si>
  <si>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</si>
  <si>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</si>
  <si>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</si>
  <si>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</si>
  <si>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</si>
  <si>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</si>
  <si>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</si>
  <si>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</si>
  <si>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</si>
  <si>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</si>
  <si>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</si>
  <si>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</si>
  <si>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</si>
  <si>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</si>
  <si>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</si>
  <si>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</si>
  <si>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</si>
  <si>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</si>
  <si>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</si>
  <si>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</si>
  <si>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</si>
  <si>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</si>
  <si>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</si>
  <si>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</si>
  <si>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</si>
  <si>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</si>
  <si>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</si>
  <si>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</si>
  <si>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</si>
  <si>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</si>
  <si>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</si>
  <si>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</si>
  <si>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</si>
  <si>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</si>
  <si>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</si>
  <si>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</si>
  <si>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</si>
  <si>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</si>
  <si>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</si>
  <si>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</si>
  <si>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</si>
  <si>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</si>
  <si>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</si>
  <si>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</si>
  <si>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</si>
  <si>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</si>
  <si>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</si>
  <si>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</si>
  <si>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</si>
  <si>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</si>
  <si>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</si>
  <si>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</si>
  <si>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</si>
  <si>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</si>
  <si>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</si>
  <si>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</si>
  <si>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</si>
  <si>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</si>
  <si>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</si>
  <si>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</si>
  <si>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</si>
  <si>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</si>
  <si>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</si>
  <si>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</si>
  <si>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</si>
  <si>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</si>
  <si>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</si>
  <si>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</si>
  <si>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</si>
  <si>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</si>
  <si>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</si>
  <si>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</si>
  <si>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</si>
  <si>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</si>
  <si>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</si>
  <si>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</si>
  <si>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</si>
  <si>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</si>
  <si>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</si>
  <si>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</si>
  <si>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</si>
  <si>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</si>
  <si>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</si>
  <si>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</si>
  <si>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</si>
  <si>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</si>
  <si>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</si>
  <si>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</si>
  <si>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</si>
  <si>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</si>
  <si>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</si>
  <si>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</si>
  <si>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</si>
  <si>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</si>
  <si>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</si>
  <si>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</si>
  <si>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</si>
  <si>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</si>
  <si>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</si>
  <si>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</si>
  <si>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</si>
  <si>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</si>
  <si>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</si>
  <si>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</si>
  <si>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</si>
  <si>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</si>
  <si>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</si>
  <si>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</si>
  <si>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</si>
  <si>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</si>
  <si>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</si>
  <si>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</si>
  <si>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</si>
  <si>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</si>
  <si>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</si>
  <si>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</si>
  <si>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</si>
  <si>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</si>
  <si>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</si>
  <si>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</si>
  <si>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</si>
  <si>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</si>
  <si>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</si>
  <si>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</si>
  <si>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</si>
  <si>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</si>
  <si>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</si>
  <si>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</si>
  <si>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</si>
  <si>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</si>
  <si>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</si>
  <si>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</si>
  <si>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</si>
  <si>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</si>
  <si>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</si>
  <si>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</si>
  <si>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</si>
  <si>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</si>
  <si>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</si>
  <si>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</si>
  <si>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</si>
  <si>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</si>
  <si>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</si>
  <si>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</si>
  <si>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</si>
  <si>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</si>
  <si>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</si>
  <si>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</si>
  <si>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</si>
  <si>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</si>
  <si>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</si>
  <si>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</si>
  <si>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</si>
  <si>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</si>
  <si>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</si>
  <si>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</si>
  <si>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</si>
  <si>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</si>
  <si>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</si>
  <si>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</si>
  <si>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</si>
  <si>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</si>
  <si>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</si>
  <si>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</si>
  <si>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</si>
  <si>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</si>
  <si>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</si>
  <si>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</si>
  <si>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</si>
  <si>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</si>
  <si>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</si>
  <si>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</si>
  <si>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</si>
  <si>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</si>
  <si>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</si>
  <si>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</si>
  <si>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</si>
  <si>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</si>
  <si>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</si>
  <si>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</si>
  <si>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</si>
  <si>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</si>
  <si>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</si>
  <si>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</si>
  <si>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</si>
  <si>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</si>
  <si>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</si>
  <si>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</si>
  <si>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</si>
  <si>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</si>
  <si>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</si>
  <si>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</si>
  <si>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</si>
  <si>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</si>
  <si>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</si>
  <si>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</si>
  <si>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</si>
  <si>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</si>
  <si>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</si>
  <si>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</si>
  <si>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</si>
  <si>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</si>
  <si>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</si>
  <si>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</si>
  <si>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</si>
  <si>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</si>
  <si>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</si>
  <si>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</si>
  <si>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</si>
  <si>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</si>
  <si>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</si>
  <si>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</si>
  <si>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</si>
  <si>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</si>
  <si>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</si>
  <si>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</si>
  <si>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</si>
  <si>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</si>
  <si>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</si>
  <si>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</si>
  <si>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</si>
  <si>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</si>
  <si>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</si>
  <si>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</si>
  <si>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</si>
  <si>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</si>
  <si>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</si>
  <si>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</si>
  <si>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</si>
  <si>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</si>
  <si>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</si>
  <si>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</si>
  <si>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</si>
  <si>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</si>
  <si>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</si>
  <si>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</si>
  <si>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</si>
  <si>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</si>
  <si>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</si>
  <si>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</si>
  <si>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</si>
  <si>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</si>
  <si>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</si>
  <si>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</si>
  <si>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</si>
  <si>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</si>
  <si>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</si>
  <si>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</si>
  <si>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</si>
  <si>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</si>
  <si>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</si>
  <si>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</si>
  <si>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</si>
  <si>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</si>
  <si>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</si>
  <si>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</si>
  <si>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</si>
  <si>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</si>
  <si>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</si>
  <si>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</si>
  <si>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</si>
  <si>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</si>
  <si>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</si>
  <si>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</si>
  <si>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</si>
  <si>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</si>
  <si>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</si>
  <si>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</si>
  <si>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</si>
  <si>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</si>
  <si>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</si>
  <si>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</si>
  <si>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</si>
  <si>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</si>
  <si>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</si>
  <si>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</si>
  <si>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</si>
  <si>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</si>
  <si>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</si>
  <si>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</si>
  <si>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</si>
  <si>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</si>
  <si>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</si>
  <si>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</si>
  <si>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</si>
  <si>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</si>
  <si>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</si>
  <si>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</si>
  <si>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</si>
  <si>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</si>
  <si>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</si>
  <si>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</si>
  <si>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</si>
  <si>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</si>
  <si>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</si>
  <si>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</si>
  <si>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</si>
  <si>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</si>
  <si>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</si>
  <si>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</si>
  <si>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</si>
  <si>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</si>
  <si>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</si>
  <si>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</si>
  <si>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</si>
  <si>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</si>
  <si>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</si>
  <si>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</si>
  <si>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</si>
  <si>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</si>
  <si>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</si>
  <si>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</si>
  <si>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</si>
  <si>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</si>
  <si>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</si>
  <si>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</si>
  <si>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</si>
  <si>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</si>
  <si>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</si>
  <si>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</si>
  <si>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</si>
  <si>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</si>
  <si>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</si>
  <si>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</si>
  <si>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</si>
  <si>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</si>
  <si>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</si>
  <si>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</si>
  <si>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</si>
  <si>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</si>
  <si>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</si>
  <si>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</si>
  <si>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</si>
  <si>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</si>
  <si>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</si>
  <si>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</si>
  <si>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</si>
  <si>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</si>
  <si>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</si>
  <si>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</si>
  <si>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</si>
  <si>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</si>
  <si>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</si>
  <si>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</si>
  <si>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</si>
  <si>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</si>
  <si>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</si>
  <si>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</si>
  <si>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</si>
  <si>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</si>
  <si>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</si>
  <si>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</si>
  <si>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</si>
  <si>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</si>
  <si>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</si>
  <si>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</si>
  <si>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</si>
  <si>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</si>
  <si>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</si>
  <si>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</si>
  <si>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</si>
  <si>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</si>
  <si>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</si>
  <si>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</si>
  <si>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</si>
  <si>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</si>
  <si>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</si>
  <si>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</si>
  <si>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</si>
  <si>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</si>
  <si>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</si>
  <si>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</si>
  <si>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</si>
  <si>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</si>
  <si>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</si>
  <si>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</si>
  <si>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</si>
  <si>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</si>
  <si>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</si>
  <si>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</si>
  <si>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</si>
  <si>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</si>
  <si>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</si>
  <si>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</si>
  <si>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</si>
  <si>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</si>
  <si>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</si>
  <si>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</si>
  <si>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</si>
  <si>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</si>
  <si>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</si>
  <si>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</si>
  <si>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</si>
  <si>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</si>
  <si>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</si>
  <si>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</si>
  <si>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</si>
  <si>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</si>
  <si>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</si>
  <si>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</si>
  <si>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</si>
  <si>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</si>
  <si>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</si>
  <si>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</si>
  <si>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</si>
  <si>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</si>
  <si>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</si>
  <si>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</si>
  <si>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</si>
  <si>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</si>
  <si>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</si>
  <si>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</si>
  <si>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</si>
  <si>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</si>
  <si>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</si>
  <si>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</si>
  <si>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</si>
  <si>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</si>
  <si>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</si>
  <si>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</si>
  <si>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</si>
  <si>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</si>
  <si>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</si>
  <si>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</si>
  <si>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</si>
  <si>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</si>
  <si>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</si>
  <si>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</si>
  <si>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</si>
  <si>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</si>
  <si>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</si>
  <si>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</si>
  <si>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</si>
  <si>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</si>
  <si>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</si>
  <si>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</si>
  <si>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</si>
  <si>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</si>
  <si>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</si>
  <si>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</si>
  <si>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</si>
  <si>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</si>
  <si>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</si>
  <si>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</si>
  <si>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</si>
  <si>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</si>
  <si>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</si>
  <si>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</si>
  <si>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</si>
  <si>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</si>
  <si>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</si>
  <si>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</si>
  <si>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</si>
  <si>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</si>
  <si>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</si>
  <si>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</si>
  <si>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</si>
  <si>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</si>
  <si>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</si>
  <si>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</si>
  <si>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</si>
  <si>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</si>
  <si>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</si>
  <si>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</si>
  <si>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</si>
  <si>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</si>
  <si>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</si>
  <si>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</si>
  <si>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</si>
  <si>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</si>
  <si>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</si>
  <si>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</si>
  <si>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</si>
  <si>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</si>
  <si>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</si>
  <si>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</si>
  <si>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</si>
  <si>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</si>
  <si>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</si>
  <si>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</si>
  <si>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</si>
  <si>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</si>
  <si>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</si>
  <si>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</si>
  <si>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</si>
  <si>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</si>
  <si>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</si>
  <si>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</si>
  <si>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</si>
  <si>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</si>
  <si>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</si>
  <si>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</si>
  <si>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</si>
  <si>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</si>
  <si>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</si>
  <si>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</si>
  <si>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</si>
  <si>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</si>
  <si>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</si>
  <si>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</si>
  <si>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</si>
  <si>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</si>
  <si>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</si>
  <si>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</si>
  <si>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</si>
  <si>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</si>
  <si>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</si>
  <si>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</si>
  <si>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</si>
  <si>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</si>
  <si>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</si>
  <si>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</si>
  <si>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</si>
  <si>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</si>
  <si>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</si>
  <si>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</si>
  <si>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</si>
  <si>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</si>
  <si>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</si>
  <si>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</si>
  <si>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</si>
  <si>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</si>
  <si>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</si>
  <si>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</si>
  <si>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</si>
  <si>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</si>
  <si>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</si>
  <si>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</si>
  <si>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</si>
  <si>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</si>
  <si>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</si>
  <si>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</si>
  <si>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</si>
  <si>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</si>
  <si>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</si>
  <si>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</si>
  <si>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</si>
  <si>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</si>
  <si>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</si>
  <si>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</si>
  <si>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</si>
  <si>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</si>
  <si>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</si>
  <si>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</si>
  <si>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</si>
  <si>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</si>
  <si>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</si>
  <si>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</si>
  <si>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</si>
  <si>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</si>
  <si>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</si>
  <si>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</si>
  <si>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</si>
  <si>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</si>
  <si>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</si>
  <si>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</si>
  <si>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</si>
  <si>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</si>
  <si>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</si>
  <si>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</si>
  <si>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</si>
  <si>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</si>
  <si>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</si>
  <si>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</si>
  <si>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</si>
  <si>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</si>
  <si>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</si>
  <si>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</si>
  <si>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</si>
  <si>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</si>
  <si>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</si>
  <si>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</si>
  <si>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</si>
  <si>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</si>
  <si>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</si>
  <si>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</si>
  <si>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</si>
  <si>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</si>
  <si>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</si>
  <si>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</si>
  <si>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</si>
  <si>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</si>
  <si>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</si>
  <si>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</si>
  <si>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</si>
  <si>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</si>
  <si>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</si>
  <si>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</si>
  <si>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</si>
  <si>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</si>
  <si>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</si>
  <si>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</si>
  <si>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</si>
  <si>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</si>
  <si>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</si>
  <si>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</si>
  <si>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</si>
  <si>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</si>
  <si>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</si>
  <si>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</si>
  <si>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</si>
  <si>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</si>
  <si>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</si>
  <si>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</si>
  <si>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</si>
  <si>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</si>
  <si>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</si>
  <si>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</si>
  <si>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</si>
  <si>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</si>
  <si>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</si>
  <si>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</si>
  <si>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</si>
  <si>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</si>
  <si>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</si>
  <si>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</si>
  <si>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</si>
  <si>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</si>
  <si>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</si>
  <si>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</si>
  <si>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</si>
  <si>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</si>
  <si>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</si>
  <si>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</si>
  <si>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</si>
  <si>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</si>
  <si>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</si>
  <si>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</si>
  <si>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</si>
  <si>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</si>
  <si>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</si>
  <si>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</si>
  <si>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</si>
  <si>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</si>
  <si>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</si>
  <si>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</si>
  <si>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</si>
  <si>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</si>
  <si>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</si>
  <si>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</si>
  <si>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</si>
  <si>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</si>
  <si>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</si>
  <si>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</si>
  <si>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</si>
  <si>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</si>
  <si>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</si>
  <si>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</si>
  <si>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</si>
  <si>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</si>
  <si>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</si>
  <si>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</si>
  <si>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</si>
  <si>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</si>
  <si>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</si>
  <si>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</si>
  <si>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</si>
  <si>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</si>
  <si>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</si>
  <si>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</si>
  <si>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</si>
  <si>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</si>
  <si>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</si>
  <si>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</si>
  <si>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</si>
  <si>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</si>
  <si>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</si>
  <si>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</si>
  <si>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</si>
  <si>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</si>
  <si>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</si>
  <si>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</si>
  <si>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</si>
  <si>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</si>
  <si>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</si>
  <si>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</si>
  <si>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</si>
  <si>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</si>
  <si>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</si>
  <si>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</si>
  <si>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</si>
  <si>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</si>
  <si>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</si>
  <si>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</si>
  <si>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</si>
  <si>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</si>
  <si>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</si>
  <si>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</si>
  <si>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</si>
  <si>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</si>
  <si>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</si>
  <si>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</si>
  <si>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</si>
  <si>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</si>
  <si>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</si>
  <si>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</si>
  <si>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</si>
  <si>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</si>
  <si>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</si>
  <si>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</si>
  <si>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</si>
  <si>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</si>
  <si>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</si>
  <si>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</si>
  <si>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</si>
  <si>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</si>
  <si>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</si>
  <si>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</si>
  <si>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</si>
  <si>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</si>
  <si>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</si>
  <si>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</si>
  <si>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</si>
  <si>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</si>
  <si>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</si>
  <si>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</si>
  <si>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</si>
  <si>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</si>
  <si>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</si>
  <si>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</si>
  <si>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</si>
  <si>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</si>
  <si>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</si>
  <si>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</si>
  <si>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</si>
  <si>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</si>
  <si>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</si>
  <si>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</si>
  <si>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</si>
  <si>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</si>
  <si>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</si>
  <si>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</si>
  <si>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</si>
  <si>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</si>
  <si>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</si>
  <si>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</si>
  <si>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</si>
  <si>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</si>
  <si>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</si>
  <si>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</si>
  <si>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</si>
  <si>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</si>
  <si>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</si>
  <si>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</si>
  <si>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</si>
  <si>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</si>
  <si>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</si>
  <si>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</si>
  <si>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</si>
  <si>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</si>
  <si>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</si>
  <si>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</si>
  <si>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</si>
  <si>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</si>
  <si>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</si>
  <si>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</si>
  <si>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</si>
  <si>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</si>
  <si>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</si>
  <si>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</si>
  <si>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</si>
  <si>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</si>
  <si>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</si>
  <si>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</si>
  <si>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</si>
  <si>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</si>
  <si>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</si>
  <si>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</si>
  <si>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</si>
  <si>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</si>
  <si>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</si>
  <si>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</si>
  <si>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</si>
  <si>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</si>
  <si>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</si>
  <si>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</si>
  <si>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</si>
  <si>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</si>
  <si>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</si>
  <si>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</si>
  <si>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</si>
  <si>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</si>
  <si>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</si>
  <si>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</si>
  <si>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</si>
  <si>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</si>
  <si>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</si>
  <si>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</si>
  <si>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</si>
  <si>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</si>
  <si>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</si>
  <si>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</si>
  <si>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</si>
  <si>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</si>
  <si>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</si>
  <si>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</si>
  <si>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</si>
  <si>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</si>
  <si>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</si>
  <si>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</si>
  <si>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</si>
  <si>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</si>
  <si>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</si>
  <si>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</si>
  <si>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</si>
  <si>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</si>
  <si>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</si>
  <si>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</si>
  <si>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</si>
  <si>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</si>
  <si>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</si>
  <si>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</si>
  <si>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</si>
  <si>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</si>
  <si>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</si>
  <si>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</si>
  <si>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</si>
  <si>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</si>
  <si>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</si>
  <si>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</si>
  <si>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</si>
  <si>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</si>
  <si>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</si>
  <si>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</si>
  <si>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</si>
  <si>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</si>
  <si>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</si>
  <si>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</si>
  <si>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</si>
  <si>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</si>
  <si>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</si>
  <si>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</si>
  <si>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</si>
  <si>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</si>
  <si>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</si>
  <si>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</si>
  <si>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</si>
  <si>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</si>
  <si>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</si>
  <si>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</si>
  <si>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</si>
  <si>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</si>
  <si>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</si>
  <si>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</si>
  <si>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</si>
  <si>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</si>
  <si>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</si>
  <si>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</si>
  <si>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</si>
  <si>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</si>
  <si>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</si>
  <si>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</si>
  <si>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</si>
  <si>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</si>
  <si>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</si>
  <si>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</si>
  <si>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</si>
  <si>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</si>
  <si>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</si>
  <si>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</si>
  <si>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</si>
  <si>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</si>
  <si>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</si>
  <si>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</si>
  <si>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</si>
  <si>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</si>
  <si>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</si>
  <si>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</si>
  <si>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</si>
  <si>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</si>
  <si>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</si>
  <si>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</si>
  <si>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</si>
  <si>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</si>
  <si>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</si>
  <si>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</si>
  <si>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</si>
  <si>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</si>
  <si>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</si>
  <si>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</si>
  <si>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</si>
  <si>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</si>
  <si>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</si>
  <si>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</si>
  <si>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</si>
  <si>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</si>
  <si>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</si>
  <si>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</si>
  <si>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</si>
  <si>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</si>
  <si>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</si>
  <si>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</si>
  <si>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</si>
  <si>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</si>
  <si>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</si>
  <si>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</si>
  <si>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</si>
  <si>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</si>
  <si>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</si>
  <si>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</si>
  <si>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</si>
  <si>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</si>
  <si>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</si>
  <si>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</si>
  <si>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</si>
  <si>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</si>
  <si>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</si>
  <si>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</si>
  <si>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</si>
  <si>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</si>
  <si>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</si>
  <si>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</si>
  <si>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</si>
  <si>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</si>
  <si>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</si>
  <si>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</si>
  <si>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</si>
  <si>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</si>
  <si>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</si>
  <si>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</si>
  <si>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</si>
  <si>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</si>
  <si>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</si>
  <si>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</si>
  <si>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</si>
  <si>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</si>
  <si>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</si>
  <si>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</si>
  <si>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</si>
  <si>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</si>
  <si>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</si>
  <si>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</si>
  <si>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</si>
  <si>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</si>
  <si>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</si>
  <si>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</si>
  <si>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</si>
  <si>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</si>
  <si>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</si>
  <si>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</si>
  <si>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</si>
  <si>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</si>
  <si>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</si>
  <si>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</si>
  <si>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</si>
  <si>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</si>
  <si>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</si>
  <si>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</si>
  <si>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</si>
  <si>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</si>
  <si>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</si>
  <si>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</si>
  <si>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</si>
  <si>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</si>
  <si>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</si>
  <si>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</si>
  <si>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</si>
  <si>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</si>
  <si>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</si>
  <si>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</si>
  <si>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</si>
  <si>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</si>
  <si>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</si>
  <si>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</si>
  <si>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</si>
  <si>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</si>
  <si>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</si>
  <si>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</si>
  <si>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</si>
  <si>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</si>
  <si>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</si>
  <si>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</si>
  <si>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</si>
  <si>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</si>
  <si>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</si>
  <si>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</si>
  <si>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</si>
  <si>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</si>
  <si>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</si>
  <si>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</si>
  <si>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</si>
  <si>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</si>
  <si>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</si>
  <si>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</si>
  <si>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</si>
  <si>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</si>
  <si>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</si>
  <si>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</si>
  <si>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</si>
  <si>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</si>
  <si>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</si>
  <si>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</si>
  <si>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</si>
  <si>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</si>
  <si>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</si>
  <si>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</si>
  <si>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</si>
  <si>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</si>
  <si>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</si>
  <si>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</si>
  <si>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</si>
  <si>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</si>
  <si>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</si>
  <si>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</si>
  <si>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</si>
  <si>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</si>
  <si>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</si>
  <si>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</si>
  <si>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</si>
  <si>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</si>
  <si>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</si>
  <si>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</si>
  <si>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</si>
  <si>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</si>
  <si>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</si>
  <si>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</si>
  <si>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</si>
  <si>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</si>
  <si>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</si>
  <si>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</si>
  <si>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</si>
  <si>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</si>
  <si>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</si>
  <si>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</si>
  <si>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</si>
  <si>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</si>
  <si>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</si>
  <si>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</si>
  <si>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</si>
  <si>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</si>
  <si>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</si>
  <si>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</si>
  <si>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</si>
  <si>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</si>
  <si>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</si>
  <si>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</si>
  <si>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</si>
  <si>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</si>
  <si>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</si>
  <si>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</si>
  <si>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</si>
  <si>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</si>
  <si>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</si>
  <si>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</si>
  <si>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</si>
  <si>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</si>
  <si>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</si>
  <si>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</si>
  <si>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</si>
  <si>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</si>
  <si>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</si>
  <si>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</si>
  <si>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</si>
  <si>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</si>
  <si>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</si>
  <si>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</si>
  <si>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</si>
  <si>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</si>
  <si>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</si>
  <si>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</si>
  <si>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</si>
  <si>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</si>
  <si>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</si>
  <si>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</si>
  <si>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</si>
  <si>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</si>
  <si>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</si>
  <si>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</si>
  <si>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</si>
  <si>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</si>
  <si>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</si>
  <si>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</si>
  <si>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</si>
  <si>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</si>
  <si>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</si>
  <si>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</si>
  <si>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</si>
  <si>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</si>
  <si>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</si>
  <si>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</si>
  <si>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</si>
  <si>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</si>
  <si>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</si>
  <si>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</si>
  <si>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</si>
  <si>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</si>
  <si>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</si>
  <si>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</si>
  <si>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</si>
  <si>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</si>
  <si>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</si>
  <si>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</si>
  <si>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</si>
  <si>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</si>
  <si>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</si>
  <si>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</si>
  <si>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</si>
  <si>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</si>
  <si>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</si>
  <si>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</si>
  <si>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</si>
  <si>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</si>
  <si>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</si>
  <si>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</si>
  <si>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</si>
  <si>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</si>
  <si>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</si>
  <si>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</si>
  <si>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</si>
  <si>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</si>
  <si>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</si>
  <si>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</si>
  <si>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</si>
  <si>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</si>
  <si>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</si>
  <si>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</si>
  <si>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</si>
  <si>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</si>
  <si>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</si>
  <si>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</si>
  <si>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</si>
  <si>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</si>
  <si>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</si>
  <si>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</si>
  <si>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</si>
  <si>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</si>
  <si>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</si>
  <si>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</si>
  <si>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</si>
  <si>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</si>
  <si>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</si>
  <si>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</si>
  <si>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</si>
  <si>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</si>
  <si>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</si>
  <si>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</si>
  <si>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</si>
  <si>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</si>
  <si>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</si>
  <si>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</si>
  <si>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</si>
  <si>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</si>
  <si>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</si>
  <si>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</si>
  <si>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</si>
  <si>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</si>
  <si>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</si>
  <si>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</si>
  <si>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</si>
  <si>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</si>
  <si>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</si>
  <si>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</si>
  <si>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</si>
  <si>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</si>
  <si>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</si>
  <si>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</si>
  <si>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</si>
  <si>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</si>
  <si>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</si>
  <si>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</si>
  <si>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</si>
  <si>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</si>
  <si>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</si>
  <si>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</si>
  <si>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</si>
  <si>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</si>
  <si>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</si>
  <si>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</si>
  <si>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</si>
  <si>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</si>
  <si>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</si>
  <si>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</si>
  <si>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</si>
  <si>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</si>
  <si>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</si>
  <si>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</si>
  <si>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</si>
  <si>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</si>
  <si>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</si>
  <si>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</si>
  <si>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</si>
  <si>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</si>
  <si>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</si>
  <si>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</si>
  <si>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</si>
  <si>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</si>
  <si>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</si>
  <si>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</si>
  <si>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</si>
  <si>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</si>
  <si>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</si>
  <si>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</si>
  <si>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</si>
  <si>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</si>
  <si>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</si>
  <si>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</si>
  <si>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</si>
  <si>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</si>
  <si>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</si>
  <si>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</si>
  <si>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</si>
  <si>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</si>
  <si>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</si>
  <si>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</si>
  <si>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</si>
  <si>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</si>
  <si>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</si>
  <si>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</si>
  <si>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</si>
  <si>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</si>
  <si>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</si>
  <si>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</si>
  <si>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</si>
  <si>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</si>
  <si>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</si>
  <si>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</si>
  <si>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</si>
  <si>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</si>
  <si>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</si>
  <si>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</si>
  <si>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</si>
  <si>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</si>
  <si>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</si>
  <si>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</si>
  <si>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</si>
  <si>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</si>
  <si>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</si>
  <si>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</si>
  <si>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</si>
  <si>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</si>
  <si>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</si>
  <si>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</si>
  <si>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</si>
  <si>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</si>
  <si>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</si>
  <si>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</si>
  <si>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</si>
  <si>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</si>
  <si>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</si>
  <si>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</si>
  <si>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</si>
  <si>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</si>
  <si>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</si>
  <si>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</si>
  <si>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</si>
  <si>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</si>
  <si>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</si>
  <si>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</si>
  <si>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</si>
  <si>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</si>
  <si>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</si>
  <si>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</si>
  <si>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</si>
  <si>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</si>
  <si>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</si>
  <si>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</si>
  <si>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</si>
  <si>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</si>
  <si>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</si>
  <si>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</si>
  <si>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</si>
  <si>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</si>
  <si>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</si>
  <si>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</si>
  <si>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</si>
  <si>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</si>
  <si>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</si>
  <si>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</si>
  <si>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</si>
  <si>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</si>
  <si>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</si>
  <si>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</si>
  <si>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</si>
  <si>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</si>
  <si>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</si>
  <si>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</si>
  <si>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</si>
  <si>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</si>
  <si>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</si>
  <si>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</si>
  <si>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</si>
  <si>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</si>
  <si>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</si>
  <si>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</si>
  <si>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</si>
  <si>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</si>
  <si>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</si>
  <si>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</si>
  <si>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</si>
  <si>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</si>
  <si>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</si>
  <si>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</si>
  <si>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</si>
  <si>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</si>
  <si>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</si>
  <si>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</si>
  <si>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</si>
  <si>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</si>
  <si>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</si>
  <si>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</si>
  <si>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</si>
  <si>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</si>
  <si>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</si>
  <si>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</si>
  <si>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</si>
  <si>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</si>
  <si>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</si>
  <si>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</si>
  <si>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</si>
  <si>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</si>
  <si>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</si>
  <si>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</si>
  <si>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</si>
  <si>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</si>
  <si>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</si>
  <si>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</si>
  <si>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</si>
  <si>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</si>
  <si>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</si>
  <si>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</si>
  <si>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</si>
  <si>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</si>
  <si>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</si>
  <si>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</si>
  <si>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</si>
  <si>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</si>
  <si>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</si>
  <si>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</si>
  <si>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</si>
  <si>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</si>
  <si>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</si>
  <si>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</si>
  <si>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</si>
  <si>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</si>
  <si>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</si>
  <si>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</si>
  <si>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</si>
  <si>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</si>
  <si>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</si>
  <si>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</si>
  <si>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</si>
  <si>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</si>
  <si>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</si>
  <si>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</si>
  <si>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</si>
  <si>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</si>
  <si>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</si>
  <si>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</si>
  <si>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</si>
  <si>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</si>
  <si>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</si>
  <si>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</si>
  <si>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</si>
  <si>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</si>
  <si>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</si>
  <si>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</si>
  <si>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</si>
  <si>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</si>
  <si>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</si>
  <si>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</si>
  <si>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</si>
  <si>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</si>
  <si>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</si>
  <si>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</si>
  <si>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</si>
  <si>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</si>
  <si>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</si>
  <si>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</si>
  <si>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</si>
  <si>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</si>
  <si>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</si>
  <si>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</si>
  <si>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</si>
  <si>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</si>
  <si>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</si>
  <si>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</si>
  <si>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</si>
  <si>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</si>
  <si>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</si>
  <si>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</si>
  <si>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</si>
  <si>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</si>
  <si>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</si>
  <si>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</si>
  <si>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</si>
  <si>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</si>
  <si>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</si>
  <si>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</si>
  <si>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</si>
  <si>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</si>
  <si>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</si>
  <si>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</si>
  <si>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</si>
  <si>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</si>
  <si>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</si>
  <si>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</si>
  <si>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</si>
  <si>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</si>
  <si>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</si>
  <si>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</si>
  <si>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</si>
  <si>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</si>
  <si>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</si>
  <si>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</si>
  <si>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</si>
  <si>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</si>
  <si>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</si>
  <si>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</si>
  <si>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</si>
  <si>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</si>
  <si>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</si>
  <si>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</si>
  <si>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</si>
  <si>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</si>
  <si>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</si>
  <si>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</si>
  <si>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</si>
  <si>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</si>
  <si>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</si>
  <si>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</si>
  <si>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</si>
  <si>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</si>
  <si>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</si>
  <si>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</si>
  <si>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</si>
  <si>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</si>
  <si>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</si>
  <si>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</si>
  <si>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</si>
  <si>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</si>
  <si>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</si>
  <si>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</si>
  <si>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</si>
  <si>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</si>
  <si>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</si>
  <si>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</si>
  <si>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</si>
  <si>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</si>
  <si>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</si>
  <si>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</si>
  <si>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</si>
  <si>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</si>
  <si>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</si>
  <si>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</si>
  <si>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</si>
  <si>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</si>
  <si>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</si>
  <si>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</si>
  <si>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</si>
  <si>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</si>
  <si>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</si>
  <si>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</si>
  <si>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</si>
  <si>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</si>
  <si>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</si>
  <si>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</si>
  <si>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</si>
  <si>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</si>
  <si>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</si>
  <si>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</si>
  <si>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</si>
  <si>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</si>
  <si>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</si>
  <si>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</si>
  <si>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</si>
  <si>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</si>
  <si>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</si>
  <si>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</si>
  <si>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</si>
  <si>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</si>
  <si>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</si>
  <si>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</si>
  <si>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</si>
  <si>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</si>
  <si>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</si>
  <si>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</si>
  <si>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</si>
  <si>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</si>
  <si>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</si>
  <si>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</si>
  <si>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</si>
  <si>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</si>
  <si>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</si>
  <si>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</si>
  <si>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</si>
  <si>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</si>
  <si>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</si>
  <si>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</si>
  <si>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</si>
  <si>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</si>
  <si>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</si>
  <si>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</si>
  <si>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</si>
  <si>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</si>
  <si>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</si>
  <si>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</si>
  <si>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</si>
  <si>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</si>
  <si>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</si>
  <si>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</si>
  <si>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</si>
  <si>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</si>
  <si>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</si>
  <si>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</si>
  <si>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</si>
  <si>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</si>
  <si>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</si>
  <si>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</si>
  <si>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</si>
  <si>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</si>
  <si>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</si>
  <si>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</si>
  <si>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</si>
  <si>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</si>
  <si>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</si>
  <si>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</si>
  <si>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</si>
  <si>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</si>
  <si>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</si>
  <si>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</si>
  <si>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</si>
  <si>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</si>
  <si>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</si>
  <si>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</si>
  <si>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</si>
  <si>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</si>
  <si>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</si>
  <si>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</si>
  <si>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</si>
  <si>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</si>
  <si>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</si>
  <si>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</si>
  <si>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</si>
  <si>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</si>
  <si>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</si>
  <si>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</si>
  <si>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</si>
  <si>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</si>
  <si>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</si>
  <si>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</si>
  <si>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</si>
  <si>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</si>
  <si>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</si>
  <si>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</si>
  <si>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</si>
  <si>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</si>
  <si>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</si>
  <si>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</si>
  <si>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</si>
  <si>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</si>
  <si>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</si>
  <si>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</si>
  <si>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</si>
  <si>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</si>
  <si>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</si>
  <si>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</si>
  <si>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</si>
  <si>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</si>
  <si>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</si>
  <si>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</si>
  <si>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</si>
  <si>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</si>
  <si>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</si>
  <si>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</si>
  <si>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</si>
  <si>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</si>
  <si>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</si>
  <si>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</si>
  <si>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</si>
  <si>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</si>
  <si>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</si>
  <si>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</si>
  <si>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</si>
  <si>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</si>
  <si>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</si>
  <si>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</si>
  <si>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</si>
  <si>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</si>
  <si>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</si>
  <si>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</si>
  <si>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</si>
  <si>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</si>
  <si>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</si>
  <si>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</si>
  <si>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</si>
  <si>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</si>
  <si>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</si>
  <si>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</si>
  <si>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</si>
  <si>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</si>
  <si>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</si>
  <si>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</si>
  <si>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</si>
  <si>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</si>
  <si>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</si>
  <si>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</si>
  <si>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</si>
  <si>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</si>
  <si>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</si>
  <si>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</si>
  <si>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</si>
  <si>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</si>
  <si>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</si>
  <si>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</si>
  <si>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</si>
  <si>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</si>
  <si>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</si>
  <si>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</si>
  <si>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</si>
  <si>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</si>
  <si>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</si>
  <si>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</si>
  <si>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</si>
  <si>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</si>
  <si>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</si>
  <si>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</si>
  <si>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</si>
  <si>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</si>
  <si>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</si>
  <si>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</si>
  <si>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</si>
  <si>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</si>
  <si>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</si>
  <si>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</si>
  <si>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</si>
  <si>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</si>
  <si>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</si>
  <si>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</si>
  <si>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</si>
  <si>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</si>
  <si>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</si>
  <si>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</si>
  <si>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</si>
  <si>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</si>
  <si>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</si>
  <si>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</si>
  <si>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</si>
  <si>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</si>
  <si>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</si>
  <si>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</si>
  <si>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</si>
  <si>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</si>
  <si>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</si>
  <si>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</si>
  <si>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</si>
  <si>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</si>
  <si>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</si>
  <si>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</si>
  <si>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</si>
  <si>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</si>
  <si>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</si>
  <si>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</si>
  <si>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</si>
  <si>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</si>
  <si>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</si>
  <si>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</si>
  <si>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</si>
  <si>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</si>
  <si>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</si>
  <si>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</si>
  <si>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</si>
  <si>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</si>
  <si>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</si>
  <si>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</si>
  <si>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</si>
  <si>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</si>
  <si>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</si>
  <si>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</si>
  <si>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</si>
  <si>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</si>
  <si>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</si>
  <si>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</si>
  <si>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</si>
  <si>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</si>
  <si>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</si>
  <si>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</si>
  <si>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</si>
  <si>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</si>
  <si>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</si>
  <si>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</si>
  <si>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</si>
  <si>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</si>
  <si>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</si>
  <si>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</si>
  <si>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</si>
  <si>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</si>
  <si>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</si>
  <si>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</si>
  <si>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</si>
  <si>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</si>
  <si>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</si>
  <si>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</si>
  <si>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</si>
  <si>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</si>
  <si>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</si>
  <si>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</si>
  <si>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</si>
  <si>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</si>
  <si>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</si>
  <si>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</si>
  <si>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</si>
  <si>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</si>
  <si>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</si>
  <si>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</si>
  <si>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</si>
  <si>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</si>
  <si>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</si>
  <si>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</si>
  <si>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</si>
  <si>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</si>
  <si>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</si>
  <si>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</si>
  <si>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</si>
  <si>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</si>
  <si>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</si>
  <si>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</si>
  <si>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</si>
  <si>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</si>
  <si>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</si>
  <si>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</si>
  <si>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</si>
  <si>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</si>
  <si>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</si>
  <si>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</si>
  <si>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</si>
  <si>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</si>
  <si>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</si>
  <si>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</si>
  <si>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</si>
  <si>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</si>
  <si>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</si>
  <si>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</si>
  <si>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</si>
  <si>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</si>
  <si>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</si>
  <si>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</si>
  <si>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</si>
  <si>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</si>
  <si>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</si>
  <si>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</si>
  <si>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</si>
  <si>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</si>
  <si>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</si>
  <si>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</si>
  <si>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</si>
  <si>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</si>
  <si>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</si>
  <si>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</si>
  <si>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</si>
  <si>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</si>
  <si>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</si>
  <si>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</si>
  <si>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</si>
  <si>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</si>
  <si>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</si>
  <si>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</si>
  <si>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</si>
  <si>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</si>
  <si>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</si>
  <si>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</si>
  <si>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</si>
  <si>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</si>
  <si>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</si>
  <si>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</si>
  <si>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</si>
  <si>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</si>
  <si>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</si>
  <si>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</si>
  <si>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</si>
  <si>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</si>
  <si>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</si>
  <si>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</si>
  <si>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</si>
  <si>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</si>
  <si>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</si>
  <si>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</si>
  <si>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</si>
  <si>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</si>
  <si>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</si>
  <si>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</si>
  <si>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</si>
  <si>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</si>
  <si>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</si>
  <si>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</si>
  <si>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</si>
  <si>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</si>
  <si>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</si>
  <si>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</si>
  <si>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</si>
  <si>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</si>
  <si>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</si>
  <si>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</si>
  <si>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</si>
  <si>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</si>
  <si>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</si>
  <si>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</si>
  <si>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</si>
  <si>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</si>
  <si>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</si>
  <si>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</si>
  <si>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</si>
  <si>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</si>
  <si>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</si>
  <si>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</si>
  <si>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</si>
  <si>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</si>
  <si>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</si>
  <si>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</si>
  <si>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</si>
  <si>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</si>
  <si>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</si>
  <si>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</si>
  <si>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</si>
  <si>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</si>
  <si>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</si>
  <si>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</si>
  <si>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</si>
  <si>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</si>
  <si>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</si>
  <si>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</si>
  <si>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</si>
  <si>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</si>
  <si>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</si>
  <si>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</si>
  <si>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</si>
  <si>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</si>
  <si>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</si>
  <si>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</si>
  <si>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</si>
  <si>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</si>
  <si>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</si>
  <si>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</si>
  <si>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</si>
  <si>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</si>
  <si>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</si>
  <si>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</si>
  <si>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</si>
  <si>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</si>
  <si>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</si>
  <si>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</si>
  <si>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</si>
  <si>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</si>
  <si>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</si>
  <si>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</si>
  <si>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</si>
  <si>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</si>
  <si>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</si>
  <si>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</si>
  <si>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</si>
  <si>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</si>
  <si>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</si>
  <si>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</si>
  <si>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</si>
  <si>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</si>
  <si>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</si>
  <si>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</si>
  <si>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</si>
  <si>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</si>
  <si>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</si>
  <si>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</si>
  <si>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</si>
  <si>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</si>
  <si>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</si>
  <si>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</si>
  <si>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</si>
  <si>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</si>
  <si>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</si>
  <si>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</si>
  <si>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</si>
  <si>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</si>
  <si>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</si>
  <si>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</si>
  <si>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</si>
  <si>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</si>
  <si>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</si>
  <si>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</si>
  <si>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</si>
  <si>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</si>
  <si>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</si>
  <si>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</si>
  <si>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</si>
  <si>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</si>
  <si>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</si>
  <si>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</si>
  <si>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</si>
  <si>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</si>
  <si>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</si>
  <si>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</si>
  <si>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</si>
  <si>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</si>
  <si>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</si>
  <si>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</si>
  <si>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</si>
  <si>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</si>
  <si>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</si>
  <si>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</si>
  <si>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</si>
  <si>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</si>
  <si>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</si>
  <si>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</si>
  <si>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</si>
  <si>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</si>
  <si>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</si>
  <si>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</si>
  <si>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</si>
  <si>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</si>
  <si>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</si>
  <si>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</si>
  <si>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</si>
  <si>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</si>
  <si>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</si>
  <si>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</si>
  <si>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</si>
  <si>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</si>
  <si>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</si>
  <si>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</si>
  <si>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</si>
  <si>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</si>
  <si>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</si>
  <si>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</si>
  <si>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</si>
  <si>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</si>
  <si>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</si>
  <si>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</si>
  <si>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</si>
  <si>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</si>
  <si>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</si>
  <si>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</si>
  <si>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</si>
  <si>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</si>
  <si>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</si>
  <si>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</si>
  <si>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</si>
  <si>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</si>
  <si>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</si>
  <si>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</si>
  <si>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</si>
  <si>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</si>
  <si>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</si>
  <si>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</si>
  <si>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</si>
  <si>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</si>
  <si>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</si>
  <si>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</si>
  <si>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</si>
  <si>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</si>
  <si>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</si>
  <si>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</si>
  <si>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</si>
  <si>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</si>
  <si>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</si>
  <si>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</si>
  <si>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</si>
  <si>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</si>
  <si>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</si>
  <si>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</si>
  <si>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</si>
  <si>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</si>
  <si>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</si>
  <si>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</si>
  <si>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</si>
  <si>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</si>
  <si>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</si>
  <si>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</si>
  <si>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</si>
  <si>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</si>
  <si>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</si>
  <si>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</si>
  <si>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</si>
  <si>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</si>
  <si>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</si>
  <si>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</si>
  <si>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</si>
  <si>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</si>
  <si>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</si>
  <si>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</si>
  <si>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</si>
  <si>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</si>
  <si>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</si>
  <si>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</si>
  <si>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</si>
  <si>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</si>
  <si>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</si>
  <si>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</si>
  <si>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</si>
  <si>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</si>
  <si>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</si>
  <si>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</si>
  <si>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</si>
  <si>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</si>
  <si>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</si>
  <si>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</si>
  <si>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</si>
  <si>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</si>
  <si>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</si>
  <si>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</si>
  <si>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</si>
  <si>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</si>
  <si>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</si>
  <si>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</si>
  <si>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</si>
  <si>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</si>
  <si>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</si>
  <si>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</si>
  <si>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</si>
  <si>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</si>
  <si>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</si>
  <si>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</si>
  <si>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</si>
  <si>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</si>
  <si>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</si>
  <si>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</si>
  <si>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</si>
  <si>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</si>
  <si>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</si>
  <si>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</si>
  <si>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</si>
  <si>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</si>
  <si>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</si>
  <si>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</si>
  <si>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</si>
  <si>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</si>
  <si>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</si>
  <si>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</si>
  <si>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</si>
  <si>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</si>
  <si>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</si>
  <si>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</si>
  <si>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</si>
  <si>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</si>
  <si>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</si>
  <si>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</si>
  <si>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</si>
  <si>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</si>
  <si>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</si>
  <si>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</si>
  <si>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</si>
  <si>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</si>
  <si>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</si>
  <si>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</si>
  <si>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</si>
  <si>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</si>
  <si>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</si>
  <si>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</si>
  <si>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</si>
  <si>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</si>
  <si>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</si>
  <si>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</si>
  <si>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</si>
  <si>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</si>
  <si>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</si>
  <si>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</si>
  <si>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</si>
  <si>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</si>
  <si>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</si>
  <si>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</si>
  <si>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</si>
  <si>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</si>
  <si>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</si>
  <si>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</si>
  <si>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</si>
  <si>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</si>
  <si>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</si>
  <si>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</si>
  <si>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</si>
  <si>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</si>
  <si>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</si>
  <si>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</si>
  <si>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</si>
  <si>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</si>
  <si>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</si>
  <si>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</si>
  <si>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</si>
  <si>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</si>
  <si>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</si>
  <si>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</si>
  <si>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</si>
  <si>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</si>
  <si>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</si>
  <si>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</si>
  <si>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</si>
  <si>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</si>
  <si>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</si>
  <si>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</si>
  <si>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</si>
  <si>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</si>
  <si>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</si>
  <si>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</si>
  <si>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</si>
  <si>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</si>
  <si>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</si>
  <si>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</si>
  <si>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</si>
  <si>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</si>
  <si>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</si>
  <si>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</si>
  <si>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</si>
  <si>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</si>
  <si>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</si>
  <si>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</si>
  <si>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</si>
  <si>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</si>
  <si>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</si>
  <si>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</si>
  <si>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</si>
  <si>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</si>
  <si>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</si>
  <si>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</si>
  <si>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</si>
  <si>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</si>
  <si>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</si>
  <si>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</si>
  <si>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</si>
  <si>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</si>
  <si>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</si>
  <si>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</si>
  <si>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</si>
  <si>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</si>
  <si>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</si>
  <si>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</si>
  <si>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</si>
  <si>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</si>
  <si>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</si>
  <si>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</si>
  <si>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</si>
  <si>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</si>
  <si>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</si>
  <si>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</si>
  <si>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</si>
  <si>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</si>
  <si>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</si>
  <si>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</si>
  <si>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</si>
  <si>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</si>
  <si>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</si>
  <si>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</si>
  <si>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</si>
  <si>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</si>
  <si>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</si>
  <si>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</si>
  <si>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</si>
  <si>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</si>
  <si>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</si>
  <si>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</si>
  <si>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</si>
  <si>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</si>
  <si>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</si>
  <si>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</si>
  <si>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</si>
  <si>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</si>
  <si>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</si>
  <si>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</si>
  <si>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</si>
  <si>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</si>
  <si>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</si>
  <si>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</si>
  <si>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</si>
  <si>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</si>
  <si>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</si>
  <si>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</si>
  <si>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</si>
  <si>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</si>
  <si>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</si>
  <si>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</si>
  <si>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</si>
  <si>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</si>
  <si>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</si>
  <si>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</si>
  <si>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</si>
  <si>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</si>
  <si>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</si>
  <si>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</si>
  <si>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</si>
  <si>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</si>
  <si>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</si>
  <si>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</si>
  <si>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</si>
  <si>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</si>
  <si>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</si>
  <si>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</si>
  <si>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</si>
  <si>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</si>
  <si>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</si>
  <si>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</si>
  <si>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</si>
  <si>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</si>
  <si>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</si>
  <si>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</si>
  <si>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</si>
  <si>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</si>
  <si>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</si>
  <si>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</si>
  <si>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</si>
  <si>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</si>
  <si>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</si>
  <si>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</si>
  <si>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</si>
  <si>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</si>
  <si>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</si>
  <si>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</si>
  <si>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</si>
  <si>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</si>
  <si>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</si>
  <si>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</si>
  <si>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</si>
  <si>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</si>
  <si>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</si>
  <si>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</si>
  <si>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</si>
  <si>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</si>
  <si>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</si>
  <si>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</si>
  <si>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</si>
  <si>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</si>
  <si>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</si>
  <si>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</si>
  <si>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</si>
  <si>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</si>
  <si>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</si>
  <si>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</si>
  <si>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</si>
  <si>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</si>
  <si>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</si>
  <si>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</si>
  <si>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</si>
  <si>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</si>
  <si>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</si>
  <si>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</si>
  <si>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</si>
  <si>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</si>
  <si>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</si>
  <si>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</si>
  <si>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</si>
  <si>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</si>
  <si>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</si>
  <si>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</si>
  <si>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</si>
  <si>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</si>
  <si>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</si>
  <si>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</si>
  <si>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</si>
  <si>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</si>
  <si>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</si>
  <si>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</si>
  <si>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</si>
  <si>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</si>
  <si>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</si>
  <si>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</si>
  <si>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</si>
  <si>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</si>
  <si>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</si>
  <si>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</si>
  <si>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</si>
  <si>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</si>
  <si>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</si>
  <si>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</si>
  <si>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</si>
  <si>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</si>
  <si>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</si>
  <si>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</si>
  <si>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</si>
  <si>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</si>
  <si>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</si>
  <si>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</si>
  <si>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</si>
  <si>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</si>
  <si>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</si>
  <si>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</si>
  <si>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</si>
  <si>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</si>
  <si>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</si>
  <si>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</si>
  <si>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</si>
  <si>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</si>
  <si>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</si>
  <si>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</si>
  <si>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</si>
  <si>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</si>
  <si>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</si>
  <si>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</si>
  <si>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</si>
  <si>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</si>
  <si>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</si>
  <si>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</si>
  <si>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</si>
  <si>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</si>
  <si>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</si>
  <si>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</si>
  <si>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</si>
  <si>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</si>
  <si>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</si>
  <si>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</si>
  <si>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</si>
  <si>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</si>
  <si>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</si>
  <si>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</si>
  <si>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</si>
  <si>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</si>
  <si>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</si>
  <si>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</si>
  <si>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</si>
  <si>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</si>
  <si>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</si>
  <si>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</si>
  <si>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</si>
  <si>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</si>
  <si>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</si>
  <si>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</si>
  <si>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</si>
  <si>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</si>
  <si>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</si>
  <si>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</si>
  <si>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</si>
  <si>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</si>
  <si>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</si>
  <si>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</si>
  <si>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</si>
  <si>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</si>
  <si>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</si>
  <si>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</si>
  <si>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</si>
  <si>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</si>
  <si>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</si>
  <si>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</si>
  <si>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</si>
  <si>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</si>
  <si>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</si>
  <si>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</si>
  <si>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</si>
  <si>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</si>
  <si>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</si>
  <si>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</si>
  <si>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</si>
  <si>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</si>
  <si>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</si>
  <si>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</si>
  <si>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</si>
  <si>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</si>
  <si>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</si>
  <si>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</si>
  <si>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</si>
  <si>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</si>
  <si>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</si>
  <si>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</si>
  <si>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</si>
  <si>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</si>
  <si>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</si>
  <si>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</si>
  <si>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</si>
  <si>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</si>
  <si>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</si>
  <si>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</si>
  <si>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</si>
  <si>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</si>
  <si>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</si>
  <si>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</si>
  <si>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</si>
  <si>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</si>
  <si>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</si>
  <si>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</si>
  <si>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</si>
  <si>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</si>
  <si>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</si>
  <si>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</si>
  <si>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</si>
  <si>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</si>
  <si>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</si>
  <si>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</si>
  <si>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</si>
  <si>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</si>
  <si>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</si>
  <si>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</si>
  <si>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</si>
  <si>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</si>
  <si>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</si>
  <si>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</si>
  <si>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</si>
  <si>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</si>
  <si>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</si>
  <si>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</si>
  <si>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</si>
  <si>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</si>
  <si>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</si>
  <si>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</si>
  <si>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</si>
  <si>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</si>
  <si>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</si>
  <si>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</si>
  <si>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</si>
  <si>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</si>
  <si>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</si>
  <si>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</si>
  <si>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</si>
  <si>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</si>
  <si>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</si>
  <si>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</si>
  <si>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</si>
  <si>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</si>
  <si>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</si>
  <si>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</si>
  <si>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</si>
  <si>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</si>
  <si>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</si>
  <si>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</si>
  <si>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</si>
  <si>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</si>
  <si>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</si>
  <si>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</si>
  <si>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</si>
  <si>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</si>
  <si>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</si>
  <si>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</si>
  <si>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</si>
  <si>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</si>
  <si>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</si>
  <si>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</si>
  <si>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</si>
  <si>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</si>
  <si>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</si>
  <si>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</si>
  <si>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</si>
  <si>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</si>
  <si>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</si>
  <si>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</si>
  <si>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</si>
  <si>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</si>
  <si>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</si>
  <si>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</si>
  <si>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</si>
  <si>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</si>
  <si>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</si>
  <si>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</si>
  <si>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</si>
  <si>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</si>
  <si>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</si>
  <si>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</si>
  <si>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</si>
  <si>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</si>
  <si>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</si>
  <si>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</si>
  <si>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</si>
  <si>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</si>
  <si>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</si>
  <si>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</si>
  <si>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</si>
  <si>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</si>
  <si>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</si>
  <si>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</si>
  <si>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</si>
  <si>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</si>
  <si>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</si>
  <si>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</si>
  <si>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</si>
  <si>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</si>
  <si>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</si>
  <si>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</si>
  <si>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</si>
  <si>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</si>
  <si>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</si>
  <si>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</si>
  <si>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</si>
  <si>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</si>
  <si>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</si>
  <si>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</si>
  <si>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</si>
  <si>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</si>
  <si>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</si>
  <si>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</si>
  <si>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</si>
  <si>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</si>
  <si>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</si>
  <si>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</si>
  <si>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</si>
  <si>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</si>
  <si>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</si>
  <si>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</si>
  <si>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</si>
  <si>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</si>
  <si>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</si>
  <si>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</si>
  <si>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</si>
  <si>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</si>
  <si>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</si>
  <si>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</si>
  <si>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</si>
  <si>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</si>
  <si>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</si>
  <si>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</si>
  <si>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</si>
  <si>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</si>
  <si>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</si>
  <si>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</si>
  <si>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</si>
  <si>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</si>
  <si>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</si>
  <si>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</si>
  <si>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</si>
  <si>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</si>
  <si>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</si>
  <si>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</si>
  <si>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</si>
  <si>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</si>
  <si>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</si>
  <si>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</si>
  <si>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</si>
  <si>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</si>
  <si>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</si>
  <si>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</si>
  <si>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</si>
  <si>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</si>
  <si>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</si>
  <si>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</si>
  <si>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</si>
  <si>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</si>
  <si>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</si>
  <si>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</si>
  <si>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</si>
  <si>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</si>
  <si>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</si>
  <si>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</si>
  <si>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</si>
  <si>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</si>
  <si>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</si>
  <si>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</si>
  <si>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</si>
  <si>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</si>
  <si>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</si>
  <si>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</si>
  <si>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</si>
  <si>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</si>
  <si>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</si>
  <si>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</si>
  <si>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</si>
  <si>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</si>
  <si>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</si>
  <si>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</si>
  <si>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</si>
  <si>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</si>
  <si>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</si>
  <si>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</si>
  <si>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</si>
  <si>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</si>
  <si>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</si>
  <si>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</si>
  <si>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</si>
  <si>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</si>
  <si>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</si>
  <si>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</si>
  <si>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</si>
  <si>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</si>
  <si>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</si>
  <si>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</si>
  <si>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</si>
  <si>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</si>
  <si>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</si>
  <si>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</si>
  <si>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</si>
  <si>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</si>
  <si>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</si>
  <si>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</si>
  <si>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</si>
  <si>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</si>
  <si>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</si>
  <si>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</si>
  <si>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</si>
  <si>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</si>
  <si>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</si>
  <si>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</si>
  <si>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</si>
  <si>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</si>
  <si>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</si>
  <si>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</si>
  <si>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</si>
  <si>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</si>
  <si>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</si>
  <si>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</si>
  <si>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</si>
  <si>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</si>
  <si>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</si>
  <si>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</si>
  <si>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</si>
  <si>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</si>
  <si>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</si>
  <si>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</si>
  <si>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</si>
  <si>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</si>
  <si>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</si>
  <si>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</si>
  <si>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</si>
  <si>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</si>
  <si>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</si>
  <si>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</si>
  <si>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</si>
  <si>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</si>
  <si>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</si>
  <si>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</si>
  <si>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</si>
  <si>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</si>
  <si>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</si>
  <si>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</si>
  <si>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</si>
  <si>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</si>
  <si>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</si>
  <si>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</si>
  <si>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</si>
  <si>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</si>
  <si>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</si>
  <si>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</si>
  <si>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</si>
  <si>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</si>
  <si>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</si>
  <si>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</si>
  <si>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</si>
  <si>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</si>
  <si>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</si>
  <si>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</si>
  <si>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</si>
  <si>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</si>
  <si>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</si>
  <si>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</si>
  <si>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</si>
  <si>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</si>
  <si>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</si>
  <si>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</si>
  <si>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</si>
  <si>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</si>
  <si>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</si>
  <si>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</si>
  <si>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</si>
  <si>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</si>
  <si>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</si>
  <si>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</si>
  <si>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</si>
  <si>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</si>
  <si>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</si>
  <si>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</si>
  <si>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</si>
  <si>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</si>
  <si>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</si>
  <si>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</si>
  <si>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</si>
  <si>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</si>
  <si>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</si>
  <si>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</si>
  <si>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</si>
  <si>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</si>
  <si>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</si>
  <si>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</si>
  <si>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</si>
  <si>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</si>
  <si>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</si>
  <si>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</si>
  <si>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</si>
  <si>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</si>
  <si>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</si>
  <si>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</si>
  <si>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</si>
  <si>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</si>
  <si>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</si>
  <si>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</si>
  <si>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</si>
  <si>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</si>
  <si>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</si>
  <si>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</si>
  <si>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</si>
  <si>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</si>
  <si>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</si>
  <si>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</si>
  <si>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</si>
  <si>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</si>
  <si>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</si>
  <si>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</si>
  <si>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</si>
  <si>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</si>
  <si>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</si>
  <si>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</si>
  <si>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</si>
  <si>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</si>
  <si>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</si>
  <si>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</si>
  <si>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</si>
  <si>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</si>
  <si>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</si>
  <si>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</si>
  <si>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</si>
  <si>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</si>
  <si>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</si>
  <si>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</si>
  <si>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</si>
  <si>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</si>
  <si>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</si>
  <si>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</si>
  <si>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</si>
  <si>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</si>
  <si>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</si>
  <si>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</si>
  <si>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</si>
  <si>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</si>
  <si>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</si>
  <si>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</si>
  <si>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</si>
  <si>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</si>
  <si>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</si>
  <si>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</si>
  <si>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</si>
  <si>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</si>
  <si>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</si>
  <si>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</si>
  <si>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</si>
  <si>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</si>
  <si>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</si>
  <si>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</si>
  <si>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</si>
  <si>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</si>
  <si>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</si>
  <si>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</si>
  <si>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</si>
  <si>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</si>
  <si>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</si>
  <si>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</si>
  <si>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</si>
  <si>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</si>
  <si>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</si>
  <si>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</si>
  <si>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</si>
  <si>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</si>
  <si>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</si>
  <si>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</si>
  <si>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</si>
  <si>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</si>
  <si>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</si>
  <si>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</si>
  <si>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</si>
  <si>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</si>
  <si>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</si>
  <si>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</si>
  <si>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</si>
  <si>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</si>
  <si>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</si>
  <si>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</si>
  <si>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</si>
  <si>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</si>
  <si>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</si>
  <si>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</si>
  <si>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</si>
  <si>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</si>
  <si>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</si>
  <si>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</si>
  <si>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</si>
  <si>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</si>
  <si>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</si>
  <si>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</si>
  <si>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</si>
  <si>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</si>
  <si>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</si>
  <si>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</si>
  <si>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</si>
  <si>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</si>
  <si>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</si>
  <si>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</si>
  <si>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</si>
  <si>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</si>
  <si>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</si>
  <si>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</si>
  <si>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</si>
  <si>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</si>
  <si>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</si>
  <si>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</si>
  <si>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</si>
  <si>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</si>
  <si>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</si>
  <si>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</si>
  <si>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</si>
  <si>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</si>
  <si>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</si>
  <si>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</si>
  <si>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</si>
  <si>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</si>
  <si>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</si>
  <si>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</si>
  <si>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</si>
  <si>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</si>
  <si>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</si>
  <si>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</si>
  <si>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</si>
  <si>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</si>
  <si>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</si>
  <si>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</si>
  <si>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</si>
  <si>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</si>
  <si>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</si>
  <si>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</si>
  <si>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</si>
  <si>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</si>
  <si>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</si>
  <si>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</si>
  <si>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</si>
  <si>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</si>
  <si>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</si>
  <si>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</si>
  <si>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</si>
  <si>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</si>
  <si>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</si>
  <si>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</si>
  <si>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</si>
  <si>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</si>
  <si>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</si>
  <si>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</si>
  <si>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</si>
  <si>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</si>
  <si>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</si>
  <si>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</si>
  <si>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</si>
  <si>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</si>
  <si>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</si>
  <si>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</si>
  <si>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</si>
  <si>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</si>
  <si>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</si>
  <si>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</si>
  <si>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</si>
  <si>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</si>
  <si>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</si>
  <si>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</si>
  <si>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</si>
  <si>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</si>
  <si>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</si>
  <si>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</si>
  <si>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</si>
  <si>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</si>
  <si>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</si>
  <si>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</si>
  <si>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</si>
  <si>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</si>
  <si>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</si>
  <si>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</si>
  <si>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</si>
  <si>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</si>
  <si>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</si>
  <si>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</si>
  <si>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</si>
  <si>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</si>
  <si>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</si>
  <si>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</si>
  <si>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</si>
  <si>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</si>
  <si>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</si>
  <si>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</si>
  <si>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</si>
  <si>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</si>
  <si>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</si>
  <si>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</si>
  <si>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</si>
  <si>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</si>
  <si>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</si>
  <si>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</si>
  <si>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</si>
  <si>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</si>
  <si>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</si>
  <si>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</si>
  <si>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</si>
  <si>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</si>
  <si>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</si>
  <si>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</si>
  <si>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</si>
  <si>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</si>
  <si>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</si>
  <si>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</si>
  <si>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</si>
  <si>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</si>
  <si>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</si>
  <si>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</si>
  <si>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</si>
  <si>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</si>
  <si>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</si>
  <si>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</si>
  <si>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</si>
  <si>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</si>
  <si>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</si>
  <si>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</si>
  <si>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</si>
  <si>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</si>
  <si>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</si>
  <si>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</si>
  <si>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</si>
  <si>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</si>
  <si>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</si>
  <si>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</si>
  <si>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</si>
  <si>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</si>
  <si>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</si>
  <si>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</si>
  <si>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</si>
  <si>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</si>
  <si>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</si>
  <si>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</si>
  <si>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</si>
  <si>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</si>
  <si>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</si>
  <si>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</si>
  <si>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</si>
  <si>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</si>
  <si>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</si>
  <si>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</si>
  <si>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</si>
  <si>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</si>
  <si>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</si>
  <si>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</si>
  <si>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</si>
  <si>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</si>
  <si>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</si>
  <si>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</si>
  <si>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</si>
  <si>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</si>
  <si>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</si>
  <si>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</si>
  <si>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</si>
  <si>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</si>
  <si>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</si>
  <si>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</si>
  <si>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</si>
  <si>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</si>
  <si>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</si>
  <si>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</si>
  <si>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</si>
  <si>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</si>
  <si>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</si>
  <si>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</si>
  <si>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</si>
  <si>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</si>
  <si>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</si>
  <si>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</si>
  <si>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</si>
  <si>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</si>
  <si>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</si>
  <si>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</si>
  <si>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</si>
  <si>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</si>
  <si>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</si>
  <si>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</si>
  <si>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</si>
  <si>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</si>
  <si>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</si>
  <si>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</si>
  <si>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</si>
  <si>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</si>
  <si>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</si>
  <si>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</si>
  <si>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</si>
  <si>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</si>
  <si>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</si>
  <si>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</si>
  <si>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</si>
  <si>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</si>
  <si>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</si>
  <si>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</si>
  <si>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</si>
  <si>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</si>
  <si>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</si>
  <si>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</si>
  <si>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</si>
  <si>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</si>
  <si>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</si>
  <si>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</si>
  <si>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</si>
  <si>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</si>
  <si>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</si>
  <si>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</si>
  <si>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</si>
  <si>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</si>
  <si>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</si>
  <si>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</si>
  <si>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</si>
  <si>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</si>
  <si>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</si>
  <si>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</si>
  <si>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</si>
  <si>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</si>
  <si>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</si>
  <si>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</si>
  <si>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</si>
  <si>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</si>
  <si>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</si>
  <si>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</si>
  <si>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</si>
  <si>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</si>
  <si>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</si>
  <si>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</si>
  <si>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</si>
  <si>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</si>
  <si>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</si>
  <si>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</si>
  <si>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</si>
  <si>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</si>
  <si>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</si>
  <si>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</si>
  <si>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</si>
  <si>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</si>
  <si>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</si>
  <si>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</si>
  <si>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</si>
  <si>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</si>
  <si>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</si>
  <si>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</si>
  <si>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</si>
  <si>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</si>
  <si>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</si>
  <si>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</si>
  <si>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</si>
  <si>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</si>
  <si>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</si>
  <si>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</si>
  <si>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</si>
  <si>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</si>
  <si>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</si>
  <si>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</si>
  <si>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</si>
  <si>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</si>
  <si>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</si>
  <si>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</si>
  <si>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</si>
  <si>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</si>
  <si>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</si>
  <si>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</si>
  <si>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</si>
  <si>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</si>
  <si>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</si>
  <si>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</si>
  <si>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</si>
  <si>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</si>
  <si>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</si>
  <si>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</si>
  <si>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</si>
  <si>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</si>
  <si>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</si>
  <si>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</si>
  <si>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</si>
  <si>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</si>
  <si>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</si>
  <si>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</si>
  <si>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</si>
  <si>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</si>
  <si>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</si>
  <si>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</si>
  <si>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</si>
  <si>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</si>
  <si>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</si>
  <si>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</si>
  <si>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</si>
  <si>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</si>
  <si>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</si>
  <si>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</si>
  <si>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</si>
  <si>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</si>
  <si>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</si>
  <si>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</si>
  <si>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</si>
  <si>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</si>
  <si>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</si>
  <si>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</si>
  <si>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</si>
  <si>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</si>
  <si>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</si>
  <si>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</si>
  <si>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</si>
  <si>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</si>
  <si>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</si>
  <si>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</si>
  <si>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</si>
  <si>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</si>
  <si>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</si>
  <si>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</si>
  <si>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</si>
  <si>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</si>
  <si>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</si>
  <si>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</si>
  <si>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</si>
  <si>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</si>
  <si>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</si>
  <si>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</si>
  <si>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</si>
  <si>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</si>
  <si>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</si>
  <si>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</si>
  <si>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</si>
  <si>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</si>
  <si>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</si>
  <si>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</si>
  <si>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</si>
  <si>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</si>
  <si>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</si>
  <si>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</si>
  <si>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</si>
  <si>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</si>
  <si>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</si>
  <si>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</si>
  <si>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</si>
  <si>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</si>
  <si>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</si>
  <si>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</si>
  <si>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</si>
  <si>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</si>
  <si>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</si>
  <si>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</si>
  <si>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</si>
  <si>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</si>
  <si>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</si>
  <si>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</si>
  <si>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</si>
  <si>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</si>
  <si>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</si>
  <si>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</si>
  <si>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</si>
  <si>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</si>
  <si>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</si>
  <si>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</si>
  <si>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</si>
  <si>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</si>
  <si>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</si>
  <si>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</si>
  <si>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</si>
  <si>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</si>
  <si>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</si>
  <si>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</si>
  <si>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</si>
  <si>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</si>
  <si>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</si>
  <si>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</si>
  <si>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</si>
  <si>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</si>
  <si>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</si>
  <si>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</si>
  <si>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</si>
  <si>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</si>
  <si>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</si>
  <si>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</si>
  <si>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</si>
  <si>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</si>
  <si>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</si>
  <si>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</si>
  <si>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</si>
  <si>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</si>
  <si>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</si>
  <si>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</si>
  <si>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</si>
  <si>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</si>
  <si>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</si>
  <si>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</si>
  <si>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</si>
  <si>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</si>
  <si>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</si>
  <si>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</si>
  <si>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</si>
  <si>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</si>
  <si>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</si>
  <si>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</si>
  <si>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</si>
  <si>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</si>
  <si>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</si>
  <si>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</si>
  <si>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</si>
  <si>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</si>
  <si>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</si>
  <si>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</si>
  <si>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</si>
  <si>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</si>
  <si>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</si>
  <si>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</si>
  <si>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</si>
  <si>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</si>
  <si>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</si>
  <si>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</si>
  <si>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</si>
  <si>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</si>
  <si>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</si>
  <si>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</si>
  <si>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</si>
  <si>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</si>
  <si>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</si>
  <si>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</si>
  <si>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</si>
  <si>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</si>
  <si>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</si>
  <si>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</si>
  <si>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</si>
  <si>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</si>
  <si>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</si>
  <si>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</si>
  <si>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</si>
  <si>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</si>
  <si>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</si>
  <si>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</si>
  <si>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</si>
  <si>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</si>
  <si>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</si>
  <si>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</si>
  <si>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</si>
  <si>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</si>
  <si>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</si>
  <si>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</si>
  <si>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</si>
  <si>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</si>
  <si>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</si>
  <si>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</si>
  <si>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</si>
  <si>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</si>
  <si>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</si>
  <si>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</si>
  <si>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</si>
  <si>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</si>
  <si>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</si>
  <si>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</si>
  <si>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</si>
  <si>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</si>
  <si>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</si>
  <si>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</si>
  <si>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</si>
  <si>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</si>
  <si>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</si>
  <si>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</si>
  <si>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</si>
  <si>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</si>
  <si>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</si>
  <si>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</si>
  <si>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</si>
  <si>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</si>
  <si>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</si>
  <si>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</si>
  <si>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</si>
  <si>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</si>
  <si>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</si>
  <si>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</si>
  <si>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</si>
  <si>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</si>
  <si>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</si>
  <si>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</si>
  <si>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</si>
  <si>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</si>
  <si>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</si>
  <si>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</si>
  <si>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</si>
  <si>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</si>
  <si>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</si>
  <si>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</si>
  <si>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</si>
  <si>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</si>
  <si>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</si>
  <si>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</si>
  <si>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</si>
  <si>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</si>
  <si>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</si>
  <si>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</si>
  <si>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</si>
  <si>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</si>
  <si>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</si>
  <si>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</si>
  <si>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</si>
  <si>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</si>
  <si>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</si>
  <si>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</si>
  <si>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</si>
  <si>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</si>
  <si>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</si>
  <si>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</si>
  <si>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</si>
  <si>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</si>
  <si>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</si>
  <si>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</si>
  <si>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</si>
  <si>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</si>
  <si>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</si>
  <si>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</si>
  <si>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</si>
  <si>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</si>
  <si>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</si>
  <si>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</si>
  <si>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</si>
  <si>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</si>
  <si>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</si>
  <si>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</si>
  <si>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</si>
  <si>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</si>
  <si>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</si>
  <si>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</si>
  <si>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</si>
  <si>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</si>
  <si>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</si>
  <si>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</si>
  <si>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</si>
  <si>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</si>
  <si>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</si>
  <si>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</si>
  <si>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</si>
  <si>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</si>
  <si>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</si>
  <si>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</si>
  <si>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</si>
  <si>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</si>
  <si>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</si>
  <si>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</si>
  <si>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</si>
  <si>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</si>
  <si>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</si>
  <si>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</si>
  <si>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</si>
  <si>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</si>
  <si>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</si>
  <si>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</si>
  <si>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</si>
  <si>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</si>
  <si>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</si>
  <si>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</si>
  <si>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</si>
  <si>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</si>
  <si>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</si>
  <si>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</si>
  <si>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</si>
  <si>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</si>
  <si>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</si>
  <si>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</si>
  <si>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</si>
  <si>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</si>
  <si>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</si>
  <si>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</si>
  <si>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</si>
  <si>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</si>
  <si>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</si>
  <si>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</si>
  <si>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</si>
  <si>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</si>
  <si>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</si>
  <si>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</si>
  <si>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</si>
  <si>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</si>
  <si>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</si>
  <si>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</si>
  <si>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</si>
  <si>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</si>
  <si>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</si>
  <si>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</si>
  <si>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</si>
  <si>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</si>
  <si>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</si>
  <si>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</si>
  <si>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</si>
  <si>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</si>
  <si>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</si>
  <si>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</si>
  <si>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</si>
  <si>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</si>
  <si>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</si>
  <si>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</si>
  <si>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</si>
  <si>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</si>
  <si>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</si>
  <si>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</si>
  <si>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</si>
  <si>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</si>
  <si>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</si>
  <si>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</si>
  <si>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</si>
  <si>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</si>
  <si>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</si>
  <si>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</si>
  <si>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</si>
  <si>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</si>
  <si>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</si>
  <si>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</si>
  <si>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</si>
  <si>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</si>
  <si>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</si>
  <si>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</si>
  <si>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</si>
  <si>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</si>
  <si>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</si>
  <si>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</si>
  <si>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</si>
  <si>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</si>
  <si>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</si>
  <si>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</si>
  <si>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</si>
  <si>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</si>
  <si>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</si>
  <si>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</si>
  <si>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</si>
  <si>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</si>
  <si>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</si>
  <si>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</si>
  <si>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</si>
  <si>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</si>
  <si>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</si>
  <si>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</si>
  <si>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</si>
  <si>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</si>
  <si>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</si>
  <si>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</si>
  <si>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</si>
  <si>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</si>
  <si>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</si>
  <si>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</si>
  <si>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</si>
  <si>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</si>
  <si>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</si>
  <si>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</si>
  <si>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</si>
  <si>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</si>
  <si>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</si>
  <si>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</si>
  <si>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</si>
  <si>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</si>
  <si>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</si>
  <si>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</si>
  <si>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</si>
  <si>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</si>
  <si>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</si>
  <si>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</si>
  <si>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</si>
  <si>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</si>
  <si>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</si>
  <si>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</si>
  <si>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</si>
  <si>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</si>
  <si>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</si>
  <si>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</si>
  <si>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</si>
  <si>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</si>
  <si>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</si>
  <si>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</si>
  <si>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</si>
  <si>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</si>
  <si>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</si>
  <si>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</si>
  <si>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</si>
  <si>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</si>
  <si>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</si>
  <si>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</si>
  <si>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</si>
  <si>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</si>
  <si>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</si>
  <si>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</si>
  <si>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</si>
  <si>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</si>
  <si>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</si>
  <si>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</si>
  <si>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</si>
  <si>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</si>
  <si>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</si>
  <si>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</si>
  <si>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</si>
  <si>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</si>
  <si>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</si>
  <si>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</si>
  <si>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</si>
  <si>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</si>
  <si>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</si>
  <si>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</si>
  <si>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</si>
  <si>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</si>
  <si>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</si>
  <si>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</si>
  <si>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</si>
  <si>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</si>
  <si>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</si>
  <si>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</si>
  <si>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</si>
  <si>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</si>
  <si>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</si>
  <si>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</si>
  <si>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</si>
  <si>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</si>
  <si>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</si>
  <si>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</si>
  <si>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</si>
  <si>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</si>
  <si>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</si>
  <si>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</si>
  <si>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</si>
  <si>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</si>
  <si>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</si>
  <si>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</si>
  <si>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</si>
  <si>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</si>
  <si>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</si>
  <si>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</si>
  <si>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</si>
  <si>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</si>
  <si>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</si>
  <si>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</si>
  <si>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</si>
  <si>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</si>
  <si>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</si>
  <si>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</si>
  <si>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</si>
  <si>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</si>
  <si>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</si>
  <si>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</si>
  <si>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</si>
  <si>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</si>
  <si>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</si>
  <si>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</si>
  <si>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</si>
  <si>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</si>
  <si>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</si>
  <si>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</si>
  <si>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</si>
  <si>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</si>
  <si>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</si>
  <si>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</si>
  <si>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</si>
  <si>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</si>
  <si>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</si>
  <si>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</si>
  <si>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</si>
  <si>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</si>
  <si>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</si>
  <si>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</si>
  <si>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</si>
  <si>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</si>
  <si>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</si>
  <si>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</si>
  <si>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</si>
  <si>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</si>
  <si>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</si>
  <si>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</si>
  <si>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</si>
  <si>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</si>
  <si>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</si>
  <si>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</si>
  <si>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</si>
  <si>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</si>
  <si>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</si>
  <si>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</si>
  <si>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</si>
  <si>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</si>
  <si>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</si>
  <si>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</si>
  <si>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</si>
  <si>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</si>
  <si>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</si>
  <si>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</si>
  <si>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</si>
  <si>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</si>
  <si>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</si>
  <si>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</si>
  <si>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</si>
  <si>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</si>
  <si>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</si>
  <si>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</si>
  <si>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</si>
  <si>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</si>
  <si>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</si>
  <si>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</si>
  <si>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</si>
  <si>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</si>
  <si>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</si>
  <si>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</si>
  <si>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</si>
  <si>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</si>
  <si>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</si>
  <si>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</si>
  <si>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</si>
  <si>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</si>
  <si>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</si>
  <si>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</si>
  <si>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</si>
  <si>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</si>
  <si>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</si>
  <si>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</si>
  <si>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</si>
  <si>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</si>
  <si>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</si>
  <si>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</si>
  <si>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</si>
  <si>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</si>
  <si>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</si>
  <si>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</si>
  <si>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</si>
  <si>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</si>
  <si>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</si>
  <si>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</si>
  <si>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</si>
  <si>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</si>
  <si>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</si>
  <si>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</si>
  <si>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</si>
  <si>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</si>
  <si>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</si>
  <si>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</si>
  <si>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</si>
  <si>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</si>
  <si>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</si>
  <si>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</si>
  <si>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</si>
  <si>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</si>
  <si>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</si>
  <si>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</si>
  <si>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</si>
  <si>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</si>
  <si>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</si>
  <si>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</si>
  <si>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</si>
  <si>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</si>
  <si>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</si>
  <si>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</si>
  <si>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</si>
  <si>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</si>
  <si>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</si>
  <si>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</si>
  <si>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</si>
  <si>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</si>
  <si>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</si>
  <si>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</si>
  <si>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</si>
  <si>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</si>
  <si>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</si>
  <si>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</si>
  <si>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</si>
  <si>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</si>
  <si>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</si>
  <si>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</si>
  <si>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</si>
  <si>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</si>
  <si>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</si>
  <si>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</si>
  <si>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</si>
  <si>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</si>
  <si>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</si>
  <si>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</si>
  <si>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</si>
  <si>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</si>
  <si>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</si>
  <si>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</si>
  <si>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</si>
  <si>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</si>
  <si>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</si>
  <si>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</si>
  <si>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</si>
  <si>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</si>
  <si>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</si>
  <si>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</si>
  <si>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</si>
  <si>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</si>
  <si>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</si>
  <si>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</si>
  <si>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</si>
  <si>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</si>
  <si>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</si>
  <si>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</si>
  <si>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</si>
  <si>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</si>
  <si>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</si>
  <si>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</si>
  <si>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</si>
  <si>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</si>
  <si>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</si>
  <si>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</si>
  <si>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</si>
  <si>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</si>
  <si>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</si>
  <si>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</si>
  <si>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</si>
  <si>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</si>
  <si>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</si>
  <si>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</si>
  <si>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</si>
  <si>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</si>
  <si>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</si>
  <si>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</si>
  <si>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</si>
  <si>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</si>
  <si>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</si>
  <si>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</si>
  <si>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</si>
  <si>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</si>
  <si>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</si>
  <si>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</si>
  <si>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</si>
  <si>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</si>
  <si>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</si>
  <si>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</si>
  <si>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</si>
  <si>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</si>
  <si>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</si>
  <si>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</si>
  <si>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</si>
  <si>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</si>
  <si>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</si>
  <si>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</si>
  <si>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</si>
  <si>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</si>
  <si>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</si>
  <si>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</si>
  <si>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</si>
  <si>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</si>
  <si>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</si>
  <si>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</si>
  <si>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</si>
  <si>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</si>
  <si>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</si>
  <si>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</si>
  <si>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</si>
  <si>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</si>
  <si>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</si>
  <si>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</si>
  <si>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</si>
  <si>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</si>
  <si>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</si>
  <si>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</si>
  <si>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</si>
  <si>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</si>
  <si>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</si>
  <si>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</si>
  <si>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</si>
  <si>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</si>
  <si>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</si>
  <si>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</si>
  <si>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</si>
  <si>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</si>
  <si>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</si>
  <si>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</si>
  <si>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</si>
  <si>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</si>
  <si>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</si>
  <si>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</si>
  <si>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</si>
  <si>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</si>
  <si>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</si>
  <si>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</si>
  <si>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</si>
  <si>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</si>
  <si>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</si>
  <si>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</si>
  <si>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</si>
  <si>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</si>
  <si>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</si>
  <si>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</si>
  <si>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</si>
  <si>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</si>
  <si>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</si>
  <si>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</si>
  <si>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</si>
  <si>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</si>
  <si>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</si>
  <si>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</si>
  <si>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</si>
  <si>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</si>
  <si>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</si>
  <si>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</si>
  <si>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</si>
  <si>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</si>
  <si>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</si>
  <si>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</si>
  <si>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</si>
  <si>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</si>
  <si>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</si>
  <si>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</si>
  <si>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</si>
  <si>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</si>
  <si>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</si>
  <si>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</si>
  <si>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</si>
  <si>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</si>
  <si>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</si>
  <si>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</si>
  <si>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</si>
  <si>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</si>
  <si>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</si>
  <si>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</si>
  <si>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</si>
  <si>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</si>
  <si>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</si>
  <si>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</si>
  <si>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</si>
  <si>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</si>
  <si>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</si>
  <si>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</si>
  <si>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</si>
  <si>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</si>
  <si>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</si>
  <si>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</si>
  <si>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</si>
  <si>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</si>
  <si>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</si>
  <si>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</si>
  <si>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</si>
  <si>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</si>
  <si>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</si>
  <si>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</si>
  <si>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</si>
  <si>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</si>
  <si>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</si>
  <si>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</si>
  <si>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</si>
  <si>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</si>
  <si>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</si>
  <si>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</si>
  <si>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</si>
  <si>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</si>
  <si>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</si>
  <si>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</si>
  <si>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</si>
  <si>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</si>
  <si>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</si>
  <si>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</si>
  <si>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</si>
  <si>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</si>
  <si>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</si>
  <si>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</si>
  <si>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</si>
  <si>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</si>
  <si>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</si>
  <si>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</si>
  <si>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</si>
  <si>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</si>
  <si>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</si>
  <si>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</si>
  <si>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</si>
  <si>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</si>
  <si>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</si>
  <si>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</si>
  <si>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</si>
  <si>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</si>
  <si>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</si>
  <si>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</si>
  <si>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</si>
  <si>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</si>
  <si>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</si>
  <si>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</si>
  <si>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</si>
  <si>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</si>
  <si>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</si>
  <si>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</si>
  <si>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</si>
  <si>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</si>
  <si>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</si>
  <si>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</si>
  <si>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</si>
  <si>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</si>
  <si>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</si>
  <si>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</si>
  <si>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</si>
  <si>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</si>
  <si>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</si>
  <si>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</si>
  <si>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</si>
  <si>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</si>
  <si>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</si>
  <si>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</si>
  <si>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</si>
  <si>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</si>
  <si>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</si>
  <si>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</si>
  <si>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</si>
  <si>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</si>
  <si>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</si>
  <si>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</si>
  <si>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</si>
  <si>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</si>
  <si>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</si>
  <si>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</si>
  <si>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</si>
  <si>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</si>
  <si>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</si>
  <si>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</si>
  <si>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</si>
  <si>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</si>
  <si>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</si>
  <si>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</si>
  <si>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</si>
  <si>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</si>
  <si>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</si>
  <si>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</si>
  <si>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</si>
  <si>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</si>
  <si>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</si>
  <si>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</si>
  <si>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</si>
  <si>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</si>
  <si>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</si>
  <si>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</si>
  <si>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</si>
  <si>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</si>
  <si>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</si>
  <si>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</si>
  <si>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</si>
  <si>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</si>
  <si>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</si>
  <si>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</si>
  <si>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</si>
  <si>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</si>
  <si>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</si>
  <si>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</si>
  <si>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</si>
  <si>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</si>
  <si>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</si>
  <si>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</si>
  <si>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</si>
  <si>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</si>
  <si>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</si>
  <si>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</si>
  <si>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</si>
  <si>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</si>
  <si>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</si>
  <si>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</si>
  <si>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</si>
  <si>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</si>
  <si>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</si>
  <si>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</si>
  <si>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</si>
  <si>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</si>
  <si>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</si>
  <si>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</si>
  <si>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</si>
  <si>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</si>
  <si>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</si>
  <si>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</si>
  <si>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</si>
  <si>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</si>
  <si>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</si>
  <si>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</si>
  <si>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</si>
  <si>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</si>
  <si>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</si>
  <si>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</si>
  <si>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</si>
  <si>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</si>
  <si>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</si>
  <si>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</si>
  <si>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</si>
  <si>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</si>
  <si>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</si>
  <si>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</si>
  <si>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</si>
  <si>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</si>
  <si>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</si>
  <si>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</si>
  <si>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</si>
  <si>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</si>
  <si>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</si>
  <si>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</si>
  <si>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</si>
  <si>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</si>
  <si>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</si>
  <si>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</si>
  <si>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</si>
  <si>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</si>
  <si>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</si>
  <si>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</si>
  <si>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</si>
  <si>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</si>
  <si>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</si>
  <si>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</si>
  <si>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</si>
  <si>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</si>
  <si>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</si>
  <si>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</si>
  <si>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</si>
  <si>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</si>
  <si>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</si>
  <si>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</si>
  <si>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</si>
  <si>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</si>
  <si>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</si>
  <si>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</si>
  <si>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</si>
  <si>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</si>
  <si>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</si>
  <si>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</si>
  <si>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</si>
  <si>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</si>
  <si>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</si>
  <si>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</si>
  <si>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</si>
  <si>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</si>
  <si>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</si>
  <si>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</si>
  <si>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</si>
  <si>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</si>
  <si>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</si>
  <si>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</si>
  <si>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</si>
  <si>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</si>
  <si>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</si>
  <si>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</si>
  <si>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</si>
  <si>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</si>
  <si>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</si>
  <si>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</si>
  <si>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</si>
  <si>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</si>
  <si>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</si>
  <si>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</si>
  <si>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</si>
  <si>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</si>
  <si>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</si>
  <si>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</si>
  <si>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</si>
  <si>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</si>
  <si>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</si>
  <si>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</si>
  <si>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</si>
  <si>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</si>
  <si>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</si>
  <si>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</si>
  <si>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</si>
  <si>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</si>
  <si>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</si>
  <si>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</si>
  <si>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</si>
  <si>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</si>
  <si>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</si>
  <si>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</si>
  <si>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</si>
  <si>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</si>
  <si>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</si>
  <si>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</si>
  <si>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</si>
  <si>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</si>
  <si>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</si>
  <si>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</si>
  <si>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</si>
  <si>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</si>
  <si>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</si>
  <si>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</si>
  <si>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</si>
  <si>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</si>
  <si>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</si>
  <si>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</si>
  <si>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</si>
  <si>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</si>
  <si>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</si>
  <si>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</si>
  <si>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</si>
  <si>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</si>
  <si>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</si>
  <si>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</si>
  <si>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</si>
  <si>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</si>
  <si>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</si>
  <si>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</si>
  <si>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</si>
  <si>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</si>
  <si>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</si>
  <si>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</si>
  <si>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</si>
  <si>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</si>
  <si>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</si>
  <si>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</si>
  <si>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</si>
  <si>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</si>
  <si>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</si>
  <si>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</si>
  <si>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</si>
  <si>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</si>
  <si>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</si>
  <si>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</si>
  <si>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</si>
  <si>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</si>
  <si>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</si>
  <si>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</si>
  <si>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</si>
  <si>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</si>
  <si>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</si>
  <si>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</si>
  <si>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</si>
  <si>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</si>
  <si>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</si>
  <si>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</si>
  <si>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</si>
  <si>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</si>
  <si>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</si>
  <si>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</si>
  <si>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</si>
  <si>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</si>
  <si>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</si>
  <si>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</si>
  <si>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</si>
  <si>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</si>
  <si>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</si>
  <si>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</si>
  <si>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</si>
  <si>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</si>
  <si>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</si>
  <si>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</si>
  <si>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</si>
  <si>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</si>
  <si>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</si>
  <si>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</si>
  <si>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</si>
  <si>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</si>
  <si>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</si>
  <si>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</si>
  <si>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</si>
  <si>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</si>
  <si>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</si>
  <si>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</si>
  <si>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</si>
  <si>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</si>
  <si>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</si>
  <si>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</si>
  <si>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</si>
  <si>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</si>
  <si>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</si>
  <si>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</si>
  <si>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</si>
  <si>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</si>
  <si>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</si>
  <si>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</si>
  <si>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</si>
  <si>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</si>
  <si>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</si>
  <si>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</si>
  <si>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</si>
  <si>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</si>
  <si>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</si>
  <si>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</si>
  <si>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</si>
  <si>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</si>
  <si>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</si>
  <si>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</si>
  <si>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</si>
  <si>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</si>
  <si>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</si>
  <si>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</si>
  <si>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</si>
  <si>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</si>
  <si>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</si>
  <si>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</si>
  <si>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</si>
  <si>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</si>
  <si>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</si>
  <si>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</si>
  <si>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</si>
  <si>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</si>
  <si>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</si>
  <si>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</si>
  <si>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</si>
  <si>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</si>
  <si>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</si>
  <si>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</si>
  <si>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</si>
  <si>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</si>
  <si>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</si>
  <si>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</si>
  <si>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</si>
  <si>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</si>
  <si>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</si>
  <si>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</si>
  <si>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</si>
  <si>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</si>
  <si>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</si>
  <si>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</si>
  <si>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</si>
  <si>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</si>
  <si>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</si>
  <si>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</si>
  <si>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</si>
  <si>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</si>
  <si>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</si>
  <si>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</si>
  <si>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</si>
  <si>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</si>
  <si>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</si>
  <si>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</si>
  <si>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</si>
  <si>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</si>
  <si>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</si>
  <si>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</si>
  <si>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</si>
  <si>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</si>
  <si>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</si>
  <si>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</si>
  <si>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</si>
  <si>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</si>
  <si>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</si>
  <si>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</si>
  <si>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</si>
  <si>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</si>
  <si>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</si>
  <si>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</si>
  <si>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</si>
  <si>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</si>
  <si>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</si>
  <si>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</si>
  <si>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</si>
  <si>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</si>
  <si>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</si>
  <si>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</si>
  <si>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</si>
  <si>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</si>
  <si>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</si>
  <si>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</si>
  <si>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</si>
  <si>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</si>
  <si>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</si>
  <si>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</si>
  <si>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</si>
  <si>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</si>
  <si>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</si>
  <si>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</si>
  <si>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</si>
  <si>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</si>
  <si>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</si>
  <si>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</si>
  <si>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</si>
  <si>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</si>
  <si>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</si>
  <si>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</si>
  <si>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</si>
  <si>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</si>
  <si>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</si>
  <si>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</si>
  <si>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</si>
  <si>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</si>
  <si>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</si>
  <si>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</si>
  <si>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</si>
  <si>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</si>
  <si>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</si>
  <si>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</si>
  <si>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</si>
  <si>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</si>
  <si>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</si>
  <si>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</si>
  <si>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</si>
  <si>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</si>
  <si>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</si>
  <si>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</si>
  <si>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</si>
  <si>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</si>
  <si>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</si>
  <si>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</si>
  <si>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</si>
  <si>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</si>
  <si>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</si>
  <si>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</si>
  <si>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</si>
  <si>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</si>
  <si>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</si>
  <si>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</si>
  <si>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</si>
  <si>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</si>
  <si>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</si>
  <si>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</si>
  <si>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</si>
  <si>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</si>
  <si>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</si>
  <si>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</si>
  <si>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</si>
  <si>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</si>
  <si>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</si>
  <si>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</si>
  <si>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</si>
  <si>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</si>
  <si>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</si>
  <si>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</si>
  <si>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</si>
  <si>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</si>
  <si>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</si>
  <si>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</si>
  <si>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</si>
  <si>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</si>
  <si>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</si>
  <si>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</si>
  <si>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</si>
  <si>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</si>
  <si>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</si>
  <si>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</si>
  <si>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</si>
  <si>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</si>
  <si>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</si>
  <si>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</si>
  <si>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</si>
  <si>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</si>
  <si>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</si>
  <si>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</si>
  <si>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</si>
  <si>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</si>
  <si>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</si>
  <si>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</si>
  <si>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</si>
  <si>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</si>
  <si>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</si>
  <si>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</si>
  <si>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</si>
  <si>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</si>
  <si>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</si>
  <si>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</si>
  <si>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</si>
  <si>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</si>
  <si>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</si>
  <si>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</si>
  <si>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</si>
  <si>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</si>
  <si>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</si>
  <si>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</si>
  <si>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</si>
  <si>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</si>
  <si>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</si>
  <si>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</si>
  <si>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</si>
  <si>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</si>
  <si>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</si>
  <si>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</si>
  <si>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</si>
  <si>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</si>
  <si>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</si>
  <si>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</si>
  <si>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</si>
  <si>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</si>
  <si>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</si>
  <si>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</si>
  <si>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</si>
  <si>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</si>
  <si>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</si>
  <si>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</si>
  <si>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</si>
  <si>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</si>
  <si>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</si>
  <si>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</si>
  <si>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</si>
  <si>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</si>
  <si>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</si>
  <si>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</si>
  <si>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</si>
  <si>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</si>
  <si>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</si>
  <si>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</si>
  <si>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</si>
  <si>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</si>
  <si>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</si>
  <si>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</si>
  <si>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</si>
  <si>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</si>
  <si>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</si>
  <si>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</si>
  <si>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</si>
  <si>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</si>
  <si>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</si>
  <si>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</si>
  <si>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</si>
  <si>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</si>
  <si>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</si>
  <si>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</si>
  <si>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</si>
  <si>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</si>
  <si>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</si>
  <si>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</si>
  <si>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</si>
  <si>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</si>
  <si>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</si>
  <si>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</si>
  <si>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</si>
  <si>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</si>
  <si>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</si>
  <si>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</si>
  <si>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</si>
  <si>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</si>
  <si>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</si>
  <si>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</si>
  <si>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</si>
  <si>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</si>
  <si>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</si>
  <si>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</si>
  <si>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</si>
  <si>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</si>
  <si>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</si>
  <si>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</si>
  <si>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</si>
  <si>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</si>
  <si>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</si>
  <si>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</si>
  <si>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</si>
  <si>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</si>
  <si>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</si>
  <si>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</si>
  <si>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</si>
  <si>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</si>
  <si>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</si>
  <si>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</si>
  <si>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</si>
  <si>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</si>
  <si>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</si>
  <si>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</si>
  <si>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</si>
  <si>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</si>
  <si>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</si>
  <si>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</si>
  <si>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</si>
  <si>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</si>
  <si>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</si>
  <si>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</si>
  <si>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</si>
  <si>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</si>
  <si>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</si>
  <si>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</si>
  <si>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</si>
  <si>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</si>
  <si>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</si>
  <si>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</si>
  <si>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</si>
  <si>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</si>
  <si>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</si>
  <si>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</si>
  <si>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</si>
  <si>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</si>
  <si>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</si>
  <si>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</si>
  <si>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</si>
  <si>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</si>
  <si>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</si>
  <si>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</si>
  <si>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</si>
  <si>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</si>
  <si>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</si>
  <si>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</si>
  <si>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</si>
  <si>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</si>
  <si>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</si>
  <si>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</si>
  <si>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</si>
  <si>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</si>
  <si>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</si>
  <si>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</si>
  <si>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</si>
  <si>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</si>
  <si>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</si>
  <si>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</si>
  <si>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</si>
  <si>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</si>
  <si>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</si>
  <si>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</si>
  <si>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</si>
  <si>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</si>
  <si>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</si>
  <si>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</si>
  <si>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</si>
  <si>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</si>
  <si>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</si>
  <si>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</si>
  <si>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</si>
  <si>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</si>
  <si>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</si>
  <si>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</si>
  <si>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</si>
  <si>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</si>
  <si>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</si>
  <si>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</si>
  <si>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</si>
  <si>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</si>
  <si>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</si>
  <si>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</si>
  <si>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</si>
  <si>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</si>
  <si>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</si>
  <si>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</si>
  <si>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</si>
  <si>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</si>
  <si>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</si>
  <si>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</si>
  <si>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</si>
  <si>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</si>
  <si>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</si>
  <si>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</si>
  <si>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</si>
  <si>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</si>
  <si>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</si>
  <si>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</si>
  <si>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</si>
  <si>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</si>
  <si>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</si>
  <si>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</si>
  <si>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</si>
  <si>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</si>
  <si>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</si>
  <si>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</si>
  <si>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</si>
  <si>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</si>
  <si>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</si>
  <si>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</si>
  <si>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</si>
  <si>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</si>
  <si>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</si>
  <si>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</si>
  <si>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</si>
  <si>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</si>
  <si>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</si>
  <si>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</si>
  <si>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</si>
  <si>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</si>
  <si>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</si>
  <si>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</si>
  <si>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</si>
  <si>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</si>
  <si>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</si>
  <si>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</si>
  <si>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</si>
  <si>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</si>
  <si>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</si>
  <si>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</si>
  <si>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</si>
  <si>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</si>
  <si>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</si>
  <si>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</si>
  <si>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</si>
  <si>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</si>
  <si>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</si>
  <si>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</si>
  <si>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</si>
  <si>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</si>
  <si>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</si>
  <si>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</si>
  <si>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</si>
  <si>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</si>
  <si>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</si>
  <si>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</si>
  <si>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</si>
  <si>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</si>
  <si>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</si>
  <si>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</si>
  <si>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</si>
  <si>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</si>
  <si>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</si>
  <si>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</si>
  <si>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</si>
  <si>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</si>
  <si>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</si>
  <si>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</si>
  <si>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</si>
  <si>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</si>
  <si>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</si>
  <si>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</si>
  <si>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</si>
  <si>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</si>
  <si>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</si>
  <si>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</si>
  <si>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</si>
  <si>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</si>
  <si>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</si>
  <si>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</si>
  <si>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</si>
  <si>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</si>
  <si>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</si>
  <si>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</si>
  <si>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</si>
  <si>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</si>
  <si>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</si>
  <si>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</si>
  <si>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</si>
  <si>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</si>
  <si>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</si>
  <si>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</si>
  <si>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</si>
  <si>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</si>
  <si>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</si>
  <si>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</si>
  <si>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</si>
  <si>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</si>
  <si>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</si>
  <si>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</si>
  <si>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</si>
  <si>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</si>
  <si>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</si>
  <si>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</si>
  <si>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</si>
  <si>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</si>
  <si>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</si>
  <si>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</si>
  <si>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</si>
  <si>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</si>
  <si>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</si>
  <si>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</si>
  <si>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</si>
  <si>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</si>
  <si>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</si>
  <si>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</si>
  <si>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</si>
  <si>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</si>
  <si>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</si>
  <si>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</si>
  <si>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</si>
  <si>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</si>
  <si>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</si>
  <si>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</si>
  <si>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</si>
  <si>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</si>
  <si>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</si>
  <si>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</si>
  <si>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</si>
  <si>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</si>
  <si>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</si>
  <si>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</si>
  <si>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</si>
  <si>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</si>
  <si>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</si>
  <si>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</si>
  <si>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</si>
  <si>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</si>
  <si>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</si>
  <si>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</si>
  <si>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</si>
  <si>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</si>
  <si>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</si>
  <si>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</si>
  <si>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</si>
  <si>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</si>
  <si>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</si>
  <si>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</si>
  <si>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</si>
  <si>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</si>
  <si>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</si>
  <si>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</si>
  <si>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</si>
  <si>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</si>
  <si>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</si>
  <si>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</si>
  <si>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</si>
  <si>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</si>
  <si>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</si>
  <si>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</si>
  <si>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</si>
  <si>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</si>
  <si>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</si>
  <si>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</si>
  <si>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</si>
  <si>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</si>
  <si>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</si>
  <si>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</si>
  <si>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</si>
  <si>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</si>
  <si>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</si>
  <si>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</si>
  <si>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</si>
  <si>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</si>
  <si>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</si>
  <si>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</si>
  <si>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</si>
  <si>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</si>
  <si>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</si>
  <si>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</si>
  <si>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</si>
  <si>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</si>
  <si>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</si>
  <si>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</si>
  <si>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</si>
  <si>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</si>
  <si>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</si>
  <si>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</si>
  <si>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</si>
  <si>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</si>
  <si>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</si>
  <si>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</si>
  <si>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</si>
  <si>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</si>
  <si>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</si>
  <si>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</si>
  <si>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</si>
  <si>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</si>
  <si>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</si>
  <si>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</si>
  <si>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</si>
  <si>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</si>
  <si>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</si>
  <si>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</si>
  <si>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</si>
  <si>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</si>
  <si>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</si>
  <si>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</si>
  <si>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</si>
  <si>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</si>
  <si>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</si>
  <si>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</si>
  <si>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</si>
  <si>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</si>
  <si>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</si>
  <si>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</si>
  <si>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</si>
  <si>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</si>
  <si>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</si>
  <si>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</si>
  <si>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</si>
  <si>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</si>
  <si>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</si>
  <si>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</si>
  <si>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</si>
  <si>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</si>
  <si>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</si>
  <si>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</si>
  <si>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</si>
  <si>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</si>
  <si>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</si>
  <si>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</si>
  <si>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</si>
  <si>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</si>
  <si>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</si>
  <si>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</si>
  <si>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</si>
  <si>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</si>
  <si>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</si>
  <si>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</si>
  <si>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</si>
  <si>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</si>
  <si>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</si>
  <si>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</si>
  <si>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</si>
  <si>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</si>
  <si>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</si>
  <si>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</si>
  <si>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</si>
  <si>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</si>
  <si>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</si>
  <si>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</si>
  <si>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</si>
  <si>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</si>
  <si>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</si>
  <si>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</si>
  <si>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</si>
  <si>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</si>
  <si>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</si>
  <si>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</si>
  <si>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</si>
  <si>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</si>
  <si>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</si>
  <si>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</si>
  <si>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</si>
  <si>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</si>
  <si>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</si>
  <si>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</si>
  <si>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</si>
  <si>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</si>
  <si>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</si>
  <si>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</si>
  <si>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</si>
  <si>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</si>
  <si>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</si>
  <si>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</si>
  <si>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</si>
  <si>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</si>
  <si>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</si>
  <si>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</si>
  <si>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</si>
  <si>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</si>
  <si>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</si>
  <si>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</si>
  <si>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</si>
  <si>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</si>
  <si>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</si>
  <si>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</si>
  <si>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</si>
  <si>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</si>
  <si>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</si>
  <si>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</si>
  <si>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</si>
  <si>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</si>
  <si>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</si>
  <si>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</si>
  <si>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</si>
  <si>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</si>
  <si>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</si>
  <si>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</si>
  <si>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</si>
  <si>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</si>
  <si>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</si>
  <si>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</si>
  <si>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</si>
  <si>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</si>
  <si>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</si>
  <si>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</si>
  <si>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</si>
  <si>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</si>
  <si>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</si>
  <si>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</si>
  <si>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</si>
  <si>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</si>
  <si>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</si>
  <si>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</si>
  <si>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</si>
  <si>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</si>
  <si>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</si>
  <si>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</si>
  <si>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</si>
  <si>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</si>
  <si>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</si>
  <si>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</si>
  <si>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</si>
  <si>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</si>
  <si>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</si>
  <si>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</si>
  <si>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</si>
  <si>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</si>
  <si>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</si>
  <si>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</si>
  <si>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</si>
  <si>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</si>
  <si>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</si>
  <si>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</si>
  <si>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</si>
  <si>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</si>
  <si>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</si>
  <si>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</si>
  <si>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</si>
  <si>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</si>
  <si>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</si>
  <si>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</si>
  <si>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</si>
  <si>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</si>
  <si>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</si>
  <si>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</si>
  <si>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</si>
  <si>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</si>
  <si>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</si>
  <si>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</si>
  <si>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</si>
  <si>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</si>
  <si>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</si>
  <si>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</si>
  <si>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</si>
  <si>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</si>
  <si>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</si>
  <si>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</si>
  <si>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</si>
  <si>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</si>
  <si>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</si>
  <si>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</si>
  <si>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</si>
  <si>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</si>
  <si>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</si>
  <si>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</si>
  <si>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</si>
  <si>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</si>
  <si>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</si>
  <si>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</si>
  <si>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</si>
  <si>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</si>
  <si>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</si>
  <si>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</si>
  <si>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</si>
  <si>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</si>
  <si>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</si>
  <si>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</si>
  <si>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</si>
  <si>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</si>
  <si>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</si>
  <si>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</si>
  <si>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</si>
  <si>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</si>
  <si>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</si>
  <si>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</si>
  <si>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</si>
  <si>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</si>
  <si>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</si>
  <si>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</si>
  <si>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</si>
  <si>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</si>
  <si>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</si>
  <si>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</si>
  <si>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</si>
  <si>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</si>
  <si>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</si>
  <si>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</si>
  <si>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</si>
  <si>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</si>
  <si>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</si>
  <si>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</si>
  <si>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</si>
  <si>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</si>
  <si>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</si>
  <si>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</si>
  <si>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</si>
  <si>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</si>
  <si>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</si>
  <si>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</si>
  <si>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</si>
  <si>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</si>
  <si>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</si>
  <si>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</si>
  <si>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</si>
  <si>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</si>
  <si>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</si>
  <si>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</si>
  <si>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</si>
  <si>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</si>
  <si>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</si>
  <si>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</si>
  <si>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</si>
  <si>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</si>
  <si>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</si>
  <si>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</si>
  <si>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</si>
  <si>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</si>
  <si>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</si>
  <si>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</si>
  <si>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</si>
  <si>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</si>
  <si>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</si>
  <si>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</si>
  <si>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</si>
  <si>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</si>
  <si>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</si>
  <si>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</si>
  <si>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</si>
  <si>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</si>
  <si>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</si>
  <si>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</si>
  <si>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</si>
  <si>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</si>
  <si>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</si>
  <si>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</si>
  <si>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</si>
  <si>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</si>
  <si>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</si>
  <si>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</si>
  <si>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</si>
  <si>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</si>
  <si>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</si>
  <si>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</si>
  <si>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</si>
  <si>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</si>
  <si>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</si>
  <si>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</si>
  <si>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</si>
  <si>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</si>
  <si>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</si>
  <si>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</si>
  <si>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</si>
  <si>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</si>
  <si>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</si>
  <si>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</si>
  <si>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</si>
  <si>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</si>
  <si>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</si>
  <si>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</si>
  <si>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</si>
  <si>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</si>
  <si>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</si>
  <si>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</si>
  <si>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</si>
  <si>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</si>
  <si>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</si>
  <si>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</si>
  <si>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</si>
  <si>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</si>
  <si>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</si>
  <si>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</si>
  <si>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</si>
  <si>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</si>
  <si>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</si>
  <si>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</si>
  <si>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</si>
  <si>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</si>
  <si>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</si>
  <si>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</si>
  <si>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</si>
  <si>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</si>
  <si>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</si>
  <si>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</si>
  <si>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</si>
  <si>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</si>
  <si>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</si>
  <si>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</si>
  <si>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</si>
  <si>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</si>
  <si>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</si>
  <si>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</si>
  <si>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</si>
  <si>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</si>
  <si>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</si>
  <si>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</si>
  <si>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</si>
  <si>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</si>
  <si>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</si>
  <si>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</si>
  <si>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</si>
  <si>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</si>
  <si>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</si>
  <si>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</si>
  <si>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</si>
  <si>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</si>
  <si>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</si>
  <si>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</si>
  <si>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</si>
  <si>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</si>
  <si>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</si>
  <si>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</si>
  <si>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</si>
  <si>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</si>
  <si>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</si>
  <si>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</si>
  <si>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</si>
  <si>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</si>
  <si>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</si>
  <si>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</si>
  <si>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</si>
  <si>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</si>
  <si>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</si>
  <si>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</si>
  <si>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</si>
  <si>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</si>
  <si>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</si>
  <si>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</si>
  <si>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</si>
  <si>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</si>
  <si>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</si>
  <si>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</si>
  <si>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</si>
  <si>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</si>
  <si>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</si>
  <si>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</si>
  <si>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</si>
  <si>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</si>
  <si>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</si>
  <si>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</si>
  <si>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</si>
  <si>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</si>
  <si>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</si>
  <si>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</si>
  <si>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</si>
  <si>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</si>
  <si>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</si>
  <si>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</si>
  <si>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</si>
  <si>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</si>
  <si>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</si>
  <si>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</si>
  <si>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</si>
  <si>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</si>
  <si>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</si>
  <si>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</si>
  <si>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</si>
  <si>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</si>
  <si>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</si>
  <si>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</si>
  <si>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</si>
  <si>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</si>
  <si>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</si>
  <si>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</si>
  <si>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</si>
  <si>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</si>
  <si>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</si>
  <si>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</si>
  <si>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</si>
  <si>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</si>
  <si>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</si>
  <si>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</si>
  <si>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</si>
  <si>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</si>
  <si>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</si>
  <si>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</si>
  <si>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</si>
  <si>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</si>
  <si>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</si>
  <si>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</si>
  <si>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</si>
  <si>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</si>
  <si>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</si>
  <si>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</si>
  <si>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</si>
  <si>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</si>
  <si>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</si>
  <si>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</si>
  <si>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</si>
  <si>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</si>
  <si>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</si>
  <si>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</si>
  <si>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</si>
  <si>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</si>
  <si>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</si>
  <si>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</si>
  <si>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</si>
  <si>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</si>
  <si>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</si>
  <si>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</si>
  <si>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</si>
  <si>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</si>
  <si>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</si>
  <si>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</si>
  <si>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</si>
  <si>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</si>
  <si>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</si>
  <si>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</si>
  <si>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</si>
  <si>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</si>
  <si>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</si>
  <si>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</si>
  <si>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</si>
  <si>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</si>
  <si>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</si>
  <si>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</si>
  <si>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</si>
  <si>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</si>
  <si>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</si>
  <si>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</si>
  <si>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</si>
  <si>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</si>
  <si>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</si>
  <si>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</si>
  <si>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</si>
  <si>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</si>
  <si>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</si>
  <si>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</si>
  <si>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</si>
  <si>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</si>
  <si>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</si>
  <si>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</si>
  <si>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</si>
  <si>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</si>
  <si>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</si>
  <si>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</si>
  <si>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</si>
  <si>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</si>
  <si>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</si>
  <si>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</si>
  <si>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</si>
  <si>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</si>
  <si>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</si>
  <si>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</si>
  <si>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</si>
  <si>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</si>
  <si>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</si>
  <si>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</si>
  <si>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</si>
  <si>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</si>
  <si>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</si>
  <si>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</si>
  <si>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</si>
  <si>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</si>
  <si>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</si>
  <si>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</si>
  <si>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</si>
  <si>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</si>
  <si>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</si>
  <si>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</si>
  <si>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</si>
  <si>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</si>
  <si>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</si>
  <si>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</si>
  <si>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</si>
  <si>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</si>
  <si>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</si>
  <si>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</si>
  <si>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</si>
  <si>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</si>
  <si>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</si>
  <si>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</si>
  <si>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</si>
  <si>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</si>
  <si>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</si>
  <si>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</si>
  <si>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</si>
  <si>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</si>
  <si>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</si>
  <si>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</si>
  <si>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</si>
  <si>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</si>
  <si>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</si>
  <si>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</si>
  <si>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</si>
  <si>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</si>
  <si>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</si>
  <si>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</si>
  <si>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</si>
  <si>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</si>
  <si>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</si>
  <si>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</si>
  <si>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</si>
  <si>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</si>
  <si>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</si>
  <si>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</si>
  <si>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</si>
  <si>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</si>
  <si>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</si>
  <si>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</si>
  <si>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</si>
  <si>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</si>
  <si>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</si>
  <si>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</si>
  <si>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</si>
  <si>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</si>
  <si>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</si>
  <si>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</si>
  <si>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</si>
  <si>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</si>
  <si>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</si>
  <si>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</si>
  <si>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</si>
  <si>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</si>
  <si>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</si>
  <si>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</si>
  <si>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</si>
  <si>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</si>
  <si>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</si>
  <si>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</si>
  <si>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</si>
  <si>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</si>
  <si>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</si>
  <si>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</si>
  <si>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</si>
  <si>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</si>
  <si>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</si>
  <si>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</si>
  <si>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</si>
  <si>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</si>
  <si>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</si>
  <si>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</si>
  <si>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</si>
  <si>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</si>
  <si>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</si>
  <si>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</si>
  <si>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</si>
  <si>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</si>
  <si>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</si>
  <si>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</si>
  <si>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</si>
  <si>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</si>
  <si>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</si>
  <si>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</si>
  <si>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</si>
  <si>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</si>
  <si>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</si>
  <si>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</si>
  <si>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</si>
  <si>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</si>
  <si>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</si>
  <si>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</si>
  <si>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</si>
  <si>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</si>
  <si>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</si>
  <si>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</si>
  <si>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</si>
  <si>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</si>
  <si>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</si>
  <si>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</si>
  <si>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</si>
  <si>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</si>
  <si>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</si>
  <si>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</si>
  <si>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</si>
  <si>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</si>
  <si>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</si>
  <si>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</si>
  <si>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</si>
  <si>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</si>
  <si>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</si>
  <si>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</si>
  <si>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</si>
  <si>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</si>
  <si>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</si>
  <si>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</si>
  <si>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</si>
  <si>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</si>
  <si>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</si>
  <si>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</si>
  <si>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</si>
  <si>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</si>
  <si>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</si>
  <si>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</si>
  <si>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</si>
  <si>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</si>
  <si>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</si>
  <si>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</si>
  <si>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</si>
  <si>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</si>
  <si>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</si>
  <si>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</si>
  <si>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</si>
  <si>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</si>
  <si>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</si>
  <si>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</si>
  <si>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</si>
  <si>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</si>
  <si>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</si>
  <si>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</si>
  <si>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</si>
  <si>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</si>
  <si>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</si>
  <si>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</si>
  <si>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</si>
  <si>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</si>
  <si>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</si>
  <si>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</si>
  <si>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</si>
  <si>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</si>
  <si>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</si>
  <si>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</si>
  <si>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</si>
  <si>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</si>
  <si>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</si>
  <si>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</si>
  <si>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</si>
  <si>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</si>
  <si>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</si>
  <si>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</si>
  <si>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</si>
  <si>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</si>
  <si>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</si>
  <si>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</si>
  <si>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</si>
  <si>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</si>
  <si>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</si>
  <si>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</si>
  <si>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</si>
  <si>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</si>
  <si>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</si>
  <si>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</si>
  <si>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</si>
  <si>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</si>
  <si>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</si>
  <si>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</si>
  <si>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</si>
  <si>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</si>
  <si>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</si>
  <si>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</si>
  <si>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</si>
  <si>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</si>
  <si>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</si>
  <si>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</si>
  <si>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</si>
  <si>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</si>
  <si>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</si>
  <si>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</si>
  <si>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</si>
  <si>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</si>
  <si>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</si>
  <si>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</si>
  <si>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</si>
  <si>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</si>
  <si>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</si>
  <si>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</si>
  <si>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</si>
  <si>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</si>
  <si>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</si>
  <si>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</si>
  <si>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</si>
  <si>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</si>
  <si>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</si>
  <si>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</si>
  <si>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</si>
  <si>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</si>
  <si>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</si>
  <si>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</si>
  <si>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</si>
  <si>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</si>
  <si>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</si>
  <si>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</si>
  <si>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</si>
  <si>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</si>
  <si>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</si>
  <si>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</si>
  <si>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</si>
  <si>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</si>
  <si>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</si>
  <si>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</si>
  <si>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</si>
  <si>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</si>
  <si>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</si>
  <si>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</si>
  <si>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</si>
  <si>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</si>
  <si>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</si>
  <si>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</si>
  <si>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</si>
  <si>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</si>
  <si>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</si>
  <si>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</si>
  <si>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</si>
  <si>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</si>
  <si>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</si>
  <si>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</si>
  <si>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</si>
  <si>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</si>
  <si>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</si>
  <si>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</si>
  <si>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</si>
  <si>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</si>
  <si>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</si>
  <si>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</si>
  <si>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</si>
  <si>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</si>
  <si>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</si>
  <si>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</si>
  <si>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</si>
  <si>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</si>
  <si>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</si>
  <si>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</si>
  <si>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</si>
  <si>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</si>
  <si>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</si>
  <si>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</si>
  <si>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</si>
  <si>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</si>
  <si>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</si>
  <si>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</si>
  <si>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</si>
  <si>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</si>
  <si>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</si>
  <si>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</si>
  <si>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</si>
  <si>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</si>
  <si>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</si>
  <si>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</si>
  <si>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</si>
  <si>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</si>
  <si>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</si>
  <si>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</si>
  <si>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</si>
  <si>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</si>
  <si>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</si>
  <si>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</si>
  <si>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</si>
  <si>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</si>
  <si>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</si>
  <si>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</si>
  <si>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</si>
  <si>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</si>
  <si>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</si>
  <si>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</si>
  <si>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</si>
  <si>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</si>
  <si>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</si>
  <si>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</si>
  <si>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</si>
  <si>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</si>
  <si>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</si>
  <si>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</si>
  <si>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</si>
  <si>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</si>
  <si>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</si>
  <si>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</si>
  <si>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</si>
  <si>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</si>
  <si>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</si>
  <si>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</si>
  <si>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</si>
  <si>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</si>
  <si>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</si>
  <si>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</si>
  <si>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</si>
  <si>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</si>
  <si>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</si>
  <si>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</si>
  <si>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</si>
  <si>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</si>
  <si>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</si>
  <si>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</si>
  <si>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</si>
  <si>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</si>
  <si>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</si>
  <si>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</si>
  <si>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</si>
  <si>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</si>
  <si>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</si>
  <si>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</si>
  <si>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</si>
  <si>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</si>
  <si>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</si>
  <si>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</si>
  <si>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</si>
  <si>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</si>
  <si>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</si>
  <si>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</si>
  <si>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</si>
  <si>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</si>
  <si>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</si>
  <si>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</si>
  <si>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</si>
  <si>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</si>
  <si>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</si>
  <si>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</si>
  <si>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</si>
  <si>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</si>
  <si>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</si>
  <si>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</si>
  <si>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</si>
  <si>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</si>
  <si>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</si>
  <si>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</si>
  <si>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</si>
  <si>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</si>
  <si>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</si>
  <si>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</si>
  <si>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</si>
  <si>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</si>
  <si>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</si>
  <si>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</si>
  <si>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</si>
  <si>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</si>
  <si>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</si>
  <si>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</si>
  <si>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</si>
  <si>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</si>
  <si>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</si>
  <si>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</si>
  <si>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</si>
  <si>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</si>
  <si>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</si>
  <si>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</si>
  <si>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</si>
  <si>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</si>
  <si>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</si>
  <si>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</si>
  <si>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</si>
  <si>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</si>
  <si>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</si>
  <si>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</si>
  <si>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</si>
  <si>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</si>
  <si>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</si>
  <si>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</si>
  <si>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</si>
  <si>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</si>
  <si>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</si>
  <si>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</si>
  <si>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</si>
  <si>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</si>
  <si>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</si>
  <si>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</si>
  <si>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</si>
  <si>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</si>
  <si>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</si>
  <si>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</si>
  <si>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</si>
  <si>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</si>
  <si>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</si>
  <si>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</si>
  <si>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</si>
  <si>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</si>
  <si>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</si>
  <si>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</si>
  <si>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</si>
  <si>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</si>
  <si>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</si>
  <si>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</si>
  <si>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</si>
  <si>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</si>
  <si>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</si>
  <si>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</si>
  <si>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</si>
  <si>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</si>
  <si>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</si>
  <si>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</si>
  <si>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</si>
  <si>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</si>
  <si>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</si>
  <si>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</si>
  <si>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</si>
  <si>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</si>
  <si>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</si>
  <si>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</si>
  <si>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</si>
  <si>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</si>
  <si>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</si>
  <si>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</si>
  <si>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</si>
  <si>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</si>
  <si>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</si>
  <si>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</si>
  <si>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</si>
  <si>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</si>
  <si>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</si>
  <si>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</si>
  <si>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</si>
  <si>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</si>
  <si>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</si>
  <si>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</si>
  <si>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</si>
  <si>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</si>
  <si>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</si>
  <si>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</si>
  <si>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</si>
  <si>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</si>
  <si>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</si>
  <si>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</si>
  <si>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</si>
  <si>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</si>
  <si>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</si>
  <si>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</si>
  <si>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</si>
  <si>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</si>
  <si>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</si>
  <si>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</si>
  <si>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</si>
  <si>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</si>
  <si>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</si>
  <si>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</si>
  <si>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</si>
  <si>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</si>
  <si>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</si>
  <si>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</si>
  <si>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</si>
  <si>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</si>
  <si>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</si>
  <si>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</si>
  <si>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</si>
  <si>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</si>
  <si>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</si>
  <si>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</si>
  <si>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</si>
  <si>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</si>
  <si>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</si>
  <si>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</si>
  <si>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</si>
  <si>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</si>
  <si>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</si>
  <si>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</si>
  <si>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</si>
  <si>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</si>
  <si>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</si>
  <si>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</si>
  <si>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</si>
  <si>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</si>
  <si>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</si>
  <si>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</si>
  <si>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</si>
  <si>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</si>
  <si>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</si>
  <si>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</si>
  <si>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</si>
  <si>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</si>
  <si>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</si>
  <si>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</si>
  <si>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</si>
  <si>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</si>
  <si>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</si>
  <si>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</si>
  <si>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</si>
  <si>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</si>
  <si>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</si>
  <si>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</si>
  <si>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</si>
  <si>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</si>
  <si>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</si>
  <si>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</si>
  <si>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</si>
  <si>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</si>
  <si>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</si>
  <si>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</si>
  <si>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</si>
  <si>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</si>
  <si>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</si>
  <si>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</si>
  <si>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</si>
  <si>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</si>
  <si>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</si>
  <si>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</si>
  <si>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</si>
  <si>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</si>
  <si>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</si>
  <si>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</si>
  <si>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</si>
  <si>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</si>
  <si>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</si>
  <si>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</si>
  <si>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</si>
  <si>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</si>
  <si>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</si>
  <si>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</si>
  <si>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</si>
  <si>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</si>
  <si>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</si>
  <si>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</si>
  <si>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</si>
  <si>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</si>
  <si>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</si>
  <si>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</si>
  <si>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</si>
  <si>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</si>
  <si>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</si>
  <si>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</si>
  <si>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</si>
  <si>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</si>
  <si>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</si>
  <si>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</si>
  <si>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</si>
  <si>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</si>
  <si>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</si>
  <si>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</si>
  <si>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</si>
  <si>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</si>
  <si>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</si>
  <si>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</si>
  <si>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</si>
  <si>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</si>
  <si>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</si>
  <si>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</si>
  <si>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</si>
  <si>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</si>
  <si>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</si>
  <si>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</si>
  <si>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</si>
  <si>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</si>
  <si>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</si>
  <si>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</si>
  <si>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</si>
  <si>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</si>
  <si>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</si>
  <si>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</si>
  <si>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</si>
  <si>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</si>
  <si>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</si>
  <si>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</si>
  <si>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</si>
  <si>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</si>
  <si>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</si>
  <si>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</si>
  <si>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</si>
  <si>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</si>
  <si>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</si>
  <si>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</si>
  <si>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</si>
  <si>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</si>
  <si>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</si>
  <si>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</si>
  <si>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</si>
  <si>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</si>
  <si>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</si>
  <si>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</si>
  <si>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</si>
  <si>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</si>
  <si>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</si>
  <si>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</si>
  <si>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</si>
  <si>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</si>
  <si>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</si>
  <si>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</si>
  <si>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</si>
  <si>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</si>
  <si>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</si>
  <si>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</si>
  <si>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</si>
  <si>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</si>
  <si>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</si>
  <si>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</si>
  <si>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</si>
  <si>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</si>
  <si>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</si>
  <si>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</si>
  <si>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</si>
  <si>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</si>
  <si>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</si>
  <si>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</si>
  <si>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</si>
  <si>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</si>
  <si>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</si>
  <si>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</si>
  <si>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</si>
  <si>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</si>
  <si>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</si>
  <si>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</si>
  <si>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</si>
  <si>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</si>
  <si>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</si>
  <si>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</si>
  <si>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</si>
  <si>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</si>
  <si>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</si>
  <si>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</si>
  <si>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</si>
  <si>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</si>
  <si>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</si>
  <si>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</si>
  <si>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</si>
  <si>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</si>
  <si>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</si>
  <si>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</si>
  <si>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</si>
  <si>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</si>
  <si>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</si>
  <si>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</si>
  <si>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</si>
  <si>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</si>
  <si>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</si>
  <si>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</si>
  <si>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</si>
  <si>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</si>
  <si>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</si>
  <si>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</si>
  <si>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</si>
  <si>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</si>
  <si>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</si>
  <si>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</si>
  <si>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</si>
  <si>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</si>
  <si>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</si>
  <si>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</si>
  <si>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</si>
  <si>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</si>
  <si>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</si>
  <si>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</si>
  <si>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</si>
  <si>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</si>
  <si>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</si>
  <si>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</si>
  <si>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</si>
  <si>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</si>
  <si>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</si>
  <si>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</si>
  <si>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</si>
  <si>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</si>
  <si>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</si>
  <si>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</si>
  <si>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</si>
  <si>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</si>
  <si>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</si>
  <si>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</si>
  <si>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</si>
  <si>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</si>
  <si>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</si>
  <si>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</si>
  <si>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</si>
  <si>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</si>
  <si>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</si>
  <si>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</si>
  <si>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</si>
  <si>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</si>
  <si>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</si>
  <si>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</si>
  <si>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</si>
  <si>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</si>
  <si>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</si>
  <si>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</si>
  <si>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</si>
  <si>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</si>
  <si>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</si>
  <si>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</si>
  <si>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</si>
  <si>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</si>
  <si>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</si>
  <si>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</si>
  <si>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</si>
  <si>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</si>
  <si>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</si>
  <si>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</si>
  <si>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</si>
  <si>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</si>
  <si>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</si>
  <si>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</si>
  <si>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</si>
  <si>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</si>
  <si>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</si>
  <si>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</si>
  <si>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</si>
  <si>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</si>
  <si>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</si>
  <si>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</si>
  <si>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</si>
  <si>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</si>
  <si>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</si>
  <si>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</si>
  <si>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</si>
  <si>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</si>
  <si>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</si>
  <si>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</si>
  <si>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</si>
  <si>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</si>
  <si>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</si>
  <si>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</si>
  <si>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</si>
  <si>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</si>
  <si>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</si>
  <si>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</si>
  <si>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</si>
  <si>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</si>
  <si>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</si>
  <si>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</si>
  <si>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</si>
  <si>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</si>
  <si>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</si>
  <si>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</si>
  <si>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</si>
  <si>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</si>
  <si>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</si>
  <si>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</si>
  <si>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</si>
  <si>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</si>
  <si>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</si>
  <si>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</si>
  <si>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</si>
  <si>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</si>
  <si>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</si>
  <si>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</si>
  <si>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</si>
  <si>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</si>
  <si>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</si>
  <si>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</si>
  <si>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</si>
  <si>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</si>
  <si>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</si>
  <si>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</si>
  <si>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</si>
  <si>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</si>
  <si>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</si>
  <si>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</si>
  <si>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</si>
  <si>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</si>
  <si>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</si>
  <si>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</si>
  <si>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</si>
  <si>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</si>
  <si>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</si>
  <si>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</si>
  <si>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</si>
  <si>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</si>
  <si>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</si>
  <si>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</si>
  <si>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</si>
  <si>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</si>
  <si>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</si>
  <si>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</si>
  <si>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</si>
  <si>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</si>
  <si>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</si>
  <si>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</si>
  <si>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</si>
  <si>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</si>
  <si>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</si>
  <si>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</si>
  <si>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</si>
  <si>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</si>
  <si>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</si>
  <si>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</si>
  <si>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</si>
  <si>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</si>
  <si>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</si>
  <si>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</si>
  <si>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</si>
  <si>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</si>
  <si>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</si>
  <si>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</si>
  <si>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</si>
  <si>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</si>
  <si>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</si>
  <si>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</si>
  <si>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</si>
  <si>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</si>
  <si>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</si>
  <si>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</si>
  <si>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</si>
  <si>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</si>
  <si>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</si>
  <si>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</si>
  <si>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</si>
  <si>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</si>
  <si>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</si>
  <si>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</si>
  <si>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</si>
  <si>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</si>
  <si>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</si>
  <si>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</si>
  <si>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</si>
  <si>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</si>
  <si>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</si>
  <si>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</si>
  <si>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</si>
  <si>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</si>
  <si>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</si>
  <si>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</si>
  <si>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</si>
  <si>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</si>
  <si>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</si>
  <si>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</si>
  <si>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</si>
  <si>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</si>
  <si>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</si>
  <si>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</si>
  <si>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</si>
  <si>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</si>
  <si>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</si>
  <si>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</si>
  <si>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</si>
  <si>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</si>
  <si>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</si>
  <si>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</si>
  <si>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</si>
  <si>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</si>
  <si>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</si>
  <si>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</si>
  <si>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</si>
  <si>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</si>
  <si>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</si>
  <si>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</si>
  <si>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</si>
  <si>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</si>
  <si>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</si>
  <si>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</si>
  <si>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</si>
  <si>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</si>
  <si>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</si>
  <si>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</si>
  <si>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</si>
  <si>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</si>
  <si>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</si>
  <si>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</si>
  <si>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</si>
  <si>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</si>
  <si>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</si>
  <si>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</si>
  <si>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</si>
  <si>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</si>
  <si>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</si>
  <si>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</si>
  <si>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</si>
  <si>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</si>
  <si>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</si>
  <si>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</si>
  <si>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</si>
  <si>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</si>
  <si>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</si>
  <si>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</si>
  <si>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</si>
  <si>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</si>
  <si>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</si>
  <si>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</si>
  <si>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</si>
  <si>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</si>
  <si>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</si>
  <si>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</si>
  <si>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</si>
  <si>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</si>
  <si>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</si>
  <si>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</si>
  <si>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</si>
  <si>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</si>
  <si>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</si>
  <si>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</si>
  <si>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</si>
  <si>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</si>
  <si>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</si>
  <si>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</si>
  <si>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</si>
  <si>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</si>
  <si>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</si>
  <si>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</si>
  <si>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</si>
  <si>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</si>
  <si>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</si>
  <si>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</si>
  <si>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</si>
  <si>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</si>
  <si>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</si>
  <si>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</si>
  <si>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</si>
  <si>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</si>
  <si>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</si>
  <si>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</si>
  <si>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</si>
  <si>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</si>
  <si>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</si>
  <si>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</si>
  <si>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</si>
  <si>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</si>
  <si>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</si>
  <si>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</si>
  <si>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</si>
  <si>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</si>
  <si>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</si>
  <si>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</si>
  <si>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</si>
  <si>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</si>
  <si>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</si>
  <si>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</si>
  <si>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</si>
  <si>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</si>
  <si>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</si>
  <si>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</si>
  <si>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</si>
  <si>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</si>
  <si>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</si>
  <si>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 </t>
  </si>
  <si>
    <t>Logo</t>
  </si>
  <si>
    <t>Filter button for category</t>
  </si>
  <si>
    <t xml:space="preserve">Filter button for segment </t>
  </si>
  <si>
    <t>Sales for latest year</t>
  </si>
  <si>
    <t>Sales for last year</t>
  </si>
  <si>
    <t>Growth vs py</t>
  </si>
  <si>
    <t>Profit for latest year</t>
  </si>
  <si>
    <t>Profit for last year</t>
  </si>
  <si>
    <t>Sales by city for 2017 and 2016</t>
  </si>
  <si>
    <t>Sales by sub-category for 2017 and 2016</t>
  </si>
  <si>
    <t>Filter button for ship mode</t>
  </si>
  <si>
    <t>Filter button category</t>
  </si>
  <si>
    <t xml:space="preserve">Filter button segment </t>
  </si>
  <si>
    <t>Sales and price by quarter trend for last four years</t>
  </si>
  <si>
    <t>Sales with highest and lowest all time sales</t>
  </si>
  <si>
    <t>Row Labels</t>
  </si>
  <si>
    <t>2014</t>
  </si>
  <si>
    <t>2015</t>
  </si>
  <si>
    <t>2016</t>
  </si>
  <si>
    <t>2017</t>
  </si>
  <si>
    <t>Sum of Sales</t>
  </si>
  <si>
    <t>Sum of Profit</t>
  </si>
  <si>
    <t>Sales vs py</t>
  </si>
  <si>
    <t>Profit vs py</t>
  </si>
  <si>
    <t>Column Labels</t>
  </si>
  <si>
    <t>Table 1</t>
  </si>
  <si>
    <t>Table 2</t>
  </si>
  <si>
    <t>Table 3</t>
  </si>
  <si>
    <t>Table 4</t>
  </si>
  <si>
    <t>Qtr1</t>
  </si>
  <si>
    <t>Qtr2</t>
  </si>
  <si>
    <t>Qtr3</t>
  </si>
  <si>
    <t>Qtr4</t>
  </si>
  <si>
    <t>Sum of Quantity</t>
  </si>
  <si>
    <t>Years (Order Date)</t>
  </si>
  <si>
    <t>Quarters (Order Date)</t>
  </si>
  <si>
    <t>Price</t>
  </si>
  <si>
    <t>Sub-catergory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</si>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</sst>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0.0%"/>
    <numFmt numFmtId="167" formatCode="0.0"/>
    <numFmt numFmtId="170" formatCode="&quot;$&quot;#,##0.0"/>
    <numFmt numFmtId="172" formatCode="_(* #,##0_);_(* \(#,##0\);_(* &quot;-&quot;??_);_(@_)"/>
    <numFmt numFmtId="178" formatCode="[Green]0.0%\▲;[Red]\-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8"/>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double">
        <color auto="1"/>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32">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0" xfId="0" applyNumberFormat="1"/>
    <xf numFmtId="164" fontId="0" fillId="0" borderId="0" xfId="2" applyNumberFormat="1" applyFont="1"/>
    <xf numFmtId="164" fontId="0" fillId="0" borderId="0" xfId="0" applyNumberFormat="1"/>
    <xf numFmtId="0" fontId="1" fillId="0" borderId="0" xfId="0" applyFont="1" applyBorder="1"/>
    <xf numFmtId="167" fontId="0" fillId="0" borderId="0" xfId="0" applyNumberFormat="1"/>
    <xf numFmtId="170" fontId="0" fillId="0" borderId="0" xfId="0" applyNumberFormat="1"/>
    <xf numFmtId="1" fontId="0" fillId="0" borderId="0" xfId="0" applyNumberFormat="1"/>
    <xf numFmtId="172" fontId="0" fillId="0" borderId="0" xfId="1" applyNumberFormat="1" applyFont="1" applyBorder="1"/>
    <xf numFmtId="0" fontId="1" fillId="0" borderId="0" xfId="0" applyFont="1" applyBorder="1" applyAlignment="1">
      <alignment horizontal="right"/>
    </xf>
    <xf numFmtId="0" fontId="1" fillId="0" borderId="12" xfId="0" applyFont="1" applyBorder="1"/>
    <xf numFmtId="172" fontId="1" fillId="0" borderId="12" xfId="1" applyNumberFormat="1" applyFont="1" applyBorder="1"/>
    <xf numFmtId="0" fontId="3" fillId="0" borderId="0" xfId="0" applyFont="1"/>
    <xf numFmtId="178" fontId="0" fillId="0" borderId="0" xfId="2" applyNumberFormat="1" applyFont="1" applyBorder="1"/>
    <xf numFmtId="178" fontId="1" fillId="0" borderId="12" xfId="2" applyNumberFormat="1" applyFont="1" applyBorder="1"/>
    <xf numFmtId="178" fontId="0" fillId="0" borderId="12" xfId="2" applyNumberFormat="1" applyFont="1" applyBorder="1"/>
  </cellXfs>
  <cellStyles count="3">
    <cellStyle name="Comma" xfId="1" builtinId="3"/>
    <cellStyle name="Normal" xfId="0" builtinId="0"/>
    <cellStyle name="Percent" xfId="2" builtinId="5"/>
  </cellStyles>
  <dxfs count="5">
    <dxf>
      <numFmt numFmtId="1" formatCode="0"/>
    </dxf>
    <dxf>
      <font>
        <b/>
        <color theme="1"/>
      </font>
      <border>
        <bottom style="thin">
          <color theme="4"/>
        </bottom>
        <vertical/>
        <horizontal/>
      </border>
    </dxf>
    <dxf>
      <font>
        <color theme="1"/>
      </font>
      <numFmt numFmtId="0" formatCode="General"/>
      <fill>
        <patternFill patternType="none">
          <bgColor auto="1"/>
        </patternFill>
      </fill>
      <border diagonalUp="0" diagonalDown="0">
        <left/>
        <right/>
        <top/>
        <bottom/>
        <vertical/>
        <horizontal/>
      </border>
    </dxf>
    <dxf>
      <numFmt numFmtId="1" formatCode="0"/>
    </dxf>
    <dxf>
      <numFmt numFmtId="2" formatCode="0.00"/>
    </dxf>
  </dxfs>
  <tableStyles count="1" defaultTableStyle="TableStyleMedium2" defaultPivotStyle="PivotStyleLight16">
    <tableStyle name="Slicer_No border" pivot="0" table="0" count="10" xr9:uid="{B1967561-3F52-48C3-97E3-0C5B7FAE30F1}">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Working!$H$48</c:f>
              <c:strCache>
                <c:ptCount val="1"/>
                <c:pt idx="0">
                  <c:v>Sales</c:v>
                </c:pt>
              </c:strCache>
            </c:strRef>
          </c:tx>
          <c:spPr>
            <a:solidFill>
              <a:schemeClr val="accent1"/>
            </a:solidFill>
            <a:ln>
              <a:noFill/>
            </a:ln>
            <a:effectLst/>
          </c:spPr>
          <c:invertIfNegative val="0"/>
          <c:cat>
            <c:multiLvlStrRef>
              <c:f>Working!$F$49:$G$64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Working!$H$49:$H$64</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18B-4085-A091-A1A98E186A4C}"/>
            </c:ext>
          </c:extLst>
        </c:ser>
        <c:dLbls>
          <c:showLegendKey val="0"/>
          <c:showVal val="0"/>
          <c:showCatName val="0"/>
          <c:showSerName val="0"/>
          <c:showPercent val="0"/>
          <c:showBubbleSize val="0"/>
        </c:dLbls>
        <c:gapWidth val="61"/>
        <c:overlap val="-27"/>
        <c:axId val="533783408"/>
        <c:axId val="533776688"/>
      </c:barChart>
      <c:lineChart>
        <c:grouping val="standard"/>
        <c:varyColors val="0"/>
        <c:ser>
          <c:idx val="1"/>
          <c:order val="1"/>
          <c:tx>
            <c:strRef>
              <c:f>Working!$I$48</c:f>
              <c:strCache>
                <c:ptCount val="1"/>
                <c:pt idx="0">
                  <c:v>Price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Working!$I$49:$I$64</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18B-4085-A091-A1A98E186A4C}"/>
            </c:ext>
          </c:extLst>
        </c:ser>
        <c:dLbls>
          <c:showLegendKey val="0"/>
          <c:showVal val="0"/>
          <c:showCatName val="0"/>
          <c:showSerName val="0"/>
          <c:showPercent val="0"/>
          <c:showBubbleSize val="0"/>
        </c:dLbls>
        <c:marker val="1"/>
        <c:smooth val="0"/>
        <c:axId val="638298352"/>
        <c:axId val="638297872"/>
      </c:lineChart>
      <c:catAx>
        <c:axId val="53378340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a:noFill/>
                </a:ln>
                <a:solidFill>
                  <a:schemeClr val="dk1">
                    <a:lumMod val="65000"/>
                    <a:lumOff val="35000"/>
                  </a:schemeClr>
                </a:solidFill>
                <a:latin typeface="+mn-lt"/>
                <a:ea typeface="+mn-ea"/>
                <a:cs typeface="+mn-cs"/>
              </a:defRPr>
            </a:pPr>
            <a:endParaRPr lang="en-US"/>
          </a:p>
        </c:txPr>
        <c:crossAx val="533776688"/>
        <c:crosses val="autoZero"/>
        <c:auto val="1"/>
        <c:lblAlgn val="ctr"/>
        <c:lblOffset val="100"/>
        <c:noMultiLvlLbl val="0"/>
      </c:catAx>
      <c:valAx>
        <c:axId val="533776688"/>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dk1">
                    <a:lumMod val="65000"/>
                    <a:lumOff val="35000"/>
                  </a:schemeClr>
                </a:solidFill>
                <a:latin typeface="+mn-lt"/>
                <a:ea typeface="+mn-ea"/>
                <a:cs typeface="+mn-cs"/>
              </a:defRPr>
            </a:pPr>
            <a:endParaRPr lang="en-US"/>
          </a:p>
        </c:txPr>
        <c:crossAx val="5337834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ln>
                      <a:noFill/>
                    </a:ln>
                    <a:solidFill>
                      <a:schemeClr val="dk1">
                        <a:lumMod val="65000"/>
                        <a:lumOff val="35000"/>
                      </a:schemeClr>
                    </a:solidFill>
                    <a:latin typeface="+mn-lt"/>
                    <a:ea typeface="+mn-ea"/>
                    <a:cs typeface="+mn-cs"/>
                  </a:defRPr>
                </a:pPr>
                <a:endParaRPr lang="en-US"/>
              </a:p>
            </c:txPr>
          </c:dispUnitsLbl>
        </c:dispUnits>
      </c:valAx>
      <c:valAx>
        <c:axId val="638297872"/>
        <c:scaling>
          <c:orientation val="minMax"/>
        </c:scaling>
        <c:delete val="0"/>
        <c:axPos val="r"/>
        <c:numFmt formatCode="&quot;$&quot;#,##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ln>
                  <a:noFill/>
                </a:ln>
                <a:solidFill>
                  <a:schemeClr val="dk1">
                    <a:lumMod val="65000"/>
                    <a:lumOff val="35000"/>
                  </a:schemeClr>
                </a:solidFill>
                <a:latin typeface="+mn-lt"/>
                <a:ea typeface="+mn-ea"/>
                <a:cs typeface="+mn-cs"/>
              </a:defRPr>
            </a:pPr>
            <a:endParaRPr lang="en-US"/>
          </a:p>
        </c:txPr>
        <c:crossAx val="638298352"/>
        <c:crosses val="max"/>
        <c:crossBetween val="between"/>
      </c:valAx>
      <c:catAx>
        <c:axId val="638298352"/>
        <c:scaling>
          <c:orientation val="minMax"/>
        </c:scaling>
        <c:delete val="1"/>
        <c:axPos val="b"/>
        <c:majorTickMark val="out"/>
        <c:minorTickMark val="none"/>
        <c:tickLblPos val="nextTo"/>
        <c:crossAx val="63829787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ln>
            <a:noFill/>
          </a:ln>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Working!$I$69</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Working!$E$68</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Working!$E$69:$E$78</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C2B-4F62-A58B-15EDD137396F}"/>
            </c:ext>
          </c:extLst>
        </c:ser>
        <c:dLbls>
          <c:showLegendKey val="0"/>
          <c:showVal val="0"/>
          <c:showCatName val="0"/>
          <c:showSerName val="0"/>
          <c:showPercent val="0"/>
          <c:showBubbleSize val="0"/>
        </c:dLbls>
        <c:gapWidth val="49"/>
        <c:overlap val="-27"/>
        <c:axId val="638290192"/>
        <c:axId val="638281072"/>
      </c:barChart>
      <c:catAx>
        <c:axId val="63829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38281072"/>
        <c:crosses val="autoZero"/>
        <c:auto val="1"/>
        <c:lblAlgn val="ctr"/>
        <c:lblOffset val="100"/>
        <c:noMultiLvlLbl val="0"/>
      </c:catAx>
      <c:valAx>
        <c:axId val="63828107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382901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68" lockText="1" noThreeD="1"/>
</file>

<file path=xl/ctrlProps/ctrlProp2.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19050</xdr:colOff>
      <xdr:row>11</xdr:row>
      <xdr:rowOff>76200</xdr:rowOff>
    </xdr:from>
    <xdr:to>
      <xdr:col>26</xdr:col>
      <xdr:colOff>581025</xdr:colOff>
      <xdr:row>11</xdr:row>
      <xdr:rowOff>85725</xdr:rowOff>
    </xdr:to>
    <xdr:cxnSp macro="">
      <xdr:nvCxnSpPr>
        <xdr:cNvPr id="5" name="Straight Connector 4">
          <a:extLst>
            <a:ext uri="{FF2B5EF4-FFF2-40B4-BE49-F238E27FC236}">
              <a16:creationId xmlns:a16="http://schemas.microsoft.com/office/drawing/2014/main" id="{959F661C-8BA4-A077-4200-D0A6272891AE}"/>
            </a:ext>
          </a:extLst>
        </xdr:cNvPr>
        <xdr:cNvCxnSpPr/>
      </xdr:nvCxnSpPr>
      <xdr:spPr>
        <a:xfrm flipV="1">
          <a:off x="628650" y="2171700"/>
          <a:ext cx="15801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31</xdr:row>
      <xdr:rowOff>85725</xdr:rowOff>
    </xdr:from>
    <xdr:to>
      <xdr:col>26</xdr:col>
      <xdr:colOff>590550</xdr:colOff>
      <xdr:row>31</xdr:row>
      <xdr:rowOff>95250</xdr:rowOff>
    </xdr:to>
    <xdr:cxnSp macro="">
      <xdr:nvCxnSpPr>
        <xdr:cNvPr id="6" name="Straight Connector 5">
          <a:extLst>
            <a:ext uri="{FF2B5EF4-FFF2-40B4-BE49-F238E27FC236}">
              <a16:creationId xmlns:a16="http://schemas.microsoft.com/office/drawing/2014/main" id="{84F3DA67-6001-409A-94C1-6D88AE29F221}"/>
            </a:ext>
          </a:extLst>
        </xdr:cNvPr>
        <xdr:cNvCxnSpPr/>
      </xdr:nvCxnSpPr>
      <xdr:spPr>
        <a:xfrm flipV="1">
          <a:off x="638175" y="5991225"/>
          <a:ext cx="15801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464344</xdr:colOff>
      <xdr:row>16</xdr:row>
      <xdr:rowOff>178594</xdr:rowOff>
    </xdr:from>
    <xdr:to>
      <xdr:col>24</xdr:col>
      <xdr:colOff>559594</xdr:colOff>
      <xdr:row>17</xdr:row>
      <xdr:rowOff>0</xdr:rowOff>
    </xdr:to>
    <xdr:cxnSp macro="">
      <xdr:nvCxnSpPr>
        <xdr:cNvPr id="2" name="Straight Connector 1">
          <a:extLst>
            <a:ext uri="{FF2B5EF4-FFF2-40B4-BE49-F238E27FC236}">
              <a16:creationId xmlns:a16="http://schemas.microsoft.com/office/drawing/2014/main" id="{C55DA0FA-516D-4933-A50E-B91819EDB8B1}"/>
            </a:ext>
          </a:extLst>
        </xdr:cNvPr>
        <xdr:cNvCxnSpPr/>
      </xdr:nvCxnSpPr>
      <xdr:spPr>
        <a:xfrm flipV="1">
          <a:off x="1071563" y="3226594"/>
          <a:ext cx="17633156" cy="11906"/>
        </a:xfrm>
        <a:prstGeom prst="line">
          <a:avLst/>
        </a:prstGeom>
        <a:ln w="25400" cmpd="sng"/>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xdr:colOff>
      <xdr:row>9</xdr:row>
      <xdr:rowOff>183356</xdr:rowOff>
    </xdr:from>
    <xdr:to>
      <xdr:col>24</xdr:col>
      <xdr:colOff>278606</xdr:colOff>
      <xdr:row>14</xdr:row>
      <xdr:rowOff>159544</xdr:rowOff>
    </xdr:to>
    <xdr:grpSp>
      <xdr:nvGrpSpPr>
        <xdr:cNvPr id="25" name="Group 24">
          <a:extLst>
            <a:ext uri="{FF2B5EF4-FFF2-40B4-BE49-F238E27FC236}">
              <a16:creationId xmlns:a16="http://schemas.microsoft.com/office/drawing/2014/main" id="{CF4443B0-A313-4D90-2CFD-BDB9FA483968}"/>
            </a:ext>
          </a:extLst>
        </xdr:cNvPr>
        <xdr:cNvGrpSpPr/>
      </xdr:nvGrpSpPr>
      <xdr:grpSpPr>
        <a:xfrm>
          <a:off x="1214437" y="1897856"/>
          <a:ext cx="17209294" cy="928688"/>
          <a:chOff x="1214437" y="945356"/>
          <a:chExt cx="14006513" cy="928688"/>
        </a:xfrm>
      </xdr:grpSpPr>
      <xdr:sp macro="" textlink="Working!B5">
        <xdr:nvSpPr>
          <xdr:cNvPr id="4" name="Rectangle: Rounded Corners 3">
            <a:extLst>
              <a:ext uri="{FF2B5EF4-FFF2-40B4-BE49-F238E27FC236}">
                <a16:creationId xmlns:a16="http://schemas.microsoft.com/office/drawing/2014/main" id="{8E8D7D95-5A24-4A00-BC0F-7AD2A8E60A8F}"/>
              </a:ext>
            </a:extLst>
          </xdr:cNvPr>
          <xdr:cNvSpPr/>
        </xdr:nvSpPr>
        <xdr:spPr>
          <a:xfrm>
            <a:off x="1243508" y="945356"/>
            <a:ext cx="1821657" cy="928688"/>
          </a:xfrm>
          <a:prstGeom prst="roundRect">
            <a:avLst/>
          </a:prstGeom>
          <a:ln>
            <a:no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A8086C0-B444-4783-8299-2BDC049E9125}" type="TxLink">
              <a:rPr lang="en-US" sz="3200" b="1" i="0" u="none" strike="noStrike" kern="1200">
                <a:ln>
                  <a:noFill/>
                </a:ln>
                <a:solidFill>
                  <a:schemeClr val="bg1"/>
                </a:solidFill>
                <a:latin typeface="Calibri"/>
                <a:ea typeface="+mn-ea"/>
                <a:cs typeface="Calibri"/>
              </a:rPr>
              <a:pPr marL="0" indent="0" algn="ctr"/>
              <a:t>733215</a:t>
            </a:fld>
            <a:endParaRPr lang="en-US" sz="3200" b="1" i="0" u="none" strike="noStrike" kern="1200">
              <a:ln>
                <a:noFill/>
              </a:ln>
              <a:solidFill>
                <a:schemeClr val="bg1"/>
              </a:solidFill>
              <a:latin typeface="Calibri"/>
              <a:ea typeface="+mn-ea"/>
              <a:cs typeface="Calibri"/>
            </a:endParaRPr>
          </a:p>
        </xdr:txBody>
      </xdr:sp>
      <xdr:sp macro="" textlink="">
        <xdr:nvSpPr>
          <xdr:cNvPr id="5" name="TextBox 4">
            <a:extLst>
              <a:ext uri="{FF2B5EF4-FFF2-40B4-BE49-F238E27FC236}">
                <a16:creationId xmlns:a16="http://schemas.microsoft.com/office/drawing/2014/main" id="{78D6A4EF-8933-6A11-CF6A-B82D4303DB07}"/>
              </a:ext>
            </a:extLst>
          </xdr:cNvPr>
          <xdr:cNvSpPr txBox="1"/>
        </xdr:nvSpPr>
        <xdr:spPr>
          <a:xfrm>
            <a:off x="1214437" y="1052512"/>
            <a:ext cx="1797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kern="1200">
                <a:solidFill>
                  <a:schemeClr val="bg1"/>
                </a:solidFill>
                <a:latin typeface="+mn-lt"/>
              </a:rPr>
              <a:t>Sales</a:t>
            </a:r>
            <a:r>
              <a:rPr lang="en-US" sz="1100" b="1" kern="1200" baseline="0">
                <a:solidFill>
                  <a:schemeClr val="bg1"/>
                </a:solidFill>
                <a:latin typeface="+mn-lt"/>
              </a:rPr>
              <a:t> </a:t>
            </a:r>
            <a:r>
              <a:rPr lang="en-US" sz="1100" b="1" kern="1200">
                <a:solidFill>
                  <a:schemeClr val="bg1"/>
                </a:solidFill>
                <a:latin typeface="+mn-lt"/>
              </a:rPr>
              <a:t>latest year</a:t>
            </a:r>
          </a:p>
        </xdr:txBody>
      </xdr:sp>
      <xdr:sp macro="" textlink="Working!B4">
        <xdr:nvSpPr>
          <xdr:cNvPr id="10" name="Rectangle: Rounded Corners 9">
            <a:extLst>
              <a:ext uri="{FF2B5EF4-FFF2-40B4-BE49-F238E27FC236}">
                <a16:creationId xmlns:a16="http://schemas.microsoft.com/office/drawing/2014/main" id="{5F726838-B921-B045-B782-60673636FAD1}"/>
              </a:ext>
            </a:extLst>
          </xdr:cNvPr>
          <xdr:cNvSpPr/>
        </xdr:nvSpPr>
        <xdr:spPr>
          <a:xfrm>
            <a:off x="3652837" y="945356"/>
            <a:ext cx="1821657" cy="928688"/>
          </a:xfrm>
          <a:prstGeom prst="roundRect">
            <a:avLst/>
          </a:prstGeom>
          <a:ln>
            <a:no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67997E4-6C8D-4C2C-80E0-68C955187ADB}" type="TxLink">
              <a:rPr lang="en-US" sz="3200" b="1" i="0" u="none" strike="noStrike" kern="1200">
                <a:ln>
                  <a:noFill/>
                </a:ln>
                <a:solidFill>
                  <a:schemeClr val="bg1"/>
                </a:solidFill>
                <a:latin typeface="Calibri"/>
                <a:ea typeface="+mn-ea"/>
                <a:cs typeface="Calibri"/>
              </a:rPr>
              <a:pPr marL="0" indent="0" algn="ctr"/>
              <a:t>609206</a:t>
            </a:fld>
            <a:endParaRPr lang="en-US" sz="3200" b="1" i="0" u="none" strike="noStrike" kern="1200">
              <a:ln>
                <a:noFill/>
              </a:ln>
              <a:solidFill>
                <a:schemeClr val="bg1"/>
              </a:solidFill>
              <a:latin typeface="Calibri"/>
              <a:ea typeface="+mn-ea"/>
              <a:cs typeface="Calibri"/>
            </a:endParaRPr>
          </a:p>
        </xdr:txBody>
      </xdr:sp>
      <xdr:sp macro="" textlink="">
        <xdr:nvSpPr>
          <xdr:cNvPr id="11" name="TextBox 10">
            <a:extLst>
              <a:ext uri="{FF2B5EF4-FFF2-40B4-BE49-F238E27FC236}">
                <a16:creationId xmlns:a16="http://schemas.microsoft.com/office/drawing/2014/main" id="{FF0CED5C-EEF4-FBB6-C954-B3171F3D842D}"/>
              </a:ext>
            </a:extLst>
          </xdr:cNvPr>
          <xdr:cNvSpPr txBox="1"/>
        </xdr:nvSpPr>
        <xdr:spPr>
          <a:xfrm>
            <a:off x="3652837" y="1052512"/>
            <a:ext cx="1797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kern="1200">
                <a:solidFill>
                  <a:schemeClr val="bg1"/>
                </a:solidFill>
                <a:latin typeface="+mn-lt"/>
              </a:rPr>
              <a:t>Sales</a:t>
            </a:r>
            <a:r>
              <a:rPr lang="en-US" sz="1100" b="1" kern="1200" baseline="0">
                <a:solidFill>
                  <a:schemeClr val="bg1"/>
                </a:solidFill>
                <a:latin typeface="+mn-lt"/>
              </a:rPr>
              <a:t> </a:t>
            </a:r>
            <a:r>
              <a:rPr lang="en-US" sz="1100" b="1" kern="1200">
                <a:solidFill>
                  <a:schemeClr val="bg1"/>
                </a:solidFill>
                <a:latin typeface="+mn-lt"/>
              </a:rPr>
              <a:t>last year</a:t>
            </a:r>
          </a:p>
        </xdr:txBody>
      </xdr:sp>
      <xdr:sp macro="" textlink="Working!E5">
        <xdr:nvSpPr>
          <xdr:cNvPr id="13" name="Rectangle: Rounded Corners 12">
            <a:extLst>
              <a:ext uri="{FF2B5EF4-FFF2-40B4-BE49-F238E27FC236}">
                <a16:creationId xmlns:a16="http://schemas.microsoft.com/office/drawing/2014/main" id="{EE03C3E2-B8A2-9522-67F6-92459FA0384D}"/>
              </a:ext>
            </a:extLst>
          </xdr:cNvPr>
          <xdr:cNvSpPr/>
        </xdr:nvSpPr>
        <xdr:spPr>
          <a:xfrm>
            <a:off x="6129337" y="945356"/>
            <a:ext cx="1821657" cy="928688"/>
          </a:xfrm>
          <a:prstGeom prst="roundRect">
            <a:avLst/>
          </a:prstGeom>
          <a:ln>
            <a:no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D5A35DF-D7C6-4A8A-A8E8-2046DBD30344}" type="TxLink">
              <a:rPr lang="en-US" sz="3200" b="1" i="0" u="none" strike="noStrike" kern="1200">
                <a:ln>
                  <a:noFill/>
                </a:ln>
                <a:solidFill>
                  <a:schemeClr val="bg1"/>
                </a:solidFill>
                <a:latin typeface="Calibri"/>
                <a:ea typeface="+mn-ea"/>
                <a:cs typeface="Calibri"/>
              </a:rPr>
              <a:pPr marL="0" indent="0" algn="ctr"/>
              <a:t>20.4%</a:t>
            </a:fld>
            <a:endParaRPr lang="en-US" sz="3200" b="1" i="0" u="none" strike="noStrike" kern="1200">
              <a:ln>
                <a:noFill/>
              </a:ln>
              <a:solidFill>
                <a:schemeClr val="bg1"/>
              </a:solidFill>
              <a:latin typeface="Calibri"/>
              <a:ea typeface="+mn-ea"/>
              <a:cs typeface="Calibri"/>
            </a:endParaRPr>
          </a:p>
        </xdr:txBody>
      </xdr:sp>
      <xdr:sp macro="" textlink="">
        <xdr:nvSpPr>
          <xdr:cNvPr id="14" name="TextBox 13">
            <a:extLst>
              <a:ext uri="{FF2B5EF4-FFF2-40B4-BE49-F238E27FC236}">
                <a16:creationId xmlns:a16="http://schemas.microsoft.com/office/drawing/2014/main" id="{01C24AA7-1886-BBB7-7FF5-344F5AE26E95}"/>
              </a:ext>
            </a:extLst>
          </xdr:cNvPr>
          <xdr:cNvSpPr txBox="1"/>
        </xdr:nvSpPr>
        <xdr:spPr>
          <a:xfrm>
            <a:off x="6129337" y="1052512"/>
            <a:ext cx="1797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kern="1200">
                <a:solidFill>
                  <a:schemeClr val="bg1"/>
                </a:solidFill>
                <a:latin typeface="+mn-lt"/>
              </a:rPr>
              <a:t>Sales Growth vs</a:t>
            </a:r>
            <a:r>
              <a:rPr lang="en-US" sz="1100" b="1" kern="1200" baseline="0">
                <a:solidFill>
                  <a:schemeClr val="bg1"/>
                </a:solidFill>
                <a:latin typeface="+mn-lt"/>
              </a:rPr>
              <a:t> PY</a:t>
            </a:r>
            <a:endParaRPr lang="en-US" sz="1100" b="1" kern="1200">
              <a:solidFill>
                <a:schemeClr val="bg1"/>
              </a:solidFill>
              <a:latin typeface="+mn-lt"/>
            </a:endParaRPr>
          </a:p>
        </xdr:txBody>
      </xdr:sp>
      <xdr:sp macro="" textlink="Working!C5">
        <xdr:nvSpPr>
          <xdr:cNvPr id="16" name="Rectangle: Rounded Corners 15">
            <a:extLst>
              <a:ext uri="{FF2B5EF4-FFF2-40B4-BE49-F238E27FC236}">
                <a16:creationId xmlns:a16="http://schemas.microsoft.com/office/drawing/2014/main" id="{D67E8C13-F163-CBCE-8772-623BFB3BF4C2}"/>
              </a:ext>
            </a:extLst>
          </xdr:cNvPr>
          <xdr:cNvSpPr/>
        </xdr:nvSpPr>
        <xdr:spPr>
          <a:xfrm>
            <a:off x="8567737" y="945356"/>
            <a:ext cx="1821657" cy="928688"/>
          </a:xfrm>
          <a:prstGeom prst="roundRect">
            <a:avLst/>
          </a:prstGeom>
          <a:ln>
            <a:no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6FF8B04-9F91-4C8D-9F05-2405452250F8}" type="TxLink">
              <a:rPr lang="en-US" sz="3200" b="1" i="0" u="none" strike="noStrike" kern="1200">
                <a:ln>
                  <a:noFill/>
                </a:ln>
                <a:solidFill>
                  <a:schemeClr val="bg1"/>
                </a:solidFill>
                <a:latin typeface="Calibri"/>
                <a:ea typeface="+mn-ea"/>
                <a:cs typeface="Calibri"/>
              </a:rPr>
              <a:pPr marL="0" indent="0" algn="ctr"/>
              <a:t>93439</a:t>
            </a:fld>
            <a:endParaRPr lang="en-US" sz="3200" b="1" i="0" u="none" strike="noStrike" kern="1200">
              <a:ln>
                <a:noFill/>
              </a:ln>
              <a:solidFill>
                <a:schemeClr val="bg1"/>
              </a:solidFill>
              <a:latin typeface="Calibri"/>
              <a:ea typeface="+mn-ea"/>
              <a:cs typeface="Calibri"/>
            </a:endParaRPr>
          </a:p>
        </xdr:txBody>
      </xdr:sp>
      <xdr:sp macro="" textlink="">
        <xdr:nvSpPr>
          <xdr:cNvPr id="17" name="TextBox 16">
            <a:extLst>
              <a:ext uri="{FF2B5EF4-FFF2-40B4-BE49-F238E27FC236}">
                <a16:creationId xmlns:a16="http://schemas.microsoft.com/office/drawing/2014/main" id="{159200C3-D90B-5D2A-7583-AE8544CBCA74}"/>
              </a:ext>
            </a:extLst>
          </xdr:cNvPr>
          <xdr:cNvSpPr txBox="1"/>
        </xdr:nvSpPr>
        <xdr:spPr>
          <a:xfrm>
            <a:off x="8567737" y="1052512"/>
            <a:ext cx="1797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kern="1200">
                <a:solidFill>
                  <a:schemeClr val="bg1"/>
                </a:solidFill>
                <a:latin typeface="+mn-lt"/>
              </a:rPr>
              <a:t>Profit</a:t>
            </a:r>
            <a:r>
              <a:rPr lang="en-US" sz="1100" b="1" kern="1200" baseline="0">
                <a:solidFill>
                  <a:schemeClr val="bg1"/>
                </a:solidFill>
                <a:latin typeface="+mn-lt"/>
              </a:rPr>
              <a:t> </a:t>
            </a:r>
            <a:r>
              <a:rPr lang="en-US" sz="1100" b="1" kern="1200">
                <a:solidFill>
                  <a:schemeClr val="bg1"/>
                </a:solidFill>
                <a:latin typeface="+mn-lt"/>
              </a:rPr>
              <a:t>latest year</a:t>
            </a:r>
          </a:p>
        </xdr:txBody>
      </xdr:sp>
      <xdr:sp macro="" textlink="Working!C4">
        <xdr:nvSpPr>
          <xdr:cNvPr id="19" name="Rectangle: Rounded Corners 18">
            <a:extLst>
              <a:ext uri="{FF2B5EF4-FFF2-40B4-BE49-F238E27FC236}">
                <a16:creationId xmlns:a16="http://schemas.microsoft.com/office/drawing/2014/main" id="{28F4591A-7D10-643A-CC19-AEC7EF20D7FE}"/>
              </a:ext>
            </a:extLst>
          </xdr:cNvPr>
          <xdr:cNvSpPr/>
        </xdr:nvSpPr>
        <xdr:spPr>
          <a:xfrm>
            <a:off x="10960894" y="945356"/>
            <a:ext cx="1821657" cy="928688"/>
          </a:xfrm>
          <a:prstGeom prst="roundRect">
            <a:avLst/>
          </a:prstGeom>
          <a:ln>
            <a:no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C39009E-689D-4C5E-A512-F74FCC35C5E5}" type="TxLink">
              <a:rPr lang="en-US" sz="3200" b="1" i="0" u="none" strike="noStrike" kern="1200">
                <a:ln>
                  <a:noFill/>
                </a:ln>
                <a:solidFill>
                  <a:schemeClr val="bg1"/>
                </a:solidFill>
                <a:latin typeface="Calibri"/>
                <a:ea typeface="+mn-ea"/>
                <a:cs typeface="Calibri"/>
              </a:rPr>
              <a:pPr marL="0" indent="0" algn="ctr"/>
              <a:t>81795</a:t>
            </a:fld>
            <a:endParaRPr lang="en-US" sz="3200" b="1" i="0" u="none" strike="noStrike" kern="1200">
              <a:ln>
                <a:noFill/>
              </a:ln>
              <a:solidFill>
                <a:schemeClr val="bg1"/>
              </a:solidFill>
              <a:latin typeface="Calibri"/>
              <a:ea typeface="+mn-ea"/>
              <a:cs typeface="Calibri"/>
            </a:endParaRPr>
          </a:p>
        </xdr:txBody>
      </xdr:sp>
      <xdr:sp macro="" textlink="">
        <xdr:nvSpPr>
          <xdr:cNvPr id="20" name="TextBox 19">
            <a:extLst>
              <a:ext uri="{FF2B5EF4-FFF2-40B4-BE49-F238E27FC236}">
                <a16:creationId xmlns:a16="http://schemas.microsoft.com/office/drawing/2014/main" id="{064178B8-5906-41CF-E702-AD389628FB23}"/>
              </a:ext>
            </a:extLst>
          </xdr:cNvPr>
          <xdr:cNvSpPr txBox="1"/>
        </xdr:nvSpPr>
        <xdr:spPr>
          <a:xfrm>
            <a:off x="10960894" y="1052512"/>
            <a:ext cx="1797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kern="1200">
                <a:solidFill>
                  <a:schemeClr val="bg1"/>
                </a:solidFill>
                <a:latin typeface="+mn-lt"/>
              </a:rPr>
              <a:t>Profit last year</a:t>
            </a:r>
          </a:p>
        </xdr:txBody>
      </xdr:sp>
      <xdr:sp macro="" textlink="Working!F5">
        <xdr:nvSpPr>
          <xdr:cNvPr id="22" name="Rectangle: Rounded Corners 21">
            <a:extLst>
              <a:ext uri="{FF2B5EF4-FFF2-40B4-BE49-F238E27FC236}">
                <a16:creationId xmlns:a16="http://schemas.microsoft.com/office/drawing/2014/main" id="{0F3EA338-1818-329D-587E-0957DB03AF22}"/>
              </a:ext>
            </a:extLst>
          </xdr:cNvPr>
          <xdr:cNvSpPr/>
        </xdr:nvSpPr>
        <xdr:spPr>
          <a:xfrm>
            <a:off x="13399293" y="945356"/>
            <a:ext cx="1821657" cy="928688"/>
          </a:xfrm>
          <a:prstGeom prst="roundRect">
            <a:avLst/>
          </a:prstGeom>
          <a:ln>
            <a:no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CD81142-7CEE-458A-9D03-DBE8DA259AF8}" type="TxLink">
              <a:rPr lang="en-US" sz="3200" b="1" i="0" u="none" strike="noStrike" kern="1200">
                <a:ln>
                  <a:noFill/>
                </a:ln>
                <a:solidFill>
                  <a:schemeClr val="bg1"/>
                </a:solidFill>
                <a:latin typeface="Calibri"/>
                <a:ea typeface="+mn-ea"/>
                <a:cs typeface="Calibri"/>
              </a:rPr>
              <a:pPr marL="0" indent="0" algn="ctr"/>
              <a:t>14.2%</a:t>
            </a:fld>
            <a:endParaRPr lang="en-US" sz="3200" b="1" i="0" u="none" strike="noStrike" kern="1200">
              <a:ln>
                <a:noFill/>
              </a:ln>
              <a:solidFill>
                <a:schemeClr val="bg1"/>
              </a:solidFill>
              <a:latin typeface="Calibri"/>
              <a:ea typeface="+mn-ea"/>
              <a:cs typeface="Calibri"/>
            </a:endParaRPr>
          </a:p>
        </xdr:txBody>
      </xdr:sp>
      <xdr:sp macro="" textlink="">
        <xdr:nvSpPr>
          <xdr:cNvPr id="23" name="TextBox 22">
            <a:extLst>
              <a:ext uri="{FF2B5EF4-FFF2-40B4-BE49-F238E27FC236}">
                <a16:creationId xmlns:a16="http://schemas.microsoft.com/office/drawing/2014/main" id="{56E235A0-32E7-21F0-2E2B-91A1054C447C}"/>
              </a:ext>
            </a:extLst>
          </xdr:cNvPr>
          <xdr:cNvSpPr txBox="1"/>
        </xdr:nvSpPr>
        <xdr:spPr>
          <a:xfrm>
            <a:off x="13399293" y="1052512"/>
            <a:ext cx="1797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kern="1200">
                <a:solidFill>
                  <a:schemeClr val="bg1"/>
                </a:solidFill>
                <a:latin typeface="+mn-lt"/>
              </a:rPr>
              <a:t>Profit Growth vs PY</a:t>
            </a:r>
          </a:p>
        </xdr:txBody>
      </xdr:sp>
    </xdr:grpSp>
    <xdr:clientData/>
  </xdr:twoCellAnchor>
  <xdr:twoCellAnchor>
    <xdr:from>
      <xdr:col>1</xdr:col>
      <xdr:colOff>464344</xdr:colOff>
      <xdr:row>33</xdr:row>
      <xdr:rowOff>107156</xdr:rowOff>
    </xdr:from>
    <xdr:to>
      <xdr:col>24</xdr:col>
      <xdr:colOff>595313</xdr:colOff>
      <xdr:row>33</xdr:row>
      <xdr:rowOff>154781</xdr:rowOff>
    </xdr:to>
    <xdr:cxnSp macro="">
      <xdr:nvCxnSpPr>
        <xdr:cNvPr id="26" name="Straight Connector 25">
          <a:extLst>
            <a:ext uri="{FF2B5EF4-FFF2-40B4-BE49-F238E27FC236}">
              <a16:creationId xmlns:a16="http://schemas.microsoft.com/office/drawing/2014/main" id="{62C9EEA2-C024-48B3-8236-1EA43D96D28E}"/>
            </a:ext>
          </a:extLst>
        </xdr:cNvPr>
        <xdr:cNvCxnSpPr/>
      </xdr:nvCxnSpPr>
      <xdr:spPr>
        <a:xfrm flipV="1">
          <a:off x="1071563" y="6607969"/>
          <a:ext cx="17668875" cy="47625"/>
        </a:xfrm>
        <a:prstGeom prst="line">
          <a:avLst/>
        </a:prstGeom>
        <a:ln w="25400" cmpd="sng"/>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11906</xdr:colOff>
      <xdr:row>38</xdr:row>
      <xdr:rowOff>0</xdr:rowOff>
    </xdr:from>
    <xdr:to>
      <xdr:col>13</xdr:col>
      <xdr:colOff>47625</xdr:colOff>
      <xdr:row>52</xdr:row>
      <xdr:rowOff>47624</xdr:rowOff>
    </xdr:to>
    <xdr:graphicFrame macro="">
      <xdr:nvGraphicFramePr>
        <xdr:cNvPr id="28" name="Chart 27">
          <a:extLst>
            <a:ext uri="{FF2B5EF4-FFF2-40B4-BE49-F238E27FC236}">
              <a16:creationId xmlns:a16="http://schemas.microsoft.com/office/drawing/2014/main" id="{297C2872-B16A-4AB2-B4FA-A6F1E60B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559593</xdr:colOff>
      <xdr:row>37</xdr:row>
      <xdr:rowOff>47624</xdr:rowOff>
    </xdr:from>
    <xdr:to>
      <xdr:col>24</xdr:col>
      <xdr:colOff>547688</xdr:colOff>
      <xdr:row>52</xdr:row>
      <xdr:rowOff>11905</xdr:rowOff>
    </xdr:to>
    <xdr:graphicFrame macro="">
      <xdr:nvGraphicFramePr>
        <xdr:cNvPr id="29" name="Chart 28">
          <a:extLst>
            <a:ext uri="{FF2B5EF4-FFF2-40B4-BE49-F238E27FC236}">
              <a16:creationId xmlns:a16="http://schemas.microsoft.com/office/drawing/2014/main" id="{8A1B5C3E-6FD8-4ED9-8648-C1808D4C6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697706</xdr:colOff>
      <xdr:row>6</xdr:row>
      <xdr:rowOff>56555</xdr:rowOff>
    </xdr:from>
    <xdr:to>
      <xdr:col>22</xdr:col>
      <xdr:colOff>738187</xdr:colOff>
      <xdr:row>8</xdr:row>
      <xdr:rowOff>80367</xdr:rowOff>
    </xdr:to>
    <mc:AlternateContent xmlns:mc="http://schemas.openxmlformats.org/markup-compatibility/2006">
      <mc:Choice xmlns:a14="http://schemas.microsoft.com/office/drawing/2010/main" Requires="a14">
        <xdr:graphicFrame macro="">
          <xdr:nvGraphicFramePr>
            <xdr:cNvPr id="30" name="Segment">
              <a:extLst>
                <a:ext uri="{FF2B5EF4-FFF2-40B4-BE49-F238E27FC236}">
                  <a16:creationId xmlns:a16="http://schemas.microsoft.com/office/drawing/2014/main" id="{BCD121DF-43FF-411F-BA29-A3995052AD4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984706" y="1199555"/>
              <a:ext cx="6362700" cy="404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761998</xdr:colOff>
      <xdr:row>6</xdr:row>
      <xdr:rowOff>56555</xdr:rowOff>
    </xdr:from>
    <xdr:to>
      <xdr:col>10</xdr:col>
      <xdr:colOff>750093</xdr:colOff>
      <xdr:row>8</xdr:row>
      <xdr:rowOff>92274</xdr:rowOff>
    </xdr:to>
    <mc:AlternateContent xmlns:mc="http://schemas.openxmlformats.org/markup-compatibility/2006">
      <mc:Choice xmlns:a14="http://schemas.microsoft.com/office/drawing/2010/main" Requires="a14">
        <xdr:graphicFrame macro="">
          <xdr:nvGraphicFramePr>
            <xdr:cNvPr id="31" name="Category">
              <a:extLst>
                <a:ext uri="{FF2B5EF4-FFF2-40B4-BE49-F238E27FC236}">
                  <a16:creationId xmlns:a16="http://schemas.microsoft.com/office/drawing/2014/main" id="{3AAB7F88-6146-4A19-B21C-18C79CF4B4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76436" y="1199555"/>
              <a:ext cx="6310313" cy="416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xdr:colOff>
      <xdr:row>17</xdr:row>
      <xdr:rowOff>101203</xdr:rowOff>
    </xdr:from>
    <xdr:to>
      <xdr:col>11</xdr:col>
      <xdr:colOff>773906</xdr:colOff>
      <xdr:row>19</xdr:row>
      <xdr:rowOff>113109</xdr:rowOff>
    </xdr:to>
    <mc:AlternateContent xmlns:mc="http://schemas.openxmlformats.org/markup-compatibility/2006">
      <mc:Choice xmlns:a14="http://schemas.microsoft.com/office/drawing/2010/main" Requires="a14">
        <xdr:graphicFrame macro="">
          <xdr:nvGraphicFramePr>
            <xdr:cNvPr id="32" name="Category_Table 1">
              <a:extLst>
                <a:ext uri="{FF2B5EF4-FFF2-40B4-BE49-F238E27FC236}">
                  <a16:creationId xmlns:a16="http://schemas.microsoft.com/office/drawing/2014/main" id="{8C842B2D-08D8-4521-9571-5C33AC995A5B}"/>
                </a:ext>
              </a:extLst>
            </xdr:cNvPr>
            <xdr:cNvGraphicFramePr/>
          </xdr:nvGraphicFramePr>
          <xdr:xfrm>
            <a:off x="0" y="0"/>
            <a:ext cx="0" cy="0"/>
          </xdr:xfrm>
          <a:graphic>
            <a:graphicData uri="http://schemas.microsoft.com/office/drawing/2010/slicer">
              <sle:slicer xmlns:sle="http://schemas.microsoft.com/office/drawing/2010/slicer" name="Category_Table 1"/>
            </a:graphicData>
          </a:graphic>
        </xdr:graphicFrame>
      </mc:Choice>
      <mc:Fallback>
        <xdr:sp macro="" textlink="">
          <xdr:nvSpPr>
            <xdr:cNvPr id="0" name=""/>
            <xdr:cNvSpPr>
              <a:spLocks noTextEdit="1"/>
            </xdr:cNvSpPr>
          </xdr:nvSpPr>
          <xdr:spPr>
            <a:xfrm>
              <a:off x="1214437" y="3339703"/>
              <a:ext cx="7846219" cy="392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17</xdr:row>
      <xdr:rowOff>95249</xdr:rowOff>
    </xdr:from>
    <xdr:to>
      <xdr:col>24</xdr:col>
      <xdr:colOff>0</xdr:colOff>
      <xdr:row>19</xdr:row>
      <xdr:rowOff>119063</xdr:rowOff>
    </xdr:to>
    <mc:AlternateContent xmlns:mc="http://schemas.openxmlformats.org/markup-compatibility/2006">
      <mc:Choice xmlns:a14="http://schemas.microsoft.com/office/drawing/2010/main" Requires="a14">
        <xdr:graphicFrame macro="">
          <xdr:nvGraphicFramePr>
            <xdr:cNvPr id="33" name="Segment 1">
              <a:extLst>
                <a:ext uri="{FF2B5EF4-FFF2-40B4-BE49-F238E27FC236}">
                  <a16:creationId xmlns:a16="http://schemas.microsoft.com/office/drawing/2014/main" id="{F59B6C3E-8BBF-48AA-B7F7-6FA7C9326D0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287000" y="3333749"/>
              <a:ext cx="7858125" cy="404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11906</xdr:colOff>
      <xdr:row>35</xdr:row>
      <xdr:rowOff>0</xdr:rowOff>
    </xdr:from>
    <xdr:to>
      <xdr:col>10</xdr:col>
      <xdr:colOff>23812</xdr:colOff>
      <xdr:row>37</xdr:row>
      <xdr:rowOff>23811</xdr:rowOff>
    </xdr:to>
    <mc:AlternateContent xmlns:mc="http://schemas.openxmlformats.org/markup-compatibility/2006">
      <mc:Choice xmlns:a14="http://schemas.microsoft.com/office/drawing/2010/main" Requires="a14">
        <xdr:graphicFrame macro="">
          <xdr:nvGraphicFramePr>
            <xdr:cNvPr id="34" name="Ship Mode_chart">
              <a:extLst>
                <a:ext uri="{FF2B5EF4-FFF2-40B4-BE49-F238E27FC236}">
                  <a16:creationId xmlns:a16="http://schemas.microsoft.com/office/drawing/2014/main" id="{5043E3A1-BD95-4AE7-9753-6A370320E727}"/>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dr:sp macro="" textlink="">
          <xdr:nvSpPr>
            <xdr:cNvPr id="0" name=""/>
            <xdr:cNvSpPr>
              <a:spLocks noTextEdit="1"/>
            </xdr:cNvSpPr>
          </xdr:nvSpPr>
          <xdr:spPr>
            <a:xfrm>
              <a:off x="1226344" y="6691313"/>
              <a:ext cx="6334124" cy="404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19049</xdr:colOff>
      <xdr:row>35</xdr:row>
      <xdr:rowOff>1</xdr:rowOff>
    </xdr:from>
    <xdr:to>
      <xdr:col>15</xdr:col>
      <xdr:colOff>738186</xdr:colOff>
      <xdr:row>37</xdr:row>
      <xdr:rowOff>38101</xdr:rowOff>
    </xdr:to>
    <mc:AlternateContent xmlns:mc="http://schemas.openxmlformats.org/markup-compatibility/2006">
      <mc:Choice xmlns:a14="http://schemas.microsoft.com/office/drawing/2010/main" Requires="a14">
        <xdr:graphicFrame macro="">
          <xdr:nvGraphicFramePr>
            <xdr:cNvPr id="35" name="Category_chart">
              <a:extLst>
                <a:ext uri="{FF2B5EF4-FFF2-40B4-BE49-F238E27FC236}">
                  <a16:creationId xmlns:a16="http://schemas.microsoft.com/office/drawing/2014/main" id="{4F540581-477E-4C7F-A30D-158E5745E917}"/>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dr:sp macro="" textlink="">
          <xdr:nvSpPr>
            <xdr:cNvPr id="0" name=""/>
            <xdr:cNvSpPr>
              <a:spLocks noTextEdit="1"/>
            </xdr:cNvSpPr>
          </xdr:nvSpPr>
          <xdr:spPr>
            <a:xfrm>
              <a:off x="8305799" y="6691314"/>
              <a:ext cx="3767137"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128588</xdr:colOff>
      <xdr:row>35</xdr:row>
      <xdr:rowOff>1</xdr:rowOff>
    </xdr:from>
    <xdr:to>
      <xdr:col>25</xdr:col>
      <xdr:colOff>23813</xdr:colOff>
      <xdr:row>37</xdr:row>
      <xdr:rowOff>71437</xdr:rowOff>
    </xdr:to>
    <mc:AlternateContent xmlns:mc="http://schemas.openxmlformats.org/markup-compatibility/2006">
      <mc:Choice xmlns:a14="http://schemas.microsoft.com/office/drawing/2010/main" Requires="a14">
        <xdr:graphicFrame macro="">
          <xdr:nvGraphicFramePr>
            <xdr:cNvPr id="36" name="Segment_chart">
              <a:extLst>
                <a:ext uri="{FF2B5EF4-FFF2-40B4-BE49-F238E27FC236}">
                  <a16:creationId xmlns:a16="http://schemas.microsoft.com/office/drawing/2014/main" id="{2868A749-63B1-47B0-B835-A46034A2BF37}"/>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dr:sp macro="" textlink="">
          <xdr:nvSpPr>
            <xdr:cNvPr id="0" name=""/>
            <xdr:cNvSpPr>
              <a:spLocks noTextEdit="1"/>
            </xdr:cNvSpPr>
          </xdr:nvSpPr>
          <xdr:spPr>
            <a:xfrm>
              <a:off x="12951619" y="6691314"/>
              <a:ext cx="5824538" cy="452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23814</xdr:colOff>
          <xdr:row>37</xdr:row>
          <xdr:rowOff>142875</xdr:rowOff>
        </xdr:from>
        <xdr:to>
          <xdr:col>26</xdr:col>
          <xdr:colOff>431007</xdr:colOff>
          <xdr:row>38</xdr:row>
          <xdr:rowOff>152400</xdr:rowOff>
        </xdr:to>
        <xdr:sp macro="" textlink="">
          <xdr:nvSpPr>
            <xdr:cNvPr id="5123" name="Option Button 3" hidden="1">
              <a:extLst>
                <a:ext uri="{63B3BB69-23CF-44E3-9099-C40C66FF867C}">
                  <a14:compatExt spid="_x0000_s5123"/>
                </a:ext>
                <a:ext uri="{FF2B5EF4-FFF2-40B4-BE49-F238E27FC236}">
                  <a16:creationId xmlns:a16="http://schemas.microsoft.com/office/drawing/2014/main" id="{00000000-0008-0000-03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21433</xdr:colOff>
          <xdr:row>39</xdr:row>
          <xdr:rowOff>21431</xdr:rowOff>
        </xdr:from>
        <xdr:to>
          <xdr:col>26</xdr:col>
          <xdr:colOff>428626</xdr:colOff>
          <xdr:row>40</xdr:row>
          <xdr:rowOff>30956</xdr:rowOff>
        </xdr:to>
        <xdr:sp macro="" textlink="">
          <xdr:nvSpPr>
            <xdr:cNvPr id="5124" name="Option Button 4" hidden="1">
              <a:extLst>
                <a:ext uri="{63B3BB69-23CF-44E3-9099-C40C66FF867C}">
                  <a14:compatExt spid="_x0000_s5124"/>
                </a:ext>
                <a:ext uri="{FF2B5EF4-FFF2-40B4-BE49-F238E27FC236}">
                  <a16:creationId xmlns:a16="http://schemas.microsoft.com/office/drawing/2014/main" id="{FF92F0D2-FDB0-3C0D-0BC9-DEEA4572C3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xdr:from>
      <xdr:col>6</xdr:col>
      <xdr:colOff>586081</xdr:colOff>
      <xdr:row>0</xdr:row>
      <xdr:rowOff>162217</xdr:rowOff>
    </xdr:from>
    <xdr:to>
      <xdr:col>19</xdr:col>
      <xdr:colOff>80670</xdr:colOff>
      <xdr:row>5</xdr:row>
      <xdr:rowOff>154781</xdr:rowOff>
    </xdr:to>
    <xdr:grpSp>
      <xdr:nvGrpSpPr>
        <xdr:cNvPr id="45" name="Group 44">
          <a:extLst>
            <a:ext uri="{FF2B5EF4-FFF2-40B4-BE49-F238E27FC236}">
              <a16:creationId xmlns:a16="http://schemas.microsoft.com/office/drawing/2014/main" id="{2CB22C7D-0AE2-932A-EF06-91D20E587F77}"/>
            </a:ext>
          </a:extLst>
        </xdr:cNvPr>
        <xdr:cNvGrpSpPr/>
      </xdr:nvGrpSpPr>
      <xdr:grpSpPr>
        <a:xfrm>
          <a:off x="5122362" y="162217"/>
          <a:ext cx="9174371" cy="945064"/>
          <a:chOff x="5122362" y="162217"/>
          <a:chExt cx="9174371" cy="945064"/>
        </a:xfrm>
      </xdr:grpSpPr>
      <xdr:sp macro="" textlink="" fLocksText="0">
        <xdr:nvSpPr>
          <xdr:cNvPr id="43" name="Rectangle 42">
            <a:extLst>
              <a:ext uri="{FF2B5EF4-FFF2-40B4-BE49-F238E27FC236}">
                <a16:creationId xmlns:a16="http://schemas.microsoft.com/office/drawing/2014/main" id="{43ADE6B4-D62B-6ABA-3282-5E6C1DBDA69D}"/>
              </a:ext>
            </a:extLst>
          </xdr:cNvPr>
          <xdr:cNvSpPr/>
        </xdr:nvSpPr>
        <xdr:spPr>
          <a:xfrm>
            <a:off x="5122362" y="162217"/>
            <a:ext cx="9174371" cy="897440"/>
          </a:xfrm>
          <a:prstGeom prst="rect">
            <a:avLst/>
          </a:prstGeom>
          <a:noFill/>
          <a:effectLst>
            <a:outerShdw blurRad="50800" dist="38100" dir="2700000" algn="tl" rotWithShape="0">
              <a:prstClr val="black">
                <a:alpha val="40000"/>
              </a:prstClr>
            </a:outerShdw>
          </a:effectLst>
        </xdr:spPr>
        <xdr:txBody>
          <a:bodyPr wrap="none" lIns="91440" tIns="45720" rIns="91440" bIns="45720">
            <a:noAutofit/>
          </a:bodyPr>
          <a:lstStyle/>
          <a:p>
            <a:pPr algn="ctr"/>
            <a:r>
              <a:rPr lang="en-US" sz="5400" b="1" kern="120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 PORTFOLIO</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sp macro="" textlink="">
        <xdr:nvSpPr>
          <xdr:cNvPr id="44" name="TextBox 43">
            <a:extLst>
              <a:ext uri="{FF2B5EF4-FFF2-40B4-BE49-F238E27FC236}">
                <a16:creationId xmlns:a16="http://schemas.microsoft.com/office/drawing/2014/main" id="{A416CE6E-7C30-F707-30C9-A4898C8F9209}"/>
              </a:ext>
            </a:extLst>
          </xdr:cNvPr>
          <xdr:cNvSpPr txBox="1"/>
        </xdr:nvSpPr>
        <xdr:spPr>
          <a:xfrm>
            <a:off x="13215938" y="845344"/>
            <a:ext cx="1012031"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@ObasPROjet</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 King Penners" refreshedDate="45608.896569097225" createdVersion="8" refreshedVersion="8" minRefreshableVersion="3" recordCount="9994" xr:uid="{4019A521-FCE0-42D3-A6F1-C5A17546D1F1}">
  <cacheSource type="worksheet">
    <worksheetSource ref="A1:U9995" sheet="Data_sourc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03940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3F3D6F-FAA7-4C03-AFED-6434D017F8DE}"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68:B117"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22" baseItem="1"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3A825C-F782-41CC-BF9E-84331FD8B64E}"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D64"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22" baseItem="1" numFmtId="167"/>
    <dataField name="Sum of Quantity" fld="18" baseField="22" baseItem="1"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4495DB-F3FD-4A7D-85FB-87B0BBBDD2CA}"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2:C4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14"/>
    </i>
    <i>
      <x v="6"/>
    </i>
    <i>
      <x v="5"/>
    </i>
    <i>
      <x v="3"/>
    </i>
    <i>
      <x v="16"/>
    </i>
    <i>
      <x/>
    </i>
    <i>
      <x v="11"/>
    </i>
    <i>
      <x v="12"/>
    </i>
    <i>
      <x v="9"/>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BB0CDD-5AC0-4D2E-AAE5-028F00CF7439}"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2:G4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390"/>
    </i>
    <i>
      <x v="80"/>
    </i>
    <i>
      <x v="215"/>
    </i>
    <i>
      <x v="438"/>
    </i>
    <i>
      <x v="407"/>
    </i>
    <i>
      <x v="94"/>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ABABB3-89E3-44DD-BE71-B307B9DE051E}"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233"/>
    </i>
    <i>
      <x v="330"/>
    </i>
    <i>
      <x v="437"/>
    </i>
    <i>
      <x v="94"/>
    </i>
    <i>
      <x v="80"/>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9038B6-2FBA-4A4F-8743-570A8740220C}"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1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4">
    <i>
      <x v="13"/>
    </i>
    <i>
      <x v="6"/>
    </i>
    <i>
      <x/>
    </i>
    <i>
      <x v="11"/>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A31A04-9CDA-48E1-8168-EDE40F94C711}"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23" baseItem="3" numFmtId="1"/>
    <dataField name="Sum of Profit" fld="20" baseField="0" baseItem="0" numFmtId="1"/>
  </dataFields>
  <formats count="3">
    <format dxfId="4">
      <pivotArea outline="0" collapsedLevelsAreSubtotals="1" fieldPosition="0"/>
    </format>
    <format dxfId="3">
      <pivotArea outline="0" fieldPosition="0">
        <references count="1">
          <reference field="4294967294" count="1">
            <x v="0"/>
          </reference>
        </references>
      </pivotArea>
    </format>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B76DC84-6F23-4541-8C1F-C97A1F5518CB}" sourceName="Segment">
  <pivotTables>
    <pivotTable tabId="2" name="PivotTable1"/>
  </pivotTables>
  <data>
    <tabular pivotCacheId="190394078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01E50AF-255E-44D0-9E00-61DE95EE4790}" sourceName="Category">
  <pivotTables>
    <pivotTable tabId="2" name="PivotTable1"/>
  </pivotTables>
  <data>
    <tabular pivotCacheId="19039407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461CBC4-4593-455D-8B82-1DF65CC656BD}" sourceName="Category">
  <pivotTables>
    <pivotTable tabId="2" name="PivotTable3"/>
    <pivotTable tabId="2" name="PivotTable4"/>
  </pivotTables>
  <data>
    <tabular pivotCacheId="1903940783">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8C0F393-F02A-4FD3-A7C7-63EFD6915B47}" sourceName="Segment">
  <pivotTables>
    <pivotTable tabId="2" name="PivotTable6"/>
    <pivotTable tabId="2" name="PivotTable5"/>
  </pivotTables>
  <data>
    <tabular pivotCacheId="1903940783">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8936DCC-BDBB-466C-978B-F383CD286B23}" sourceName="Ship Mode">
  <pivotTables>
    <pivotTable tabId="2" name="PivotTable7"/>
    <pivotTable tabId="2" name="PivotTable8"/>
  </pivotTables>
  <data>
    <tabular pivotCacheId="1903940783">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142439D7-723D-4367-B45F-0AF60AB92A3A}" sourceName="Category">
  <pivotTables>
    <pivotTable tabId="2" name="PivotTable7"/>
    <pivotTable tabId="2" name="PivotTable8"/>
  </pivotTables>
  <data>
    <tabular pivotCacheId="190394078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55AB259-1342-45F8-ACE9-9C6BEB170474}" sourceName="Segment">
  <pivotTables>
    <pivotTable tabId="2" name="PivotTable7"/>
    <pivotTable tabId="2" name="PivotTable8"/>
  </pivotTables>
  <data>
    <tabular pivotCacheId="190394078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70BE060-FBF7-412E-B55E-8A91C932B1D5}" cache="Slicer_Segment" caption="Segment" columnCount="3" showCaption="0" style="Slicer_No border" rowHeight="241300"/>
  <slicer name="Category" xr10:uid="{949DA07E-8140-4A7D-BD1B-BD3483C55CE7}" cache="Slicer_Category" caption="Category" columnCount="3" showCaption="0" style="Slicer_No border" rowHeight="241300"/>
  <slicer name="Category_Table 1" xr10:uid="{ED7E34D0-0790-456E-9B9C-386BC1CF2C43}" cache="Slicer_Category1" caption="Category" columnCount="3" showCaption="0" style="Slicer_No border" rowHeight="241300"/>
  <slicer name="Segment 1" xr10:uid="{584883B2-02AC-415A-9085-BBE80A1645C5}" cache="Slicer_Segment1" caption="Segment" columnCount="3" showCaption="0" style="Slicer_No border" rowHeight="241300"/>
  <slicer name="Ship Mode_chart" xr10:uid="{27B337FC-C9B4-48DA-833E-BFA732FEF278}" cache="Slicer_Ship_Mode" caption="Ship Mode" columnCount="4" showCaption="0" style="Slicer_No border" rowHeight="241300"/>
  <slicer name="Category_chart" xr10:uid="{6F0DE19C-D184-4F62-A8DD-5C2E5AE337AF}" cache="Slicer_Category2" caption="Category" columnCount="3" showCaption="0" style="Slicer_No border" rowHeight="241300"/>
  <slicer name="Segment_chart" xr10:uid="{360EB864-D698-441F-8EE0-49A7B6935E2D}" cache="Slicer_Segment2" caption="Segment" columnCount="3" showCaption="0" style="Slicer_No border" rowHeight="241300"/>
</slicers>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002060"/>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E536-3DD0-4D39-A8F5-24EA17EBD558}">
  <dimension ref="A1:U9995"/>
  <sheetViews>
    <sheetView workbookViewId="0">
      <selection activeCell="K14" sqref="K14"/>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C320-5C95-4F1E-B4DB-8F1EFF61876A}">
  <dimension ref="A3:I117"/>
  <sheetViews>
    <sheetView workbookViewId="0">
      <selection activeCell="K70" sqref="K70"/>
    </sheetView>
  </sheetViews>
  <sheetFormatPr defaultRowHeight="15" x14ac:dyDescent="0.25"/>
  <cols>
    <col min="1" max="1" width="13.140625" bestFit="1" customWidth="1"/>
    <col min="2" max="2" width="16.28515625" bestFit="1" customWidth="1"/>
    <col min="3" max="3" width="11" bestFit="1" customWidth="1"/>
    <col min="4" max="4" width="15.42578125" bestFit="1" customWidth="1"/>
    <col min="5" max="5" width="13.42578125" bestFit="1" customWidth="1"/>
    <col min="6" max="6" width="16.28515625" bestFit="1" customWidth="1"/>
    <col min="7" max="7" width="10" bestFit="1" customWidth="1"/>
    <col min="8" max="1237" width="16.28515625" bestFit="1" customWidth="1"/>
    <col min="1238" max="1239" width="11.28515625" bestFit="1" customWidth="1"/>
  </cols>
  <sheetData>
    <row r="3" spans="1:7" x14ac:dyDescent="0.25">
      <c r="A3" s="15" t="s">
        <v>10955</v>
      </c>
      <c r="B3" t="s">
        <v>10960</v>
      </c>
      <c r="C3" t="s">
        <v>10961</v>
      </c>
      <c r="E3" t="s">
        <v>10962</v>
      </c>
      <c r="F3" t="s">
        <v>10963</v>
      </c>
    </row>
    <row r="4" spans="1:7" x14ac:dyDescent="0.25">
      <c r="A4" s="16" t="s">
        <v>10958</v>
      </c>
      <c r="B4" s="23">
        <v>609205.59799999965</v>
      </c>
      <c r="C4" s="23">
        <v>81795.17429999981</v>
      </c>
    </row>
    <row r="5" spans="1:7" x14ac:dyDescent="0.25">
      <c r="A5" s="16" t="s">
        <v>10959</v>
      </c>
      <c r="B5" s="23">
        <v>733215.2551999999</v>
      </c>
      <c r="C5" s="23">
        <v>93439.269600000145</v>
      </c>
      <c r="E5" s="18">
        <f>GETPIVOTDATA("Sum of Sales",$A$3,"Years (Order Date)",2017)/GETPIVOTDATA("Sum of Sales",$A$3,"Years (Order Date)",2016)-1</f>
        <v>0.20355961535337097</v>
      </c>
      <c r="F5" s="19">
        <f>GETPIVOTDATA("Sum of Profit",$A$3,"Years (Order Date)",2017)/GETPIVOTDATA("Sum of Profit",$A$3,"Years (Order Date)",2016)-1</f>
        <v>0.1423567514789239</v>
      </c>
    </row>
    <row r="12" spans="1:7" x14ac:dyDescent="0.25">
      <c r="A12" t="s">
        <v>10965</v>
      </c>
      <c r="E12" t="s">
        <v>10966</v>
      </c>
    </row>
    <row r="14" spans="1:7" x14ac:dyDescent="0.25">
      <c r="A14" s="15" t="s">
        <v>10960</v>
      </c>
      <c r="B14" s="15" t="s">
        <v>10964</v>
      </c>
      <c r="E14" s="15" t="s">
        <v>10960</v>
      </c>
      <c r="F14" s="15" t="s">
        <v>10964</v>
      </c>
    </row>
    <row r="15" spans="1:7" x14ac:dyDescent="0.25">
      <c r="A15" s="15" t="s">
        <v>10955</v>
      </c>
      <c r="B15" t="s">
        <v>10958</v>
      </c>
      <c r="C15" t="s">
        <v>10959</v>
      </c>
      <c r="E15" s="15" t="s">
        <v>10955</v>
      </c>
      <c r="F15" t="s">
        <v>10958</v>
      </c>
      <c r="G15" t="s">
        <v>10959</v>
      </c>
    </row>
    <row r="16" spans="1:7" x14ac:dyDescent="0.25">
      <c r="A16" s="16" t="s">
        <v>71</v>
      </c>
      <c r="B16" s="17">
        <v>78962.030000000028</v>
      </c>
      <c r="C16" s="17">
        <v>105340.51599999999</v>
      </c>
      <c r="E16" s="16" t="s">
        <v>265</v>
      </c>
      <c r="F16" s="17">
        <v>13725.88</v>
      </c>
      <c r="G16" s="17">
        <v>41467.337999999996</v>
      </c>
    </row>
    <row r="17" spans="1:7" x14ac:dyDescent="0.25">
      <c r="A17" s="16" t="s">
        <v>1218</v>
      </c>
      <c r="B17" s="17">
        <v>49599.41</v>
      </c>
      <c r="C17" s="17">
        <v>62899.387999999984</v>
      </c>
      <c r="E17" s="16" t="s">
        <v>41</v>
      </c>
      <c r="F17" s="17">
        <v>23554.874000000003</v>
      </c>
      <c r="G17" s="17">
        <v>19732.145999999997</v>
      </c>
    </row>
    <row r="18" spans="1:7" x14ac:dyDescent="0.25">
      <c r="A18" s="16" t="s">
        <v>160</v>
      </c>
      <c r="B18" s="17">
        <v>41895.854000000021</v>
      </c>
      <c r="C18" s="17">
        <v>59946.232000000004</v>
      </c>
      <c r="E18" s="16" t="s">
        <v>94</v>
      </c>
      <c r="F18" s="17">
        <v>4607.1200000000008</v>
      </c>
      <c r="G18" s="17">
        <v>27221.642000000003</v>
      </c>
    </row>
    <row r="19" spans="1:7" x14ac:dyDescent="0.25">
      <c r="A19" s="16" t="s">
        <v>683</v>
      </c>
      <c r="B19" s="17">
        <v>55906.885999999991</v>
      </c>
      <c r="C19" s="17">
        <v>43544.674999999996</v>
      </c>
      <c r="E19" s="16" t="s">
        <v>145</v>
      </c>
      <c r="F19" s="17">
        <v>17926.424999999996</v>
      </c>
      <c r="G19" s="17">
        <v>13399.863000000005</v>
      </c>
    </row>
    <row r="20" spans="1:7" x14ac:dyDescent="0.25">
      <c r="E20" s="16" t="s">
        <v>126</v>
      </c>
      <c r="F20" s="17">
        <v>7033.0340000000006</v>
      </c>
      <c r="G20" s="17">
        <v>13866.374</v>
      </c>
    </row>
    <row r="21" spans="1:7" x14ac:dyDescent="0.25">
      <c r="E21" s="16" t="s">
        <v>4276</v>
      </c>
      <c r="F21" s="17">
        <v>17499.95</v>
      </c>
      <c r="G21" s="17">
        <v>509.13000000000005</v>
      </c>
    </row>
    <row r="22" spans="1:7" x14ac:dyDescent="0.25">
      <c r="E22" s="16" t="s">
        <v>606</v>
      </c>
      <c r="F22" s="17">
        <v>1519.3389999999999</v>
      </c>
      <c r="G22" s="17">
        <v>11299.367999999999</v>
      </c>
    </row>
    <row r="23" spans="1:7" x14ac:dyDescent="0.25">
      <c r="E23" s="16" t="s">
        <v>949</v>
      </c>
      <c r="F23" s="17">
        <v>10851.449999999999</v>
      </c>
      <c r="G23" s="17">
        <v>1266.7660000000001</v>
      </c>
    </row>
    <row r="24" spans="1:7" x14ac:dyDescent="0.25">
      <c r="E24" s="16" t="s">
        <v>496</v>
      </c>
      <c r="F24" s="17">
        <v>3173.357</v>
      </c>
      <c r="G24" s="17">
        <v>8702.9619999999995</v>
      </c>
    </row>
    <row r="25" spans="1:7" x14ac:dyDescent="0.25">
      <c r="E25" s="16" t="s">
        <v>302</v>
      </c>
      <c r="F25" s="17">
        <v>6332.9750000000004</v>
      </c>
      <c r="G25" s="17">
        <v>4717.3459999999995</v>
      </c>
    </row>
    <row r="30" spans="1:7" x14ac:dyDescent="0.25">
      <c r="A30" t="s">
        <v>10967</v>
      </c>
      <c r="E30" t="s">
        <v>10968</v>
      </c>
    </row>
    <row r="32" spans="1:7" x14ac:dyDescent="0.25">
      <c r="A32" s="15" t="s">
        <v>10960</v>
      </c>
      <c r="B32" s="15" t="s">
        <v>10964</v>
      </c>
      <c r="E32" s="15" t="s">
        <v>10960</v>
      </c>
      <c r="F32" s="15" t="s">
        <v>10964</v>
      </c>
    </row>
    <row r="33" spans="1:9" x14ac:dyDescent="0.25">
      <c r="A33" s="15" t="s">
        <v>10955</v>
      </c>
      <c r="B33" t="s">
        <v>10958</v>
      </c>
      <c r="C33" t="s">
        <v>10959</v>
      </c>
      <c r="E33" s="15" t="s">
        <v>10955</v>
      </c>
      <c r="F33" t="s">
        <v>10958</v>
      </c>
      <c r="G33" t="s">
        <v>10959</v>
      </c>
    </row>
    <row r="34" spans="1:9" x14ac:dyDescent="0.25">
      <c r="A34" s="16" t="s">
        <v>71</v>
      </c>
      <c r="B34" s="17">
        <v>22678.616000000002</v>
      </c>
      <c r="C34" s="17">
        <v>27113.101999999999</v>
      </c>
      <c r="E34" s="16" t="s">
        <v>265</v>
      </c>
      <c r="F34" s="17">
        <v>9541.123999999998</v>
      </c>
      <c r="G34" s="17">
        <v>27751.081000000002</v>
      </c>
    </row>
    <row r="35" spans="1:9" x14ac:dyDescent="0.25">
      <c r="A35" s="16" t="s">
        <v>58</v>
      </c>
      <c r="B35" s="17">
        <v>13123.953999999998</v>
      </c>
      <c r="C35" s="17">
        <v>17112.079999999994</v>
      </c>
      <c r="E35" s="16" t="s">
        <v>41</v>
      </c>
      <c r="F35" s="17">
        <v>11948.950999999999</v>
      </c>
      <c r="G35" s="17">
        <v>15548.799000000003</v>
      </c>
    </row>
    <row r="36" spans="1:9" x14ac:dyDescent="0.25">
      <c r="A36" s="16" t="s">
        <v>1218</v>
      </c>
      <c r="B36" s="17">
        <v>6899.86</v>
      </c>
      <c r="C36" s="17">
        <v>23079.77</v>
      </c>
      <c r="E36" s="16" t="s">
        <v>94</v>
      </c>
      <c r="F36" s="17">
        <v>893.00400000000002</v>
      </c>
      <c r="G36" s="17">
        <v>13504.155999999999</v>
      </c>
    </row>
    <row r="37" spans="1:9" x14ac:dyDescent="0.25">
      <c r="A37" s="16" t="s">
        <v>35</v>
      </c>
      <c r="B37" s="17">
        <v>9314.973</v>
      </c>
      <c r="C37" s="17">
        <v>16568.930999999997</v>
      </c>
      <c r="E37" s="16" t="s">
        <v>145</v>
      </c>
      <c r="F37" s="17">
        <v>7049.5649999999996</v>
      </c>
      <c r="G37" s="17">
        <v>5933.5969999999998</v>
      </c>
    </row>
    <row r="38" spans="1:9" x14ac:dyDescent="0.25">
      <c r="A38" s="16" t="s">
        <v>74</v>
      </c>
      <c r="B38" s="17">
        <v>14251.798000000001</v>
      </c>
      <c r="C38" s="17">
        <v>9993.9750000000004</v>
      </c>
      <c r="E38" s="16" t="s">
        <v>3585</v>
      </c>
      <c r="F38" s="17">
        <v>10876.300000000001</v>
      </c>
      <c r="G38" s="17"/>
    </row>
    <row r="39" spans="1:9" x14ac:dyDescent="0.25">
      <c r="A39" s="16" t="s">
        <v>55</v>
      </c>
      <c r="B39" s="17">
        <v>5812.219000000001</v>
      </c>
      <c r="C39" s="17">
        <v>17450.886499999997</v>
      </c>
      <c r="E39" s="16" t="s">
        <v>302</v>
      </c>
      <c r="F39" s="17">
        <v>3283.2909999999997</v>
      </c>
      <c r="G39" s="17">
        <v>6813.9569999999994</v>
      </c>
    </row>
    <row r="40" spans="1:9" x14ac:dyDescent="0.25">
      <c r="A40" s="16" t="s">
        <v>160</v>
      </c>
      <c r="B40" s="17">
        <v>5765.92</v>
      </c>
      <c r="C40" s="17">
        <v>12878.398000000001</v>
      </c>
      <c r="E40" s="16" t="s">
        <v>327</v>
      </c>
      <c r="F40" s="17">
        <v>2145.4</v>
      </c>
      <c r="G40" s="17">
        <v>5405.5729999999994</v>
      </c>
    </row>
    <row r="41" spans="1:9" x14ac:dyDescent="0.25">
      <c r="A41" s="16" t="s">
        <v>683</v>
      </c>
      <c r="B41" s="17">
        <v>5172.3239999999996</v>
      </c>
      <c r="C41" s="17">
        <v>11947.669</v>
      </c>
      <c r="E41" s="16" t="s">
        <v>126</v>
      </c>
      <c r="F41" s="17">
        <v>1211.9580000000001</v>
      </c>
      <c r="G41" s="17">
        <v>4126.4220000000005</v>
      </c>
    </row>
    <row r="42" spans="1:9" x14ac:dyDescent="0.25">
      <c r="A42" s="16" t="s">
        <v>89</v>
      </c>
      <c r="B42" s="17">
        <v>6180.4999999999982</v>
      </c>
      <c r="C42" s="17">
        <v>7025.7059999999965</v>
      </c>
      <c r="E42" s="16" t="s">
        <v>1468</v>
      </c>
      <c r="F42" s="17"/>
      <c r="G42" s="17">
        <v>5094.46</v>
      </c>
    </row>
    <row r="43" spans="1:9" x14ac:dyDescent="0.25">
      <c r="A43" s="16" t="s">
        <v>64</v>
      </c>
      <c r="B43" s="17">
        <v>4313.9319999999998</v>
      </c>
      <c r="C43" s="17">
        <v>7285.6260000000002</v>
      </c>
      <c r="E43" s="16" t="s">
        <v>496</v>
      </c>
      <c r="F43" s="17">
        <v>3123.5650000000001</v>
      </c>
      <c r="G43" s="17">
        <v>1938.1720000000003</v>
      </c>
    </row>
    <row r="47" spans="1:9" ht="15.75" customHeight="1" x14ac:dyDescent="0.25"/>
    <row r="48" spans="1:9" x14ac:dyDescent="0.25">
      <c r="A48" s="15" t="s">
        <v>10974</v>
      </c>
      <c r="B48" s="15" t="s">
        <v>10975</v>
      </c>
      <c r="C48" t="s">
        <v>10960</v>
      </c>
      <c r="D48" t="s">
        <v>10973</v>
      </c>
      <c r="H48" s="2" t="s">
        <v>17</v>
      </c>
      <c r="I48" s="2" t="s">
        <v>10976</v>
      </c>
    </row>
    <row r="49" spans="1:9" x14ac:dyDescent="0.25">
      <c r="A49" t="s">
        <v>10956</v>
      </c>
      <c r="B49" t="s">
        <v>10969</v>
      </c>
      <c r="C49" s="21">
        <v>74447.796000000104</v>
      </c>
      <c r="D49" s="21">
        <v>1028</v>
      </c>
      <c r="F49" t="str">
        <f>A49</f>
        <v>2014</v>
      </c>
      <c r="G49" t="str">
        <f t="shared" ref="G49:H64" si="0">B49</f>
        <v>Qtr1</v>
      </c>
      <c r="H49" s="22">
        <f t="shared" si="0"/>
        <v>74447.796000000104</v>
      </c>
      <c r="I49" s="22">
        <f>H49/D49</f>
        <v>72.420035019455355</v>
      </c>
    </row>
    <row r="50" spans="1:9" x14ac:dyDescent="0.25">
      <c r="B50" t="s">
        <v>10970</v>
      </c>
      <c r="C50" s="21">
        <v>86538.759600000005</v>
      </c>
      <c r="D50" s="21">
        <v>1523</v>
      </c>
      <c r="G50" t="str">
        <f t="shared" si="0"/>
        <v>Qtr2</v>
      </c>
      <c r="H50" s="22">
        <f t="shared" si="0"/>
        <v>86538.759600000005</v>
      </c>
      <c r="I50" s="22">
        <f t="shared" ref="I50:I64" si="1">H50/D50</f>
        <v>56.821247275114906</v>
      </c>
    </row>
    <row r="51" spans="1:9" x14ac:dyDescent="0.25">
      <c r="B51" t="s">
        <v>10971</v>
      </c>
      <c r="C51" s="21">
        <v>143633.21229999998</v>
      </c>
      <c r="D51" s="21">
        <v>2159</v>
      </c>
      <c r="G51" t="str">
        <f t="shared" si="0"/>
        <v>Qtr3</v>
      </c>
      <c r="H51" s="22">
        <f t="shared" si="0"/>
        <v>143633.21229999998</v>
      </c>
      <c r="I51" s="22">
        <f t="shared" si="1"/>
        <v>66.527657387679469</v>
      </c>
    </row>
    <row r="52" spans="1:9" x14ac:dyDescent="0.25">
      <c r="B52" t="s">
        <v>10972</v>
      </c>
      <c r="C52" s="21">
        <v>179627.73020000022</v>
      </c>
      <c r="D52" s="21">
        <v>2871</v>
      </c>
      <c r="G52" t="str">
        <f t="shared" si="0"/>
        <v>Qtr4</v>
      </c>
      <c r="H52" s="22">
        <f t="shared" si="0"/>
        <v>179627.73020000022</v>
      </c>
      <c r="I52" s="22">
        <f t="shared" si="1"/>
        <v>62.566259212817911</v>
      </c>
    </row>
    <row r="53" spans="1:9" x14ac:dyDescent="0.25">
      <c r="A53" t="s">
        <v>10957</v>
      </c>
      <c r="B53" t="s">
        <v>10969</v>
      </c>
      <c r="C53" s="21">
        <v>68851.738599999939</v>
      </c>
      <c r="D53" s="21">
        <v>990</v>
      </c>
      <c r="F53" t="str">
        <f t="shared" ref="F50:F64" si="2">A53</f>
        <v>2015</v>
      </c>
      <c r="G53" t="str">
        <f t="shared" si="0"/>
        <v>Qtr1</v>
      </c>
      <c r="H53" s="22">
        <f t="shared" si="0"/>
        <v>68851.738599999939</v>
      </c>
      <c r="I53" s="22">
        <f t="shared" si="1"/>
        <v>69.547210707070647</v>
      </c>
    </row>
    <row r="54" spans="1:9" x14ac:dyDescent="0.25">
      <c r="B54" t="s">
        <v>10970</v>
      </c>
      <c r="C54" s="21">
        <v>89124.186999999874</v>
      </c>
      <c r="D54" s="21">
        <v>1604</v>
      </c>
      <c r="G54" t="str">
        <f t="shared" si="0"/>
        <v>Qtr2</v>
      </c>
      <c r="H54" s="22">
        <f t="shared" si="0"/>
        <v>89124.186999999874</v>
      </c>
      <c r="I54" s="22">
        <f t="shared" si="1"/>
        <v>55.563707605984959</v>
      </c>
    </row>
    <row r="55" spans="1:9" x14ac:dyDescent="0.25">
      <c r="B55" t="s">
        <v>10971</v>
      </c>
      <c r="C55" s="21">
        <v>130259.57519999996</v>
      </c>
      <c r="D55" s="21">
        <v>2241</v>
      </c>
      <c r="G55" t="str">
        <f t="shared" si="0"/>
        <v>Qtr3</v>
      </c>
      <c r="H55" s="22">
        <f t="shared" si="0"/>
        <v>130259.57519999996</v>
      </c>
      <c r="I55" s="22">
        <f t="shared" si="1"/>
        <v>58.125647121820599</v>
      </c>
    </row>
    <row r="56" spans="1:9" x14ac:dyDescent="0.25">
      <c r="B56" t="s">
        <v>10972</v>
      </c>
      <c r="C56" s="21">
        <v>182297.00819999998</v>
      </c>
      <c r="D56" s="21">
        <v>3144</v>
      </c>
      <c r="G56" t="str">
        <f t="shared" si="0"/>
        <v>Qtr4</v>
      </c>
      <c r="H56" s="22">
        <f t="shared" si="0"/>
        <v>182297.00819999998</v>
      </c>
      <c r="I56" s="22">
        <f t="shared" si="1"/>
        <v>57.982508969465641</v>
      </c>
    </row>
    <row r="57" spans="1:9" x14ac:dyDescent="0.25">
      <c r="A57" t="s">
        <v>10958</v>
      </c>
      <c r="B57" t="s">
        <v>10969</v>
      </c>
      <c r="C57" s="21">
        <v>93237.180999999953</v>
      </c>
      <c r="D57" s="21">
        <v>1243</v>
      </c>
      <c r="F57" t="str">
        <f t="shared" si="2"/>
        <v>2016</v>
      </c>
      <c r="G57" t="str">
        <f t="shared" si="0"/>
        <v>Qtr1</v>
      </c>
      <c r="H57" s="22">
        <f t="shared" si="0"/>
        <v>93237.180999999953</v>
      </c>
      <c r="I57" s="22">
        <f t="shared" si="1"/>
        <v>75.009799678197865</v>
      </c>
    </row>
    <row r="58" spans="1:9" x14ac:dyDescent="0.25">
      <c r="B58" t="s">
        <v>10970</v>
      </c>
      <c r="C58" s="21">
        <v>136082.30100000001</v>
      </c>
      <c r="D58" s="21">
        <v>2240</v>
      </c>
      <c r="G58" t="str">
        <f t="shared" si="0"/>
        <v>Qtr2</v>
      </c>
      <c r="H58" s="22">
        <f t="shared" si="0"/>
        <v>136082.30100000001</v>
      </c>
      <c r="I58" s="22">
        <f t="shared" si="1"/>
        <v>60.75102723214286</v>
      </c>
    </row>
    <row r="59" spans="1:9" x14ac:dyDescent="0.25">
      <c r="B59" t="s">
        <v>10971</v>
      </c>
      <c r="C59" s="21">
        <v>143787.36219999992</v>
      </c>
      <c r="D59" s="21">
        <v>2767</v>
      </c>
      <c r="G59" t="str">
        <f t="shared" si="0"/>
        <v>Qtr3</v>
      </c>
      <c r="H59" s="22">
        <f t="shared" si="0"/>
        <v>143787.36219999992</v>
      </c>
      <c r="I59" s="22">
        <f t="shared" si="1"/>
        <v>51.965074882544243</v>
      </c>
    </row>
    <row r="60" spans="1:9" x14ac:dyDescent="0.25">
      <c r="B60" t="s">
        <v>10972</v>
      </c>
      <c r="C60" s="21">
        <v>236098.75379999995</v>
      </c>
      <c r="D60" s="21">
        <v>3587</v>
      </c>
      <c r="G60" t="str">
        <f t="shared" si="0"/>
        <v>Qtr4</v>
      </c>
      <c r="H60" s="22">
        <f t="shared" si="0"/>
        <v>236098.75379999995</v>
      </c>
      <c r="I60" s="22">
        <f t="shared" si="1"/>
        <v>65.820672930025083</v>
      </c>
    </row>
    <row r="61" spans="1:9" x14ac:dyDescent="0.25">
      <c r="A61" t="s">
        <v>10959</v>
      </c>
      <c r="B61" t="s">
        <v>10969</v>
      </c>
      <c r="C61" s="21">
        <v>123144.86019999994</v>
      </c>
      <c r="D61" s="21">
        <v>1845</v>
      </c>
      <c r="F61" t="str">
        <f t="shared" si="2"/>
        <v>2017</v>
      </c>
      <c r="G61" t="str">
        <f t="shared" si="0"/>
        <v>Qtr1</v>
      </c>
      <c r="H61" s="22">
        <f t="shared" si="0"/>
        <v>123144.86019999994</v>
      </c>
      <c r="I61" s="22">
        <f t="shared" si="1"/>
        <v>66.745181680216774</v>
      </c>
    </row>
    <row r="62" spans="1:9" x14ac:dyDescent="0.25">
      <c r="B62" t="s">
        <v>10970</v>
      </c>
      <c r="C62" s="21">
        <v>133764.37199999994</v>
      </c>
      <c r="D62" s="21">
        <v>2551</v>
      </c>
      <c r="G62" t="str">
        <f t="shared" si="0"/>
        <v>Qtr2</v>
      </c>
      <c r="H62" s="22">
        <f t="shared" si="0"/>
        <v>133764.37199999994</v>
      </c>
      <c r="I62" s="22">
        <f t="shared" si="1"/>
        <v>52.43605331242648</v>
      </c>
    </row>
    <row r="63" spans="1:9" x14ac:dyDescent="0.25">
      <c r="B63" t="s">
        <v>10971</v>
      </c>
      <c r="C63" s="21">
        <v>196251.95600000018</v>
      </c>
      <c r="D63" s="21">
        <v>3384</v>
      </c>
      <c r="G63" t="str">
        <f t="shared" si="0"/>
        <v>Qtr3</v>
      </c>
      <c r="H63" s="22">
        <f t="shared" si="0"/>
        <v>196251.95600000018</v>
      </c>
      <c r="I63" s="22">
        <f t="shared" si="1"/>
        <v>57.99407683215135</v>
      </c>
    </row>
    <row r="64" spans="1:9" x14ac:dyDescent="0.25">
      <c r="B64" t="s">
        <v>10972</v>
      </c>
      <c r="C64" s="21">
        <v>280054.06699999998</v>
      </c>
      <c r="D64" s="21">
        <v>4696</v>
      </c>
      <c r="G64" t="str">
        <f t="shared" si="0"/>
        <v>Qtr4</v>
      </c>
      <c r="H64" s="22">
        <f t="shared" si="0"/>
        <v>280054.06699999998</v>
      </c>
      <c r="I64" s="22">
        <f t="shared" si="1"/>
        <v>59.636726362862007</v>
      </c>
    </row>
    <row r="68" spans="1:9" x14ac:dyDescent="0.25">
      <c r="A68" s="15" t="s">
        <v>10</v>
      </c>
      <c r="B68" t="s">
        <v>10960</v>
      </c>
      <c r="D68" s="2" t="s">
        <v>10</v>
      </c>
      <c r="E68" s="2" t="s">
        <v>17</v>
      </c>
      <c r="G68">
        <v>1</v>
      </c>
    </row>
    <row r="69" spans="1:9" x14ac:dyDescent="0.25">
      <c r="A69" t="s">
        <v>42</v>
      </c>
      <c r="B69" s="21">
        <v>457687.63150000101</v>
      </c>
      <c r="D69" t="str" cm="1">
        <f t="array" ref="D69:E117">_xlfn.SWITCH(G68,1,_xlfn._xlws.SORT(A69:B117,2,-1,FALSE),2,_xlfn._xlws.SORT(A69:B117,2,1,FALSE))</f>
        <v>California</v>
      </c>
      <c r="E69" s="21">
        <v>457687.63150000101</v>
      </c>
      <c r="H69" t="str" cm="1">
        <f t="array" ref="H69">_xlfn.SWITCH(G68,1,"Highest",2,"Lowest")</f>
        <v>Highest</v>
      </c>
      <c r="I69" t="str">
        <f>CONCATENATE("States with ",H69," all time sales")</f>
        <v>States with Highest all time sales</v>
      </c>
    </row>
    <row r="70" spans="1:9" x14ac:dyDescent="0.25">
      <c r="A70" t="s">
        <v>266</v>
      </c>
      <c r="B70" s="21">
        <v>310876.27099999978</v>
      </c>
      <c r="D70" t="str">
        <v>New York</v>
      </c>
      <c r="E70" s="21">
        <v>310876.27099999978</v>
      </c>
    </row>
    <row r="71" spans="1:9" x14ac:dyDescent="0.25">
      <c r="A71" t="s">
        <v>103</v>
      </c>
      <c r="B71" s="21">
        <v>170188.04580000002</v>
      </c>
      <c r="D71" t="str">
        <v>Texas</v>
      </c>
      <c r="E71" s="21">
        <v>170188.04580000002</v>
      </c>
    </row>
    <row r="72" spans="1:9" x14ac:dyDescent="0.25">
      <c r="A72" t="s">
        <v>95</v>
      </c>
      <c r="B72" s="21">
        <v>138641.26999999993</v>
      </c>
      <c r="D72" t="str">
        <v>Washington</v>
      </c>
      <c r="E72" s="21">
        <v>138641.26999999993</v>
      </c>
    </row>
    <row r="73" spans="1:9" x14ac:dyDescent="0.25">
      <c r="A73" t="s">
        <v>146</v>
      </c>
      <c r="B73" s="21">
        <v>116511.91400000003</v>
      </c>
      <c r="D73" t="str">
        <v>Pennsylvania</v>
      </c>
      <c r="E73" s="21">
        <v>116511.91400000003</v>
      </c>
    </row>
    <row r="74" spans="1:9" x14ac:dyDescent="0.25">
      <c r="A74" t="s">
        <v>53</v>
      </c>
      <c r="B74" s="21">
        <v>89473.707999999999</v>
      </c>
      <c r="D74" t="str">
        <v>Florida</v>
      </c>
      <c r="E74" s="21">
        <v>89473.707999999999</v>
      </c>
    </row>
    <row r="75" spans="1:9" x14ac:dyDescent="0.25">
      <c r="A75" t="s">
        <v>210</v>
      </c>
      <c r="B75" s="21">
        <v>80166.100999999864</v>
      </c>
      <c r="D75" t="str">
        <v>Illinois</v>
      </c>
      <c r="E75" s="21">
        <v>80166.100999999864</v>
      </c>
    </row>
    <row r="76" spans="1:9" x14ac:dyDescent="0.25">
      <c r="A76" t="s">
        <v>497</v>
      </c>
      <c r="B76" s="21">
        <v>78258.135999999926</v>
      </c>
      <c r="D76" t="str">
        <v>Ohio</v>
      </c>
      <c r="E76" s="21">
        <v>78258.135999999926</v>
      </c>
    </row>
    <row r="77" spans="1:9" x14ac:dyDescent="0.25">
      <c r="A77" t="s">
        <v>237</v>
      </c>
      <c r="B77" s="21">
        <v>76269.614000000016</v>
      </c>
      <c r="D77" t="str">
        <v>Michigan</v>
      </c>
      <c r="E77" s="21">
        <v>76269.614000000016</v>
      </c>
    </row>
    <row r="78" spans="1:9" x14ac:dyDescent="0.25">
      <c r="A78" t="s">
        <v>318</v>
      </c>
      <c r="B78" s="21">
        <v>70636.719999999987</v>
      </c>
      <c r="D78" t="str">
        <v>Virginia</v>
      </c>
      <c r="E78" s="21">
        <v>70636.719999999987</v>
      </c>
    </row>
    <row r="79" spans="1:9" x14ac:dyDescent="0.25">
      <c r="A79" t="s">
        <v>87</v>
      </c>
      <c r="B79" s="21">
        <v>55603.163999999968</v>
      </c>
      <c r="D79" t="str">
        <v>North Carolina</v>
      </c>
      <c r="E79" s="21">
        <v>55603.163999999968</v>
      </c>
    </row>
    <row r="80" spans="1:9" x14ac:dyDescent="0.25">
      <c r="A80" t="s">
        <v>253</v>
      </c>
      <c r="B80" s="21">
        <v>53555.360000000001</v>
      </c>
      <c r="D80" t="str">
        <v>Indiana</v>
      </c>
      <c r="E80" s="21">
        <v>53555.360000000001</v>
      </c>
    </row>
    <row r="81" spans="1:5" x14ac:dyDescent="0.25">
      <c r="A81" t="s">
        <v>1274</v>
      </c>
      <c r="B81" s="21">
        <v>49095.840000000004</v>
      </c>
      <c r="D81" t="str">
        <v>Georgia</v>
      </c>
      <c r="E81" s="21">
        <v>49095.840000000004</v>
      </c>
    </row>
    <row r="82" spans="1:5" x14ac:dyDescent="0.25">
      <c r="A82" t="s">
        <v>28</v>
      </c>
      <c r="B82" s="21">
        <v>36591.749999999971</v>
      </c>
      <c r="D82" t="str">
        <v>Kentucky</v>
      </c>
      <c r="E82" s="21">
        <v>36591.749999999971</v>
      </c>
    </row>
    <row r="83" spans="1:5" x14ac:dyDescent="0.25">
      <c r="A83" t="s">
        <v>789</v>
      </c>
      <c r="B83" s="21">
        <v>35764.312000000013</v>
      </c>
      <c r="D83" t="str">
        <v>New Jersey</v>
      </c>
      <c r="E83" s="21">
        <v>35764.312000000013</v>
      </c>
    </row>
    <row r="84" spans="1:5" x14ac:dyDescent="0.25">
      <c r="A84" t="s">
        <v>309</v>
      </c>
      <c r="B84" s="21">
        <v>35282.000999999997</v>
      </c>
      <c r="D84" t="str">
        <v>Arizona</v>
      </c>
      <c r="E84" s="21">
        <v>35282.000999999997</v>
      </c>
    </row>
    <row r="85" spans="1:5" x14ac:dyDescent="0.25">
      <c r="A85" t="s">
        <v>113</v>
      </c>
      <c r="B85" s="21">
        <v>32114.610000000019</v>
      </c>
      <c r="D85" t="str">
        <v>Wisconsin</v>
      </c>
      <c r="E85" s="21">
        <v>32114.610000000019</v>
      </c>
    </row>
    <row r="86" spans="1:5" x14ac:dyDescent="0.25">
      <c r="A86" t="s">
        <v>456</v>
      </c>
      <c r="B86" s="21">
        <v>32108.117999999995</v>
      </c>
      <c r="D86" t="str">
        <v>Colorado</v>
      </c>
      <c r="E86" s="21">
        <v>32108.117999999995</v>
      </c>
    </row>
    <row r="87" spans="1:5" x14ac:dyDescent="0.25">
      <c r="A87" t="s">
        <v>334</v>
      </c>
      <c r="B87" s="21">
        <v>30661.872999999981</v>
      </c>
      <c r="D87" t="str">
        <v>Tennessee</v>
      </c>
      <c r="E87" s="21">
        <v>30661.872999999981</v>
      </c>
    </row>
    <row r="88" spans="1:5" x14ac:dyDescent="0.25">
      <c r="A88" t="s">
        <v>228</v>
      </c>
      <c r="B88" s="21">
        <v>29863.149999999994</v>
      </c>
      <c r="D88" t="str">
        <v>Minnesota</v>
      </c>
      <c r="E88" s="21">
        <v>29863.149999999994</v>
      </c>
    </row>
    <row r="89" spans="1:5" x14ac:dyDescent="0.25">
      <c r="A89" t="s">
        <v>1247</v>
      </c>
      <c r="B89" s="21">
        <v>28634.433999999994</v>
      </c>
      <c r="D89" t="str">
        <v>Massachusetts</v>
      </c>
      <c r="E89" s="21">
        <v>28634.433999999994</v>
      </c>
    </row>
    <row r="90" spans="1:5" x14ac:dyDescent="0.25">
      <c r="A90" t="s">
        <v>244</v>
      </c>
      <c r="B90" s="21">
        <v>27451.068999999992</v>
      </c>
      <c r="D90" t="str">
        <v>Delaware</v>
      </c>
      <c r="E90" s="21">
        <v>27451.068999999992</v>
      </c>
    </row>
    <row r="91" spans="1:5" x14ac:dyDescent="0.25">
      <c r="A91" t="s">
        <v>2741</v>
      </c>
      <c r="B91" s="21">
        <v>23705.523000000001</v>
      </c>
      <c r="D91" t="str">
        <v>Maryland</v>
      </c>
      <c r="E91" s="21">
        <v>23705.523000000001</v>
      </c>
    </row>
    <row r="92" spans="1:5" x14ac:dyDescent="0.25">
      <c r="A92" t="s">
        <v>1402</v>
      </c>
      <c r="B92" s="21">
        <v>22627.955999999995</v>
      </c>
      <c r="D92" t="str">
        <v>Rhode Island</v>
      </c>
      <c r="E92" s="21">
        <v>22627.955999999995</v>
      </c>
    </row>
    <row r="93" spans="1:5" x14ac:dyDescent="0.25">
      <c r="A93" t="s">
        <v>596</v>
      </c>
      <c r="B93" s="21">
        <v>22205.149999999998</v>
      </c>
      <c r="D93" t="str">
        <v>Missouri</v>
      </c>
      <c r="E93" s="21">
        <v>22205.149999999998</v>
      </c>
    </row>
    <row r="94" spans="1:5" x14ac:dyDescent="0.25">
      <c r="A94" t="s">
        <v>649</v>
      </c>
      <c r="B94" s="21">
        <v>19683.39</v>
      </c>
      <c r="D94" t="str">
        <v>Oklahoma</v>
      </c>
      <c r="E94" s="21">
        <v>19683.39</v>
      </c>
    </row>
    <row r="95" spans="1:5" x14ac:dyDescent="0.25">
      <c r="A95" t="s">
        <v>357</v>
      </c>
      <c r="B95" s="21">
        <v>19510.639999999992</v>
      </c>
      <c r="D95" t="str">
        <v>Alabama</v>
      </c>
      <c r="E95" s="21">
        <v>19510.639999999992</v>
      </c>
    </row>
    <row r="96" spans="1:5" x14ac:dyDescent="0.25">
      <c r="A96" t="s">
        <v>419</v>
      </c>
      <c r="B96" s="21">
        <v>17431.149999999991</v>
      </c>
      <c r="D96" t="str">
        <v>Oregon</v>
      </c>
      <c r="E96" s="21">
        <v>17431.149999999991</v>
      </c>
    </row>
    <row r="97" spans="1:5" x14ac:dyDescent="0.25">
      <c r="A97" t="s">
        <v>1395</v>
      </c>
      <c r="B97" s="21">
        <v>16729.101999999999</v>
      </c>
      <c r="D97" t="str">
        <v>Nevada</v>
      </c>
      <c r="E97" s="21">
        <v>16729.101999999999</v>
      </c>
    </row>
    <row r="98" spans="1:5" x14ac:dyDescent="0.25">
      <c r="A98" t="s">
        <v>748</v>
      </c>
      <c r="B98" s="21">
        <v>13384.356999999996</v>
      </c>
      <c r="D98" t="str">
        <v>Connecticut</v>
      </c>
      <c r="E98" s="21">
        <v>13384.356999999996</v>
      </c>
    </row>
    <row r="99" spans="1:5" x14ac:dyDescent="0.25">
      <c r="A99" t="s">
        <v>1711</v>
      </c>
      <c r="B99" s="21">
        <v>11678.129999999997</v>
      </c>
      <c r="D99" t="str">
        <v>Arkansas</v>
      </c>
      <c r="E99" s="21">
        <v>11678.129999999997</v>
      </c>
    </row>
    <row r="100" spans="1:5" x14ac:dyDescent="0.25">
      <c r="A100" t="s">
        <v>120</v>
      </c>
      <c r="B100" s="21">
        <v>11220.055999999999</v>
      </c>
      <c r="D100" t="str">
        <v>Utah</v>
      </c>
      <c r="E100" s="21">
        <v>11220.055999999999</v>
      </c>
    </row>
    <row r="101" spans="1:5" x14ac:dyDescent="0.25">
      <c r="A101" t="s">
        <v>1491</v>
      </c>
      <c r="B101" s="21">
        <v>10771.34</v>
      </c>
      <c r="D101" t="str">
        <v>Mississippi</v>
      </c>
      <c r="E101" s="21">
        <v>10771.34</v>
      </c>
    </row>
    <row r="102" spans="1:5" x14ac:dyDescent="0.25">
      <c r="A102" t="s">
        <v>737</v>
      </c>
      <c r="B102" s="21">
        <v>9217.0299999999988</v>
      </c>
      <c r="D102" t="str">
        <v>Louisiana</v>
      </c>
      <c r="E102" s="21">
        <v>9217.0299999999988</v>
      </c>
    </row>
    <row r="103" spans="1:5" x14ac:dyDescent="0.25">
      <c r="A103" t="s">
        <v>5211</v>
      </c>
      <c r="B103" s="21">
        <v>8929.369999999999</v>
      </c>
      <c r="D103" t="str">
        <v>Vermont</v>
      </c>
      <c r="E103" s="21">
        <v>8929.369999999999</v>
      </c>
    </row>
    <row r="104" spans="1:5" x14ac:dyDescent="0.25">
      <c r="A104" t="s">
        <v>382</v>
      </c>
      <c r="B104" s="21">
        <v>8481.7099999999991</v>
      </c>
      <c r="D104" t="str">
        <v>South Carolina</v>
      </c>
      <c r="E104" s="21">
        <v>8481.7099999999991</v>
      </c>
    </row>
    <row r="105" spans="1:5" x14ac:dyDescent="0.25">
      <c r="A105" t="s">
        <v>137</v>
      </c>
      <c r="B105" s="21">
        <v>7464.9299999999985</v>
      </c>
      <c r="D105" t="str">
        <v>Nebraska</v>
      </c>
      <c r="E105" s="21">
        <v>7464.9299999999985</v>
      </c>
    </row>
    <row r="106" spans="1:5" x14ac:dyDescent="0.25">
      <c r="A106" t="s">
        <v>2700</v>
      </c>
      <c r="B106" s="21">
        <v>7292.5239999999994</v>
      </c>
      <c r="D106" t="str">
        <v>New Hampshire</v>
      </c>
      <c r="E106" s="21">
        <v>7292.5239999999994</v>
      </c>
    </row>
    <row r="107" spans="1:5" x14ac:dyDescent="0.25">
      <c r="A107" t="s">
        <v>1766</v>
      </c>
      <c r="B107" s="21">
        <v>5589.3519999999971</v>
      </c>
      <c r="D107" t="str">
        <v>Montana</v>
      </c>
      <c r="E107" s="21">
        <v>5589.3519999999971</v>
      </c>
    </row>
    <row r="108" spans="1:5" x14ac:dyDescent="0.25">
      <c r="A108" t="s">
        <v>668</v>
      </c>
      <c r="B108" s="21">
        <v>4783.521999999999</v>
      </c>
      <c r="D108" t="str">
        <v>New Mexico</v>
      </c>
      <c r="E108" s="21">
        <v>4783.521999999999</v>
      </c>
    </row>
    <row r="109" spans="1:5" x14ac:dyDescent="0.25">
      <c r="A109" t="s">
        <v>488</v>
      </c>
      <c r="B109" s="21">
        <v>4579.7599999999993</v>
      </c>
      <c r="D109" t="str">
        <v>Iowa</v>
      </c>
      <c r="E109" s="21">
        <v>4579.7599999999993</v>
      </c>
    </row>
    <row r="110" spans="1:5" x14ac:dyDescent="0.25">
      <c r="A110" t="s">
        <v>6267</v>
      </c>
      <c r="B110" s="21">
        <v>4382.4860000000017</v>
      </c>
      <c r="D110" t="str">
        <v>Idaho</v>
      </c>
      <c r="E110" s="21">
        <v>4382.4860000000017</v>
      </c>
    </row>
    <row r="111" spans="1:5" x14ac:dyDescent="0.25">
      <c r="A111" t="s">
        <v>4538</v>
      </c>
      <c r="B111" s="21">
        <v>2914.31</v>
      </c>
      <c r="D111" t="str">
        <v>Kansas</v>
      </c>
      <c r="E111" s="21">
        <v>2914.31</v>
      </c>
    </row>
    <row r="112" spans="1:5" x14ac:dyDescent="0.25">
      <c r="A112" t="s">
        <v>3040</v>
      </c>
      <c r="B112" s="21">
        <v>2865.0199999999995</v>
      </c>
      <c r="D112" t="str">
        <v>District of Columbia</v>
      </c>
      <c r="E112" s="21">
        <v>2865.0199999999995</v>
      </c>
    </row>
    <row r="113" spans="1:5" x14ac:dyDescent="0.25">
      <c r="A113" t="s">
        <v>8549</v>
      </c>
      <c r="B113" s="21">
        <v>1603.136</v>
      </c>
      <c r="D113" t="str">
        <v>Wyoming</v>
      </c>
      <c r="E113" s="21">
        <v>1603.136</v>
      </c>
    </row>
    <row r="114" spans="1:5" x14ac:dyDescent="0.25">
      <c r="A114" t="s">
        <v>5333</v>
      </c>
      <c r="B114" s="21">
        <v>1315.5600000000002</v>
      </c>
      <c r="D114" t="str">
        <v>South Dakota</v>
      </c>
      <c r="E114" s="21">
        <v>1315.5600000000002</v>
      </c>
    </row>
    <row r="115" spans="1:5" x14ac:dyDescent="0.25">
      <c r="A115" t="s">
        <v>5242</v>
      </c>
      <c r="B115" s="21">
        <v>1270.5300000000002</v>
      </c>
      <c r="D115" t="str">
        <v>Maine</v>
      </c>
      <c r="E115" s="21">
        <v>1270.5300000000002</v>
      </c>
    </row>
    <row r="116" spans="1:5" x14ac:dyDescent="0.25">
      <c r="A116" t="s">
        <v>9733</v>
      </c>
      <c r="B116" s="21">
        <v>1209.8240000000001</v>
      </c>
      <c r="D116" t="str">
        <v>West Virginia</v>
      </c>
      <c r="E116" s="21">
        <v>1209.8240000000001</v>
      </c>
    </row>
    <row r="117" spans="1:5" x14ac:dyDescent="0.25">
      <c r="A117" t="s">
        <v>7456</v>
      </c>
      <c r="B117" s="21">
        <v>919.91</v>
      </c>
      <c r="D117" t="str">
        <v>North Dakota</v>
      </c>
      <c r="E117" s="21">
        <v>919.91</v>
      </c>
    </row>
  </sheetData>
  <sortState xmlns:xlrd2="http://schemas.microsoft.com/office/spreadsheetml/2017/richdata2" ref="D69:E117">
    <sortCondition ref="E69:E117"/>
  </sortState>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52384-E528-4A19-8834-7D01F2441325}">
  <dimension ref="B2:Y44"/>
  <sheetViews>
    <sheetView zoomScale="80" zoomScaleNormal="80" workbookViewId="0">
      <selection activeCell="L42" sqref="L42"/>
    </sheetView>
  </sheetViews>
  <sheetFormatPr defaultRowHeight="15" x14ac:dyDescent="0.25"/>
  <sheetData>
    <row r="2" spans="2:25" x14ac:dyDescent="0.25">
      <c r="B2" s="3"/>
      <c r="C2" s="4"/>
      <c r="H2" s="12" t="s">
        <v>10941</v>
      </c>
      <c r="I2" s="13"/>
      <c r="J2" s="13"/>
      <c r="K2" s="13"/>
      <c r="L2" s="13"/>
      <c r="M2" s="13"/>
      <c r="N2" s="13"/>
      <c r="O2" s="14"/>
      <c r="R2" s="12" t="s">
        <v>10942</v>
      </c>
      <c r="S2" s="13"/>
      <c r="T2" s="13"/>
      <c r="U2" s="13"/>
      <c r="V2" s="13"/>
      <c r="W2" s="13"/>
      <c r="X2" s="13"/>
      <c r="Y2" s="14"/>
    </row>
    <row r="3" spans="2:25" x14ac:dyDescent="0.25">
      <c r="B3" s="5" t="s">
        <v>10940</v>
      </c>
      <c r="C3" s="6"/>
    </row>
    <row r="4" spans="2:25" x14ac:dyDescent="0.25">
      <c r="B4" s="7"/>
      <c r="C4" s="8"/>
    </row>
    <row r="6" spans="2:25" x14ac:dyDescent="0.25">
      <c r="C6" s="3" t="s">
        <v>10939</v>
      </c>
      <c r="D6" s="9"/>
      <c r="E6" s="4"/>
      <c r="G6" s="3" t="s">
        <v>10939</v>
      </c>
      <c r="H6" s="9"/>
      <c r="I6" s="4"/>
      <c r="K6" s="3" t="s">
        <v>10939</v>
      </c>
      <c r="L6" s="9"/>
      <c r="M6" s="4"/>
      <c r="O6" s="3" t="s">
        <v>10939</v>
      </c>
      <c r="P6" s="9"/>
      <c r="Q6" s="4"/>
      <c r="S6" s="3" t="s">
        <v>10939</v>
      </c>
      <c r="T6" s="9"/>
      <c r="U6" s="4"/>
      <c r="W6" s="3" t="s">
        <v>10939</v>
      </c>
      <c r="X6" s="9"/>
      <c r="Y6" s="4"/>
    </row>
    <row r="7" spans="2:25" x14ac:dyDescent="0.25">
      <c r="C7" s="5"/>
      <c r="D7" s="10"/>
      <c r="E7" s="6"/>
      <c r="G7" s="5"/>
      <c r="H7" s="10"/>
      <c r="I7" s="6"/>
      <c r="K7" s="5"/>
      <c r="L7" s="10"/>
      <c r="M7" s="6"/>
      <c r="O7" s="5"/>
      <c r="P7" s="10"/>
      <c r="Q7" s="6"/>
      <c r="S7" s="5"/>
      <c r="T7" s="10"/>
      <c r="U7" s="6"/>
      <c r="W7" s="5"/>
      <c r="X7" s="10"/>
      <c r="Y7" s="6"/>
    </row>
    <row r="8" spans="2:25" x14ac:dyDescent="0.25">
      <c r="C8" s="5" t="s">
        <v>10943</v>
      </c>
      <c r="D8" s="10"/>
      <c r="E8" s="6"/>
      <c r="G8" s="5" t="s">
        <v>10944</v>
      </c>
      <c r="H8" s="10"/>
      <c r="I8" s="6"/>
      <c r="K8" s="5" t="s">
        <v>10945</v>
      </c>
      <c r="L8" s="10"/>
      <c r="M8" s="6"/>
      <c r="O8" s="5" t="s">
        <v>10946</v>
      </c>
      <c r="P8" s="10"/>
      <c r="Q8" s="6"/>
      <c r="S8" s="5" t="s">
        <v>10947</v>
      </c>
      <c r="T8" s="10"/>
      <c r="U8" s="6"/>
      <c r="W8" s="5" t="s">
        <v>10945</v>
      </c>
      <c r="X8" s="10"/>
      <c r="Y8" s="6"/>
    </row>
    <row r="9" spans="2:25" x14ac:dyDescent="0.25">
      <c r="C9" s="5"/>
      <c r="D9" s="10"/>
      <c r="E9" s="6"/>
      <c r="G9" s="5"/>
      <c r="H9" s="10"/>
      <c r="I9" s="6"/>
      <c r="K9" s="5"/>
      <c r="L9" s="10"/>
      <c r="M9" s="6"/>
      <c r="O9" s="5"/>
      <c r="P9" s="10"/>
      <c r="Q9" s="6"/>
      <c r="S9" s="5"/>
      <c r="T9" s="10"/>
      <c r="U9" s="6"/>
      <c r="W9" s="5"/>
      <c r="X9" s="10"/>
      <c r="Y9" s="6"/>
    </row>
    <row r="10" spans="2:25" x14ac:dyDescent="0.25">
      <c r="C10" s="7"/>
      <c r="D10" s="11"/>
      <c r="E10" s="8"/>
      <c r="G10" s="7"/>
      <c r="H10" s="11"/>
      <c r="I10" s="8"/>
      <c r="K10" s="7"/>
      <c r="L10" s="11"/>
      <c r="M10" s="8"/>
      <c r="O10" s="7"/>
      <c r="P10" s="11"/>
      <c r="Q10" s="8"/>
      <c r="S10" s="7"/>
      <c r="T10" s="11"/>
      <c r="U10" s="8"/>
      <c r="W10" s="7"/>
      <c r="X10" s="11"/>
      <c r="Y10" s="8"/>
    </row>
    <row r="14" spans="2:25" x14ac:dyDescent="0.25">
      <c r="C14" s="12" t="s">
        <v>10941</v>
      </c>
      <c r="D14" s="13"/>
      <c r="E14" s="13"/>
      <c r="F14" s="13"/>
      <c r="G14" s="13"/>
      <c r="H14" s="13"/>
      <c r="I14" s="13"/>
      <c r="J14" s="14"/>
      <c r="O14" s="12" t="s">
        <v>10942</v>
      </c>
      <c r="P14" s="13"/>
      <c r="Q14" s="13"/>
      <c r="R14" s="13"/>
      <c r="S14" s="13"/>
      <c r="T14" s="13"/>
      <c r="U14" s="13"/>
      <c r="V14" s="14"/>
    </row>
    <row r="16" spans="2:25" x14ac:dyDescent="0.25">
      <c r="C16" s="3"/>
      <c r="D16" s="9"/>
      <c r="E16" s="9"/>
      <c r="F16" s="9"/>
      <c r="G16" s="4"/>
      <c r="I16" s="3"/>
      <c r="J16" s="9"/>
      <c r="K16" s="9"/>
      <c r="L16" s="9"/>
      <c r="M16" s="4"/>
      <c r="O16" s="3"/>
      <c r="P16" s="9"/>
      <c r="Q16" s="9"/>
      <c r="R16" s="9"/>
      <c r="S16" s="4"/>
      <c r="U16" s="3"/>
      <c r="V16" s="9"/>
      <c r="W16" s="9"/>
      <c r="X16" s="9"/>
      <c r="Y16" s="4"/>
    </row>
    <row r="17" spans="3:25" x14ac:dyDescent="0.25">
      <c r="C17" s="5"/>
      <c r="D17" s="10"/>
      <c r="E17" s="10"/>
      <c r="F17" s="10"/>
      <c r="G17" s="6"/>
      <c r="I17" s="5"/>
      <c r="J17" s="10"/>
      <c r="K17" s="10"/>
      <c r="L17" s="10"/>
      <c r="M17" s="6"/>
      <c r="O17" s="5"/>
      <c r="P17" s="10"/>
      <c r="Q17" s="10"/>
      <c r="R17" s="10"/>
      <c r="S17" s="6"/>
      <c r="U17" s="5"/>
      <c r="V17" s="10"/>
      <c r="W17" s="10"/>
      <c r="X17" s="10"/>
      <c r="Y17" s="6"/>
    </row>
    <row r="18" spans="3:25" x14ac:dyDescent="0.25">
      <c r="C18" s="5"/>
      <c r="D18" s="10"/>
      <c r="E18" s="10"/>
      <c r="F18" s="10"/>
      <c r="G18" s="6"/>
      <c r="I18" s="5"/>
      <c r="J18" s="10"/>
      <c r="K18" s="10"/>
      <c r="L18" s="10"/>
      <c r="M18" s="6"/>
      <c r="O18" s="5"/>
      <c r="P18" s="10"/>
      <c r="Q18" s="10"/>
      <c r="R18" s="10"/>
      <c r="S18" s="6"/>
      <c r="U18" s="5"/>
      <c r="V18" s="10"/>
      <c r="W18" s="10"/>
      <c r="X18" s="10"/>
      <c r="Y18" s="6"/>
    </row>
    <row r="19" spans="3:25" x14ac:dyDescent="0.25">
      <c r="C19" s="5"/>
      <c r="D19" s="10"/>
      <c r="E19" s="10"/>
      <c r="F19" s="10"/>
      <c r="G19" s="6"/>
      <c r="I19" s="5"/>
      <c r="J19" s="10"/>
      <c r="K19" s="10"/>
      <c r="L19" s="10"/>
      <c r="M19" s="6"/>
      <c r="O19" s="5"/>
      <c r="P19" s="10"/>
      <c r="Q19" s="10"/>
      <c r="R19" s="10"/>
      <c r="S19" s="6"/>
      <c r="U19" s="5"/>
      <c r="V19" s="10"/>
      <c r="W19" s="10"/>
      <c r="X19" s="10"/>
      <c r="Y19" s="6"/>
    </row>
    <row r="20" spans="3:25" x14ac:dyDescent="0.25">
      <c r="C20" s="5"/>
      <c r="D20" s="10"/>
      <c r="E20" s="10"/>
      <c r="F20" s="10"/>
      <c r="G20" s="6"/>
      <c r="I20" s="5"/>
      <c r="J20" s="10"/>
      <c r="K20" s="10"/>
      <c r="L20" s="10"/>
      <c r="M20" s="6"/>
      <c r="O20" s="5"/>
      <c r="P20" s="10"/>
      <c r="Q20" s="10"/>
      <c r="R20" s="10"/>
      <c r="S20" s="6"/>
      <c r="U20" s="5"/>
      <c r="V20" s="10"/>
      <c r="W20" s="10"/>
      <c r="X20" s="10"/>
      <c r="Y20" s="6"/>
    </row>
    <row r="21" spans="3:25" x14ac:dyDescent="0.25">
      <c r="C21" s="5" t="s">
        <v>10949</v>
      </c>
      <c r="D21" s="10"/>
      <c r="E21" s="10"/>
      <c r="F21" s="10"/>
      <c r="G21" s="6"/>
      <c r="I21" s="5" t="s">
        <v>10948</v>
      </c>
      <c r="J21" s="10"/>
      <c r="K21" s="10"/>
      <c r="L21" s="10"/>
      <c r="M21" s="6"/>
      <c r="O21" s="5" t="s">
        <v>10949</v>
      </c>
      <c r="P21" s="10"/>
      <c r="Q21" s="10"/>
      <c r="R21" s="10"/>
      <c r="S21" s="6"/>
      <c r="U21" s="5" t="s">
        <v>10948</v>
      </c>
      <c r="V21" s="10"/>
      <c r="W21" s="10"/>
      <c r="X21" s="10"/>
      <c r="Y21" s="6"/>
    </row>
    <row r="22" spans="3:25" x14ac:dyDescent="0.25">
      <c r="C22" s="5"/>
      <c r="D22" s="10"/>
      <c r="E22" s="10"/>
      <c r="F22" s="10"/>
      <c r="G22" s="6"/>
      <c r="I22" s="5"/>
      <c r="J22" s="10"/>
      <c r="K22" s="10"/>
      <c r="L22" s="10"/>
      <c r="M22" s="6"/>
      <c r="O22" s="5"/>
      <c r="P22" s="10"/>
      <c r="Q22" s="10"/>
      <c r="R22" s="10"/>
      <c r="S22" s="6"/>
      <c r="U22" s="5"/>
      <c r="V22" s="10"/>
      <c r="W22" s="10"/>
      <c r="X22" s="10"/>
      <c r="Y22" s="6"/>
    </row>
    <row r="23" spans="3:25" x14ac:dyDescent="0.25">
      <c r="C23" s="5"/>
      <c r="D23" s="10"/>
      <c r="E23" s="10"/>
      <c r="F23" s="10"/>
      <c r="G23" s="6"/>
      <c r="I23" s="5"/>
      <c r="J23" s="10"/>
      <c r="K23" s="10"/>
      <c r="L23" s="10"/>
      <c r="M23" s="6"/>
      <c r="O23" s="5"/>
      <c r="P23" s="10"/>
      <c r="Q23" s="10"/>
      <c r="R23" s="10"/>
      <c r="S23" s="6"/>
      <c r="U23" s="5"/>
      <c r="V23" s="10"/>
      <c r="W23" s="10"/>
      <c r="X23" s="10"/>
      <c r="Y23" s="6"/>
    </row>
    <row r="24" spans="3:25" x14ac:dyDescent="0.25">
      <c r="C24" s="5"/>
      <c r="D24" s="10"/>
      <c r="E24" s="10"/>
      <c r="F24" s="10"/>
      <c r="G24" s="6"/>
      <c r="I24" s="5"/>
      <c r="J24" s="10"/>
      <c r="K24" s="10"/>
      <c r="L24" s="10"/>
      <c r="M24" s="6"/>
      <c r="O24" s="5"/>
      <c r="P24" s="10"/>
      <c r="Q24" s="10"/>
      <c r="R24" s="10"/>
      <c r="S24" s="6"/>
      <c r="U24" s="5"/>
      <c r="V24" s="10"/>
      <c r="W24" s="10"/>
      <c r="X24" s="10"/>
      <c r="Y24" s="6"/>
    </row>
    <row r="25" spans="3:25" x14ac:dyDescent="0.25">
      <c r="C25" s="5"/>
      <c r="D25" s="10"/>
      <c r="E25" s="10"/>
      <c r="F25" s="10"/>
      <c r="G25" s="6"/>
      <c r="I25" s="5"/>
      <c r="J25" s="10"/>
      <c r="K25" s="10"/>
      <c r="L25" s="10"/>
      <c r="M25" s="6"/>
      <c r="O25" s="5"/>
      <c r="P25" s="10"/>
      <c r="Q25" s="10"/>
      <c r="R25" s="10"/>
      <c r="S25" s="6"/>
      <c r="U25" s="5"/>
      <c r="V25" s="10"/>
      <c r="W25" s="10"/>
      <c r="X25" s="10"/>
      <c r="Y25" s="6"/>
    </row>
    <row r="26" spans="3:25" x14ac:dyDescent="0.25">
      <c r="C26" s="5"/>
      <c r="D26" s="10"/>
      <c r="E26" s="10"/>
      <c r="F26" s="10"/>
      <c r="G26" s="6"/>
      <c r="I26" s="5"/>
      <c r="J26" s="10"/>
      <c r="K26" s="10"/>
      <c r="L26" s="10"/>
      <c r="M26" s="6"/>
      <c r="O26" s="5"/>
      <c r="P26" s="10"/>
      <c r="Q26" s="10"/>
      <c r="R26" s="10"/>
      <c r="S26" s="6"/>
      <c r="U26" s="5"/>
      <c r="V26" s="10"/>
      <c r="W26" s="10"/>
      <c r="X26" s="10"/>
      <c r="Y26" s="6"/>
    </row>
    <row r="27" spans="3:25" x14ac:dyDescent="0.25">
      <c r="C27" s="5"/>
      <c r="D27" s="10"/>
      <c r="E27" s="10"/>
      <c r="F27" s="10"/>
      <c r="G27" s="6"/>
      <c r="I27" s="5"/>
      <c r="J27" s="10"/>
      <c r="K27" s="10"/>
      <c r="L27" s="10"/>
      <c r="M27" s="6"/>
      <c r="O27" s="5"/>
      <c r="P27" s="10"/>
      <c r="Q27" s="10"/>
      <c r="R27" s="10"/>
      <c r="S27" s="6"/>
      <c r="U27" s="5"/>
      <c r="V27" s="10"/>
      <c r="W27" s="10"/>
      <c r="X27" s="10"/>
      <c r="Y27" s="6"/>
    </row>
    <row r="28" spans="3:25" x14ac:dyDescent="0.25">
      <c r="C28" s="5"/>
      <c r="D28" s="10"/>
      <c r="E28" s="10"/>
      <c r="F28" s="10"/>
      <c r="G28" s="6"/>
      <c r="I28" s="5"/>
      <c r="J28" s="10"/>
      <c r="K28" s="10"/>
      <c r="L28" s="10"/>
      <c r="M28" s="6"/>
      <c r="O28" s="5"/>
      <c r="P28" s="10"/>
      <c r="Q28" s="10"/>
      <c r="R28" s="10"/>
      <c r="S28" s="6"/>
      <c r="U28" s="5"/>
      <c r="V28" s="10"/>
      <c r="W28" s="10"/>
      <c r="X28" s="10"/>
      <c r="Y28" s="6"/>
    </row>
    <row r="29" spans="3:25" x14ac:dyDescent="0.25">
      <c r="C29" s="5"/>
      <c r="D29" s="10"/>
      <c r="E29" s="10"/>
      <c r="F29" s="10"/>
      <c r="G29" s="6"/>
      <c r="I29" s="5"/>
      <c r="J29" s="10"/>
      <c r="K29" s="10"/>
      <c r="L29" s="10"/>
      <c r="M29" s="6"/>
      <c r="O29" s="5"/>
      <c r="P29" s="10"/>
      <c r="Q29" s="10"/>
      <c r="R29" s="10"/>
      <c r="S29" s="6"/>
      <c r="U29" s="5"/>
      <c r="V29" s="10"/>
      <c r="W29" s="10"/>
      <c r="X29" s="10"/>
      <c r="Y29" s="6"/>
    </row>
    <row r="30" spans="3:25" x14ac:dyDescent="0.25">
      <c r="C30" s="7"/>
      <c r="D30" s="11"/>
      <c r="E30" s="11"/>
      <c r="F30" s="11"/>
      <c r="G30" s="8"/>
      <c r="I30" s="7"/>
      <c r="J30" s="11"/>
      <c r="K30" s="11"/>
      <c r="L30" s="11"/>
      <c r="M30" s="8"/>
      <c r="O30" s="7"/>
      <c r="P30" s="11"/>
      <c r="Q30" s="11"/>
      <c r="R30" s="11"/>
      <c r="S30" s="8"/>
      <c r="U30" s="7"/>
      <c r="V30" s="11"/>
      <c r="W30" s="11"/>
      <c r="X30" s="11"/>
      <c r="Y30" s="8"/>
    </row>
    <row r="34" spans="3:25" x14ac:dyDescent="0.25">
      <c r="C34" s="12" t="s">
        <v>10950</v>
      </c>
      <c r="D34" s="13"/>
      <c r="E34" s="13"/>
      <c r="F34" s="13"/>
      <c r="G34" s="13"/>
      <c r="H34" s="13"/>
      <c r="I34" s="13"/>
      <c r="J34" s="14"/>
      <c r="L34" s="12" t="s">
        <v>10951</v>
      </c>
      <c r="M34" s="13"/>
      <c r="N34" s="13"/>
      <c r="O34" s="13"/>
      <c r="P34" s="14"/>
      <c r="R34" s="12" t="s">
        <v>10952</v>
      </c>
      <c r="S34" s="13"/>
      <c r="T34" s="13"/>
      <c r="U34" s="13"/>
      <c r="V34" s="13"/>
      <c r="W34" s="13"/>
      <c r="X34" s="13"/>
      <c r="Y34" s="14"/>
    </row>
    <row r="36" spans="3:25" x14ac:dyDescent="0.25">
      <c r="C36" s="3"/>
      <c r="D36" s="9"/>
      <c r="E36" s="9"/>
      <c r="F36" s="9"/>
      <c r="G36" s="9"/>
      <c r="H36" s="9"/>
      <c r="I36" s="9"/>
      <c r="J36" s="9"/>
      <c r="K36" s="9"/>
      <c r="L36" s="9"/>
      <c r="M36" s="4"/>
      <c r="O36" s="3"/>
      <c r="P36" s="9"/>
      <c r="Q36" s="9"/>
      <c r="R36" s="9"/>
      <c r="S36" s="9"/>
      <c r="T36" s="9"/>
      <c r="U36" s="9"/>
      <c r="V36" s="9"/>
      <c r="W36" s="9"/>
      <c r="X36" s="9"/>
      <c r="Y36" s="4"/>
    </row>
    <row r="37" spans="3:25" x14ac:dyDescent="0.25">
      <c r="C37" s="5"/>
      <c r="D37" s="10"/>
      <c r="E37" s="10"/>
      <c r="F37" s="10"/>
      <c r="G37" s="10"/>
      <c r="H37" s="10"/>
      <c r="I37" s="10"/>
      <c r="J37" s="10"/>
      <c r="K37" s="10"/>
      <c r="L37" s="10"/>
      <c r="M37" s="6"/>
      <c r="O37" s="5"/>
      <c r="P37" s="10"/>
      <c r="Q37" s="10"/>
      <c r="R37" s="10"/>
      <c r="S37" s="10"/>
      <c r="T37" s="10"/>
      <c r="U37" s="10"/>
      <c r="V37" s="10"/>
      <c r="W37" s="10"/>
      <c r="X37" s="10"/>
      <c r="Y37" s="6"/>
    </row>
    <row r="38" spans="3:25" x14ac:dyDescent="0.25">
      <c r="C38" s="5"/>
      <c r="D38" s="10"/>
      <c r="E38" s="10"/>
      <c r="F38" s="10"/>
      <c r="G38" s="10"/>
      <c r="H38" s="10"/>
      <c r="I38" s="10"/>
      <c r="J38" s="10"/>
      <c r="K38" s="10"/>
      <c r="L38" s="10"/>
      <c r="M38" s="6"/>
      <c r="O38" s="5"/>
      <c r="P38" s="10"/>
      <c r="Q38" s="10"/>
      <c r="R38" s="10"/>
      <c r="S38" s="10"/>
      <c r="T38" s="10"/>
      <c r="U38" s="10"/>
      <c r="V38" s="10"/>
      <c r="W38" s="10"/>
      <c r="X38" s="10"/>
      <c r="Y38" s="6"/>
    </row>
    <row r="39" spans="3:25" x14ac:dyDescent="0.25">
      <c r="C39" s="5" t="s">
        <v>10953</v>
      </c>
      <c r="D39" s="10"/>
      <c r="E39" s="10"/>
      <c r="F39" s="10"/>
      <c r="G39" s="10"/>
      <c r="H39" s="10"/>
      <c r="I39" s="10"/>
      <c r="J39" s="10"/>
      <c r="K39" s="10"/>
      <c r="L39" s="10"/>
      <c r="M39" s="6"/>
      <c r="O39" s="5" t="s">
        <v>10954</v>
      </c>
      <c r="P39" s="10"/>
      <c r="Q39" s="10"/>
      <c r="R39" s="10"/>
      <c r="S39" s="10"/>
      <c r="T39" s="10"/>
      <c r="U39" s="10"/>
      <c r="V39" s="10"/>
      <c r="W39" s="10"/>
      <c r="X39" s="10"/>
      <c r="Y39" s="6"/>
    </row>
    <row r="40" spans="3:25" x14ac:dyDescent="0.25">
      <c r="C40" s="5"/>
      <c r="D40" s="10"/>
      <c r="E40" s="10"/>
      <c r="F40" s="10"/>
      <c r="G40" s="10"/>
      <c r="H40" s="10"/>
      <c r="I40" s="10"/>
      <c r="J40" s="10"/>
      <c r="K40" s="10"/>
      <c r="L40" s="10"/>
      <c r="M40" s="6"/>
      <c r="O40" s="5"/>
      <c r="P40" s="10"/>
      <c r="Q40" s="10"/>
      <c r="R40" s="10"/>
      <c r="S40" s="10"/>
      <c r="T40" s="10"/>
      <c r="U40" s="10"/>
      <c r="V40" s="10"/>
      <c r="W40" s="10"/>
      <c r="X40" s="10"/>
      <c r="Y40" s="6"/>
    </row>
    <row r="41" spans="3:25" x14ac:dyDescent="0.25">
      <c r="C41" s="5"/>
      <c r="D41" s="10"/>
      <c r="E41" s="10"/>
      <c r="F41" s="10"/>
      <c r="G41" s="10"/>
      <c r="H41" s="10"/>
      <c r="I41" s="10"/>
      <c r="J41" s="10"/>
      <c r="K41" s="10"/>
      <c r="L41" s="10"/>
      <c r="M41" s="6"/>
      <c r="O41" s="5"/>
      <c r="P41" s="10"/>
      <c r="Q41" s="10"/>
      <c r="R41" s="10"/>
      <c r="S41" s="10"/>
      <c r="T41" s="10"/>
      <c r="U41" s="10"/>
      <c r="V41" s="10"/>
      <c r="W41" s="10"/>
      <c r="X41" s="10"/>
      <c r="Y41" s="6"/>
    </row>
    <row r="42" spans="3:25" x14ac:dyDescent="0.25">
      <c r="C42" s="5"/>
      <c r="D42" s="10"/>
      <c r="E42" s="10"/>
      <c r="F42" s="10"/>
      <c r="G42" s="10"/>
      <c r="H42" s="10"/>
      <c r="I42" s="10"/>
      <c r="J42" s="10"/>
      <c r="K42" s="10"/>
      <c r="L42" s="10"/>
      <c r="M42" s="6"/>
      <c r="O42" s="5"/>
      <c r="P42" s="10"/>
      <c r="Q42" s="10"/>
      <c r="R42" s="10"/>
      <c r="S42" s="10"/>
      <c r="T42" s="10"/>
      <c r="U42" s="10"/>
      <c r="V42" s="10"/>
      <c r="W42" s="10"/>
      <c r="X42" s="10"/>
      <c r="Y42" s="6"/>
    </row>
    <row r="43" spans="3:25" x14ac:dyDescent="0.25">
      <c r="C43" s="5"/>
      <c r="D43" s="10"/>
      <c r="E43" s="10"/>
      <c r="F43" s="10"/>
      <c r="G43" s="10"/>
      <c r="H43" s="10"/>
      <c r="I43" s="10"/>
      <c r="J43" s="10"/>
      <c r="K43" s="10"/>
      <c r="L43" s="10"/>
      <c r="M43" s="6"/>
      <c r="O43" s="5"/>
      <c r="P43" s="10"/>
      <c r="Q43" s="10"/>
      <c r="R43" s="10"/>
      <c r="S43" s="10"/>
      <c r="T43" s="10"/>
      <c r="U43" s="10"/>
      <c r="V43" s="10"/>
      <c r="W43" s="10"/>
      <c r="X43" s="10"/>
      <c r="Y43" s="6"/>
    </row>
    <row r="44" spans="3:25" x14ac:dyDescent="0.25">
      <c r="C44" s="7"/>
      <c r="D44" s="11"/>
      <c r="E44" s="11"/>
      <c r="F44" s="11"/>
      <c r="G44" s="11"/>
      <c r="H44" s="11"/>
      <c r="I44" s="11"/>
      <c r="J44" s="11"/>
      <c r="K44" s="11"/>
      <c r="L44" s="11"/>
      <c r="M44" s="8"/>
      <c r="O44" s="7"/>
      <c r="P44" s="11"/>
      <c r="Q44" s="11"/>
      <c r="R44" s="11"/>
      <c r="S44" s="11"/>
      <c r="T44" s="11"/>
      <c r="U44" s="11"/>
      <c r="V44" s="11"/>
      <c r="W44" s="11"/>
      <c r="X44" s="11"/>
      <c r="Y44" s="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0A57-7505-41D0-9837-55279929245D}">
  <dimension ref="B7:AA46"/>
  <sheetViews>
    <sheetView tabSelected="1" zoomScale="80" zoomScaleNormal="80" workbookViewId="0">
      <selection activeCell="AA15" sqref="AA15"/>
    </sheetView>
  </sheetViews>
  <sheetFormatPr defaultRowHeight="15" x14ac:dyDescent="0.25"/>
  <cols>
    <col min="3" max="3" width="15.7109375" customWidth="1"/>
    <col min="4" max="4" width="11" customWidth="1"/>
    <col min="5" max="5" width="11.28515625" customWidth="1"/>
    <col min="6" max="6" width="11.7109375" customWidth="1"/>
    <col min="9" max="9" width="15.7109375" customWidth="1"/>
    <col min="10" max="10" width="11" customWidth="1"/>
    <col min="11" max="11" width="11.28515625" customWidth="1"/>
    <col min="12" max="12" width="11.7109375" customWidth="1"/>
    <col min="15" max="15" width="15.7109375" customWidth="1"/>
    <col min="16" max="16" width="11" customWidth="1"/>
    <col min="17" max="17" width="11.28515625" customWidth="1"/>
    <col min="18" max="18" width="11.7109375" customWidth="1"/>
    <col min="21" max="21" width="15.7109375" customWidth="1"/>
    <col min="22" max="22" width="11" customWidth="1"/>
    <col min="23" max="23" width="11.28515625" customWidth="1"/>
    <col min="24" max="24" width="11.7109375" customWidth="1"/>
  </cols>
  <sheetData>
    <row r="7" spans="2:25" x14ac:dyDescent="0.25">
      <c r="B7" s="10"/>
      <c r="C7" s="10"/>
      <c r="H7" s="10"/>
      <c r="I7" s="10"/>
      <c r="J7" s="10"/>
      <c r="K7" s="10"/>
      <c r="L7" s="10"/>
      <c r="M7" s="10"/>
      <c r="N7" s="10"/>
      <c r="O7" s="10"/>
      <c r="R7" s="10"/>
      <c r="S7" s="10"/>
      <c r="T7" s="10"/>
      <c r="U7" s="10"/>
      <c r="V7" s="10"/>
      <c r="W7" s="10"/>
      <c r="X7" s="10"/>
      <c r="Y7" s="10"/>
    </row>
    <row r="8" spans="2:25" x14ac:dyDescent="0.25">
      <c r="B8" s="10"/>
      <c r="C8" s="10"/>
    </row>
    <row r="9" spans="2:25" x14ac:dyDescent="0.25">
      <c r="B9" s="10"/>
      <c r="C9" s="10"/>
    </row>
    <row r="11" spans="2:25" x14ac:dyDescent="0.25">
      <c r="C11" t="s">
        <v>10939</v>
      </c>
      <c r="G11" s="10"/>
      <c r="H11" s="10"/>
      <c r="I11" s="10"/>
      <c r="J11" s="10"/>
      <c r="K11" s="10"/>
      <c r="L11" s="10"/>
      <c r="M11" s="10"/>
      <c r="N11" s="10"/>
      <c r="O11" s="10"/>
      <c r="P11" s="10"/>
      <c r="Q11" s="10"/>
      <c r="R11" s="10"/>
      <c r="S11" s="10"/>
      <c r="T11" s="10"/>
      <c r="U11" s="10"/>
      <c r="V11" s="10"/>
      <c r="W11" s="10"/>
      <c r="X11" s="10"/>
      <c r="Y11" s="10"/>
    </row>
    <row r="12" spans="2:25" x14ac:dyDescent="0.25">
      <c r="G12" s="10"/>
      <c r="H12" s="10"/>
      <c r="I12" s="10"/>
      <c r="J12" s="10"/>
      <c r="K12" s="10"/>
      <c r="L12" s="10"/>
      <c r="M12" s="10"/>
      <c r="N12" s="10"/>
      <c r="O12" s="10"/>
      <c r="P12" s="10"/>
      <c r="Q12" s="10"/>
      <c r="R12" s="10"/>
      <c r="S12" s="10"/>
      <c r="T12" s="10"/>
      <c r="U12" s="10"/>
      <c r="V12" s="10"/>
      <c r="W12" s="10"/>
      <c r="X12" s="10"/>
      <c r="Y12" s="10"/>
    </row>
    <row r="13" spans="2:25" x14ac:dyDescent="0.25">
      <c r="G13" s="10"/>
      <c r="H13" s="10"/>
      <c r="I13" s="10"/>
      <c r="J13" s="10"/>
      <c r="K13" s="10"/>
      <c r="L13" s="10"/>
      <c r="M13" s="10"/>
      <c r="N13" s="10"/>
      <c r="O13" s="10"/>
      <c r="P13" s="10"/>
      <c r="Q13" s="10"/>
      <c r="R13" s="10"/>
      <c r="S13" s="10"/>
      <c r="T13" s="10"/>
      <c r="U13" s="10"/>
      <c r="V13" s="10"/>
      <c r="W13" s="10"/>
      <c r="X13" s="10"/>
      <c r="Y13" s="10"/>
    </row>
    <row r="14" spans="2:25" x14ac:dyDescent="0.25">
      <c r="G14" s="10"/>
      <c r="H14" s="10"/>
      <c r="I14" s="10"/>
      <c r="J14" s="10"/>
      <c r="K14" s="10"/>
      <c r="L14" s="10"/>
      <c r="M14" s="10"/>
      <c r="N14" s="10"/>
      <c r="O14" s="10"/>
      <c r="P14" s="10"/>
      <c r="Q14" s="10"/>
      <c r="R14" s="10"/>
      <c r="S14" s="10"/>
      <c r="T14" s="10"/>
      <c r="U14" s="10"/>
      <c r="V14" s="10"/>
      <c r="W14" s="10"/>
      <c r="X14" s="10"/>
      <c r="Y14" s="10"/>
    </row>
    <row r="15" spans="2:25" x14ac:dyDescent="0.25">
      <c r="G15" s="10"/>
      <c r="H15" s="10"/>
      <c r="I15" s="10"/>
      <c r="J15" s="10"/>
      <c r="K15" s="10"/>
      <c r="L15" s="10"/>
      <c r="M15" s="10"/>
      <c r="N15" s="10"/>
      <c r="O15" s="10"/>
      <c r="P15" s="10"/>
      <c r="Q15" s="10"/>
      <c r="R15" s="10"/>
      <c r="S15" s="10"/>
      <c r="T15" s="10"/>
      <c r="U15" s="10"/>
      <c r="V15" s="10"/>
      <c r="W15" s="10"/>
      <c r="X15" s="10"/>
      <c r="Y15" s="10"/>
    </row>
    <row r="19" spans="2:27" x14ac:dyDescent="0.25">
      <c r="B19" s="10"/>
      <c r="C19" s="10"/>
      <c r="D19" s="10"/>
      <c r="E19" s="10"/>
      <c r="F19" s="10"/>
      <c r="G19" s="10"/>
      <c r="H19" s="10"/>
      <c r="I19" s="10"/>
      <c r="J19" s="10"/>
      <c r="K19" s="10"/>
      <c r="L19" s="10"/>
      <c r="M19" s="10"/>
      <c r="N19" s="10"/>
      <c r="O19" s="10"/>
      <c r="P19" s="10"/>
      <c r="Q19" s="10"/>
      <c r="R19" s="10"/>
      <c r="S19" s="10"/>
      <c r="T19" s="10"/>
      <c r="U19" s="10"/>
      <c r="V19" s="10"/>
    </row>
    <row r="21" spans="2:27" s="2" customFormat="1" x14ac:dyDescent="0.25">
      <c r="C21" s="20" t="s">
        <v>10977</v>
      </c>
      <c r="D21" s="20">
        <v>2017</v>
      </c>
      <c r="E21" s="20">
        <v>2016</v>
      </c>
      <c r="F21" s="25" t="s">
        <v>10978</v>
      </c>
      <c r="G21" s="20"/>
      <c r="H21" s="20"/>
      <c r="I21" s="20" t="s">
        <v>10977</v>
      </c>
      <c r="J21" s="20">
        <v>2017</v>
      </c>
      <c r="K21" s="20">
        <v>2016</v>
      </c>
      <c r="L21" s="25" t="s">
        <v>10978</v>
      </c>
      <c r="M21" s="20"/>
      <c r="N21" s="20"/>
      <c r="O21" s="20" t="s">
        <v>10977</v>
      </c>
      <c r="P21" s="20">
        <v>2017</v>
      </c>
      <c r="Q21" s="20">
        <v>2016</v>
      </c>
      <c r="R21" s="25" t="s">
        <v>10978</v>
      </c>
      <c r="S21" s="20"/>
      <c r="T21" s="20"/>
      <c r="U21" s="20" t="s">
        <v>10977</v>
      </c>
      <c r="V21" s="20">
        <v>2017</v>
      </c>
      <c r="W21" s="20">
        <v>2016</v>
      </c>
      <c r="X21" s="25" t="s">
        <v>10978</v>
      </c>
      <c r="Y21" s="20"/>
    </row>
    <row r="22" spans="2:27" x14ac:dyDescent="0.25">
      <c r="C22" s="10" t="str">
        <f>IF(Working!A16="","", Working!A16)</f>
        <v>Phones</v>
      </c>
      <c r="D22" s="24">
        <f>IF(Working!C16="","", Working!C16)</f>
        <v>105340.51599999999</v>
      </c>
      <c r="E22" s="24">
        <f>IF(Working!B16="","", Working!B16)</f>
        <v>78962.030000000028</v>
      </c>
      <c r="F22" s="29">
        <f>IF(C22="","",D22/E22-1)</f>
        <v>0.33406544892526124</v>
      </c>
      <c r="G22" s="10"/>
      <c r="H22" s="10"/>
      <c r="I22" s="10" t="str">
        <f>Working!E16</f>
        <v>New York City</v>
      </c>
      <c r="J22" s="24">
        <f>Working!G16</f>
        <v>41467.337999999996</v>
      </c>
      <c r="K22" s="24">
        <f>Working!F16</f>
        <v>13725.88</v>
      </c>
      <c r="L22" s="29">
        <f>J22/K22-1</f>
        <v>2.0211059691619044</v>
      </c>
      <c r="M22" s="10"/>
      <c r="N22" s="10"/>
      <c r="O22" s="10" t="str">
        <f>Working!A34</f>
        <v>Phones</v>
      </c>
      <c r="P22" s="24">
        <f>Working!C34</f>
        <v>27113.101999999999</v>
      </c>
      <c r="Q22" s="24">
        <f>Working!B34</f>
        <v>22678.616000000002</v>
      </c>
      <c r="R22" s="29">
        <f>P22/Q22-1</f>
        <v>0.1955360062536442</v>
      </c>
      <c r="S22" s="10"/>
      <c r="T22" s="10"/>
      <c r="U22" s="10" t="str">
        <f>Working!E34</f>
        <v>New York City</v>
      </c>
      <c r="V22" s="24">
        <f>Working!G34</f>
        <v>27751.081000000002</v>
      </c>
      <c r="W22" s="24">
        <f>Working!F34</f>
        <v>9541.123999999998</v>
      </c>
      <c r="X22" s="29">
        <f>V22/W22-1</f>
        <v>1.9085756562853611</v>
      </c>
      <c r="Y22" s="10"/>
      <c r="AA22" s="28"/>
    </row>
    <row r="23" spans="2:27" x14ac:dyDescent="0.25">
      <c r="C23" s="10" t="str">
        <f>IF(Working!A17="","", Working!A17)</f>
        <v>Copiers</v>
      </c>
      <c r="D23" s="24">
        <f>IF(Working!C17="","", Working!C17)</f>
        <v>62899.387999999984</v>
      </c>
      <c r="E23" s="24">
        <f>IF(Working!B17="","", Working!B17)</f>
        <v>49599.41</v>
      </c>
      <c r="F23" s="29">
        <f t="shared" ref="F23:F32" si="0">IF(C23="","",D23/E23-1)</f>
        <v>0.26814790740454342</v>
      </c>
      <c r="G23" s="10"/>
      <c r="H23" s="10"/>
      <c r="I23" s="10" t="str">
        <f>Working!E17</f>
        <v>Los Angeles</v>
      </c>
      <c r="J23" s="24">
        <f>Working!G17</f>
        <v>19732.145999999997</v>
      </c>
      <c r="K23" s="24">
        <f>Working!F17</f>
        <v>23554.874000000003</v>
      </c>
      <c r="L23" s="29">
        <f t="shared" ref="L23:L32" si="1">J23/K23-1</f>
        <v>-0.16229031834345642</v>
      </c>
      <c r="M23" s="10"/>
      <c r="N23" s="10"/>
      <c r="O23" s="10" t="str">
        <f>Working!A35</f>
        <v>Storage</v>
      </c>
      <c r="P23" s="24">
        <f>Working!C35</f>
        <v>17112.079999999994</v>
      </c>
      <c r="Q23" s="24">
        <f>Working!B35</f>
        <v>13123.953999999998</v>
      </c>
      <c r="R23" s="29">
        <f t="shared" ref="R23:R32" si="2">P23/Q23-1</f>
        <v>0.30388143695108938</v>
      </c>
      <c r="S23" s="10"/>
      <c r="T23" s="10"/>
      <c r="U23" s="10" t="str">
        <f>Working!E35</f>
        <v>Los Angeles</v>
      </c>
      <c r="V23" s="24">
        <f>Working!G35</f>
        <v>15548.799000000003</v>
      </c>
      <c r="W23" s="24">
        <f>Working!F35</f>
        <v>11948.950999999999</v>
      </c>
      <c r="X23" s="29">
        <f t="shared" ref="X23:X32" si="3">V23/W23-1</f>
        <v>0.301268956580373</v>
      </c>
      <c r="Y23" s="10"/>
    </row>
    <row r="24" spans="2:27" x14ac:dyDescent="0.25">
      <c r="C24" s="10" t="str">
        <f>IF(Working!A18="","", Working!A18)</f>
        <v>Accessories</v>
      </c>
      <c r="D24" s="24">
        <f>IF(Working!C18="","", Working!C18)</f>
        <v>59946.232000000004</v>
      </c>
      <c r="E24" s="24">
        <f>IF(Working!B18="","", Working!B18)</f>
        <v>41895.854000000021</v>
      </c>
      <c r="F24" s="29">
        <f t="shared" si="0"/>
        <v>0.43083924247014926</v>
      </c>
      <c r="G24" s="10"/>
      <c r="H24" s="10"/>
      <c r="I24" s="10" t="str">
        <f>Working!E18</f>
        <v>Seattle</v>
      </c>
      <c r="J24" s="24">
        <f>Working!G18</f>
        <v>27221.642000000003</v>
      </c>
      <c r="K24" s="24">
        <f>Working!F18</f>
        <v>4607.1200000000008</v>
      </c>
      <c r="L24" s="29">
        <f t="shared" si="1"/>
        <v>4.9086027713625864</v>
      </c>
      <c r="M24" s="10"/>
      <c r="N24" s="10"/>
      <c r="O24" s="10" t="str">
        <f>Working!A36</f>
        <v>Copiers</v>
      </c>
      <c r="P24" s="24">
        <f>Working!C36</f>
        <v>23079.77</v>
      </c>
      <c r="Q24" s="24">
        <f>Working!B36</f>
        <v>6899.86</v>
      </c>
      <c r="R24" s="29">
        <f t="shared" si="2"/>
        <v>2.3449620716942086</v>
      </c>
      <c r="S24" s="10"/>
      <c r="T24" s="10"/>
      <c r="U24" s="10" t="str">
        <f>Working!E36</f>
        <v>Seattle</v>
      </c>
      <c r="V24" s="24">
        <f>Working!G36</f>
        <v>13504.155999999999</v>
      </c>
      <c r="W24" s="24">
        <f>Working!F36</f>
        <v>893.00400000000002</v>
      </c>
      <c r="X24" s="29">
        <f t="shared" si="3"/>
        <v>14.122167425901786</v>
      </c>
      <c r="Y24" s="10"/>
    </row>
    <row r="25" spans="2:27" x14ac:dyDescent="0.25">
      <c r="C25" s="10" t="str">
        <f>IF(Working!A19="","", Working!A19)</f>
        <v>Machines</v>
      </c>
      <c r="D25" s="24">
        <f>IF(Working!C19="","", Working!C19)</f>
        <v>43544.674999999996</v>
      </c>
      <c r="E25" s="24">
        <f>IF(Working!B19="","", Working!B19)</f>
        <v>55906.885999999991</v>
      </c>
      <c r="F25" s="29">
        <f t="shared" si="0"/>
        <v>-0.22112143752739144</v>
      </c>
      <c r="G25" s="10"/>
      <c r="H25" s="10"/>
      <c r="I25" s="10" t="str">
        <f>Working!E19</f>
        <v>Philadelphia</v>
      </c>
      <c r="J25" s="24">
        <f>Working!G19</f>
        <v>13399.863000000005</v>
      </c>
      <c r="K25" s="24">
        <f>Working!F19</f>
        <v>17926.424999999996</v>
      </c>
      <c r="L25" s="29">
        <f t="shared" si="1"/>
        <v>-0.25250779226755982</v>
      </c>
      <c r="M25" s="10"/>
      <c r="N25" s="10"/>
      <c r="O25" s="10" t="str">
        <f>Working!A37</f>
        <v>Chairs</v>
      </c>
      <c r="P25" s="24">
        <f>Working!C37</f>
        <v>16568.930999999997</v>
      </c>
      <c r="Q25" s="24">
        <f>Working!B37</f>
        <v>9314.973</v>
      </c>
      <c r="R25" s="29">
        <f t="shared" si="2"/>
        <v>0.77874170971832091</v>
      </c>
      <c r="S25" s="10"/>
      <c r="T25" s="10"/>
      <c r="U25" s="10" t="str">
        <f>Working!E37</f>
        <v>Philadelphia</v>
      </c>
      <c r="V25" s="24">
        <f>Working!G37</f>
        <v>5933.5969999999998</v>
      </c>
      <c r="W25" s="24">
        <f>Working!F37</f>
        <v>7049.5649999999996</v>
      </c>
      <c r="X25" s="29">
        <f t="shared" si="3"/>
        <v>-0.15830310097147837</v>
      </c>
      <c r="Y25" s="10"/>
    </row>
    <row r="26" spans="2:27" x14ac:dyDescent="0.25">
      <c r="C26" s="10" t="str">
        <f>IF(Working!A20="","", Working!A20)</f>
        <v/>
      </c>
      <c r="D26" s="24" t="str">
        <f>IF(Working!C20="","", Working!C20)</f>
        <v/>
      </c>
      <c r="E26" s="24" t="str">
        <f>IF(Working!B20="","", Working!B20)</f>
        <v/>
      </c>
      <c r="F26" s="29" t="str">
        <f t="shared" si="0"/>
        <v/>
      </c>
      <c r="G26" s="10"/>
      <c r="H26" s="10"/>
      <c r="I26" s="10" t="str">
        <f>Working!E20</f>
        <v>San Francisco</v>
      </c>
      <c r="J26" s="24">
        <f>Working!G20</f>
        <v>13866.374</v>
      </c>
      <c r="K26" s="24">
        <f>Working!F20</f>
        <v>7033.0340000000006</v>
      </c>
      <c r="L26" s="29">
        <f t="shared" si="1"/>
        <v>0.97160627973645486</v>
      </c>
      <c r="M26" s="10"/>
      <c r="N26" s="10"/>
      <c r="O26" s="10" t="str">
        <f>Working!A38</f>
        <v>Binders</v>
      </c>
      <c r="P26" s="24">
        <f>Working!C38</f>
        <v>9993.9750000000004</v>
      </c>
      <c r="Q26" s="24">
        <f>Working!B38</f>
        <v>14251.798000000001</v>
      </c>
      <c r="R26" s="29">
        <f t="shared" si="2"/>
        <v>-0.29875690070824745</v>
      </c>
      <c r="S26" s="10"/>
      <c r="T26" s="10"/>
      <c r="U26" s="10" t="str">
        <f>Working!E38</f>
        <v>Providence</v>
      </c>
      <c r="V26" s="24">
        <f>Working!G38</f>
        <v>0</v>
      </c>
      <c r="W26" s="24">
        <f>Working!F38</f>
        <v>10876.300000000001</v>
      </c>
      <c r="X26" s="29">
        <f t="shared" si="3"/>
        <v>-1</v>
      </c>
      <c r="Y26" s="10"/>
    </row>
    <row r="27" spans="2:27" x14ac:dyDescent="0.25">
      <c r="C27" s="10" t="str">
        <f>IF(Working!A21="","", Working!A21)</f>
        <v/>
      </c>
      <c r="D27" s="24" t="str">
        <f>IF(Working!C21="","", Working!C21)</f>
        <v/>
      </c>
      <c r="E27" s="24" t="str">
        <f>IF(Working!B21="","", Working!B21)</f>
        <v/>
      </c>
      <c r="F27" s="29" t="str">
        <f t="shared" si="0"/>
        <v/>
      </c>
      <c r="G27" s="10"/>
      <c r="H27" s="10"/>
      <c r="I27" s="10" t="str">
        <f>Working!E21</f>
        <v>Lafayette</v>
      </c>
      <c r="J27" s="24">
        <f>Working!G21</f>
        <v>509.13000000000005</v>
      </c>
      <c r="K27" s="24">
        <f>Working!F21</f>
        <v>17499.95</v>
      </c>
      <c r="L27" s="29">
        <f t="shared" si="1"/>
        <v>-0.97090677401935432</v>
      </c>
      <c r="M27" s="10"/>
      <c r="N27" s="10"/>
      <c r="O27" s="10" t="str">
        <f>Working!A39</f>
        <v>Tables</v>
      </c>
      <c r="P27" s="24">
        <f>Working!C39</f>
        <v>17450.886499999997</v>
      </c>
      <c r="Q27" s="24">
        <f>Working!B39</f>
        <v>5812.219000000001</v>
      </c>
      <c r="R27" s="29">
        <f t="shared" si="2"/>
        <v>2.0024482043777074</v>
      </c>
      <c r="S27" s="10"/>
      <c r="T27" s="10"/>
      <c r="U27" s="10" t="str">
        <f>Working!E39</f>
        <v>Chicago</v>
      </c>
      <c r="V27" s="24">
        <f>Working!G39</f>
        <v>6813.9569999999994</v>
      </c>
      <c r="W27" s="24">
        <f>Working!F39</f>
        <v>3283.2909999999997</v>
      </c>
      <c r="X27" s="29">
        <f t="shared" si="3"/>
        <v>1.0753436110292998</v>
      </c>
      <c r="Y27" s="10"/>
    </row>
    <row r="28" spans="2:27" x14ac:dyDescent="0.25">
      <c r="C28" s="10" t="str">
        <f>IF(Working!A22="","", Working!A22)</f>
        <v/>
      </c>
      <c r="D28" s="24" t="str">
        <f>IF(Working!C22="","", Working!C22)</f>
        <v/>
      </c>
      <c r="E28" s="24" t="str">
        <f>IF(Working!B22="","", Working!B22)</f>
        <v/>
      </c>
      <c r="F28" s="29" t="str">
        <f t="shared" si="0"/>
        <v/>
      </c>
      <c r="G28" s="10"/>
      <c r="H28" s="10"/>
      <c r="I28" s="10" t="str">
        <f>Working!E22</f>
        <v>Newark</v>
      </c>
      <c r="J28" s="24">
        <f>Working!G22</f>
        <v>11299.367999999999</v>
      </c>
      <c r="K28" s="24">
        <f>Working!F22</f>
        <v>1519.3389999999999</v>
      </c>
      <c r="L28" s="29">
        <f t="shared" si="1"/>
        <v>6.4370288658423167</v>
      </c>
      <c r="M28" s="10"/>
      <c r="N28" s="10"/>
      <c r="O28" s="10" t="str">
        <f>Working!A40</f>
        <v>Accessories</v>
      </c>
      <c r="P28" s="24">
        <f>Working!C40</f>
        <v>12878.398000000001</v>
      </c>
      <c r="Q28" s="24">
        <f>Working!B40</f>
        <v>5765.92</v>
      </c>
      <c r="R28" s="29">
        <f t="shared" si="2"/>
        <v>1.2335374059993898</v>
      </c>
      <c r="S28" s="10"/>
      <c r="T28" s="10"/>
      <c r="U28" s="10" t="str">
        <f>Working!E40</f>
        <v>Jackson</v>
      </c>
      <c r="V28" s="24">
        <f>Working!G40</f>
        <v>5405.5729999999994</v>
      </c>
      <c r="W28" s="24">
        <f>Working!F40</f>
        <v>2145.4</v>
      </c>
      <c r="X28" s="29">
        <f t="shared" si="3"/>
        <v>1.519610795189708</v>
      </c>
      <c r="Y28" s="10"/>
    </row>
    <row r="29" spans="2:27" x14ac:dyDescent="0.25">
      <c r="C29" s="10" t="str">
        <f>IF(Working!A23="","", Working!A23)</f>
        <v/>
      </c>
      <c r="D29" s="24" t="str">
        <f>IF(Working!C23="","", Working!C23)</f>
        <v/>
      </c>
      <c r="E29" s="24" t="str">
        <f>IF(Working!B23="","", Working!B23)</f>
        <v/>
      </c>
      <c r="F29" s="29" t="str">
        <f t="shared" si="0"/>
        <v/>
      </c>
      <c r="G29" s="10"/>
      <c r="H29" s="10"/>
      <c r="I29" s="10" t="str">
        <f>Working!E23</f>
        <v>San Diego</v>
      </c>
      <c r="J29" s="24">
        <f>Working!G23</f>
        <v>1266.7660000000001</v>
      </c>
      <c r="K29" s="24">
        <f>Working!F23</f>
        <v>10851.449999999999</v>
      </c>
      <c r="L29" s="29">
        <f t="shared" si="1"/>
        <v>-0.88326297407258936</v>
      </c>
      <c r="M29" s="10"/>
      <c r="N29" s="10"/>
      <c r="O29" s="10" t="str">
        <f>Working!A41</f>
        <v>Machines</v>
      </c>
      <c r="P29" s="24">
        <f>Working!C41</f>
        <v>11947.669</v>
      </c>
      <c r="Q29" s="24">
        <f>Working!B41</f>
        <v>5172.3239999999996</v>
      </c>
      <c r="R29" s="29">
        <f t="shared" si="2"/>
        <v>1.3099227735926831</v>
      </c>
      <c r="S29" s="10"/>
      <c r="T29" s="10"/>
      <c r="U29" s="10" t="str">
        <f>Working!E41</f>
        <v>San Francisco</v>
      </c>
      <c r="V29" s="24">
        <f>Working!G41</f>
        <v>4126.4220000000005</v>
      </c>
      <c r="W29" s="24">
        <f>Working!F41</f>
        <v>1211.9580000000001</v>
      </c>
      <c r="X29" s="29">
        <f t="shared" si="3"/>
        <v>2.4047566004762544</v>
      </c>
      <c r="Y29" s="10"/>
    </row>
    <row r="30" spans="2:27" x14ac:dyDescent="0.25">
      <c r="C30" s="10" t="str">
        <f>IF(Working!A24="","", Working!A24)</f>
        <v/>
      </c>
      <c r="D30" s="24" t="str">
        <f>IF(Working!C24="","", Working!C24)</f>
        <v/>
      </c>
      <c r="E30" s="24" t="str">
        <f>IF(Working!B24="","", Working!B24)</f>
        <v/>
      </c>
      <c r="F30" s="29" t="str">
        <f t="shared" si="0"/>
        <v/>
      </c>
      <c r="G30" s="10"/>
      <c r="H30" s="10"/>
      <c r="I30" s="10" t="str">
        <f>Working!E24</f>
        <v>Columbus</v>
      </c>
      <c r="J30" s="24">
        <f>Working!G24</f>
        <v>8702.9619999999995</v>
      </c>
      <c r="K30" s="24">
        <f>Working!F24</f>
        <v>3173.357</v>
      </c>
      <c r="L30" s="29">
        <f t="shared" si="1"/>
        <v>1.7425095884263886</v>
      </c>
      <c r="M30" s="10"/>
      <c r="N30" s="10"/>
      <c r="O30" s="10" t="str">
        <f>Working!A42</f>
        <v>Paper</v>
      </c>
      <c r="P30" s="24">
        <f>Working!C42</f>
        <v>7025.7059999999965</v>
      </c>
      <c r="Q30" s="24">
        <f>Working!B42</f>
        <v>6180.4999999999982</v>
      </c>
      <c r="R30" s="29">
        <f t="shared" si="2"/>
        <v>0.1367536607070623</v>
      </c>
      <c r="S30" s="10"/>
      <c r="T30" s="10"/>
      <c r="U30" s="10" t="str">
        <f>Working!E42</f>
        <v>Richmond</v>
      </c>
      <c r="V30" s="24">
        <f>Working!G42</f>
        <v>5094.46</v>
      </c>
      <c r="W30" s="24">
        <f>Working!F42</f>
        <v>0</v>
      </c>
      <c r="X30" s="29" t="e">
        <f t="shared" si="3"/>
        <v>#DIV/0!</v>
      </c>
      <c r="Y30" s="10"/>
    </row>
    <row r="31" spans="2:27" x14ac:dyDescent="0.25">
      <c r="C31" s="10" t="str">
        <f>IF(Working!A25="","", Working!A25)</f>
        <v/>
      </c>
      <c r="D31" s="24" t="str">
        <f>IF(Working!C25="","", Working!C25)</f>
        <v/>
      </c>
      <c r="E31" s="24" t="str">
        <f>IF(Working!B25="","", Working!B25)</f>
        <v/>
      </c>
      <c r="F31" s="29" t="str">
        <f t="shared" si="0"/>
        <v/>
      </c>
      <c r="G31" s="10"/>
      <c r="H31" s="10"/>
      <c r="I31" s="10" t="str">
        <f>Working!E25</f>
        <v>Chicago</v>
      </c>
      <c r="J31" s="24">
        <f>Working!G25</f>
        <v>4717.3459999999995</v>
      </c>
      <c r="K31" s="24">
        <f>Working!F25</f>
        <v>6332.9750000000004</v>
      </c>
      <c r="L31" s="29">
        <f t="shared" si="1"/>
        <v>-0.25511374985689994</v>
      </c>
      <c r="M31" s="10"/>
      <c r="N31" s="10"/>
      <c r="O31" s="10" t="str">
        <f>Working!A43</f>
        <v>Furnishings</v>
      </c>
      <c r="P31" s="24">
        <f>Working!C43</f>
        <v>7285.6260000000002</v>
      </c>
      <c r="Q31" s="24">
        <f>Working!B43</f>
        <v>4313.9319999999998</v>
      </c>
      <c r="R31" s="29">
        <f t="shared" si="2"/>
        <v>0.68885972240638016</v>
      </c>
      <c r="S31" s="10"/>
      <c r="T31" s="10"/>
      <c r="U31" s="10" t="str">
        <f>Working!E43</f>
        <v>Columbus</v>
      </c>
      <c r="V31" s="24">
        <f>Working!G43</f>
        <v>1938.1720000000003</v>
      </c>
      <c r="W31" s="24">
        <f>Working!F43</f>
        <v>3123.5650000000001</v>
      </c>
      <c r="X31" s="29">
        <f t="shared" si="3"/>
        <v>-0.37950002641212843</v>
      </c>
      <c r="Y31" s="10"/>
    </row>
    <row r="32" spans="2:27" s="2" customFormat="1" ht="15.75" thickBot="1" x14ac:dyDescent="0.3">
      <c r="C32" s="26" t="s">
        <v>10979</v>
      </c>
      <c r="D32" s="27">
        <f>SUM(D22:D31)</f>
        <v>271730.81099999999</v>
      </c>
      <c r="E32" s="27">
        <f>SUM(E22:E31)</f>
        <v>226364.18000000005</v>
      </c>
      <c r="F32" s="31">
        <f t="shared" si="0"/>
        <v>0.20041435442657018</v>
      </c>
      <c r="G32" s="20"/>
      <c r="H32" s="20"/>
      <c r="I32" s="26" t="s">
        <v>10979</v>
      </c>
      <c r="J32" s="27">
        <f>SUM(J22:J31)</f>
        <v>142182.935</v>
      </c>
      <c r="K32" s="27">
        <f>SUM(K22:K31)</f>
        <v>106224.40400000001</v>
      </c>
      <c r="L32" s="30">
        <f t="shared" si="1"/>
        <v>0.33851478234700183</v>
      </c>
      <c r="M32" s="20"/>
      <c r="N32" s="20"/>
      <c r="O32" s="26" t="s">
        <v>10979</v>
      </c>
      <c r="P32" s="27">
        <f>SUM(P22:P31)</f>
        <v>150456.14349999998</v>
      </c>
      <c r="Q32" s="27">
        <f>SUM(Q22:Q31)</f>
        <v>93514.09599999999</v>
      </c>
      <c r="R32" s="30">
        <f t="shared" si="2"/>
        <v>0.60891405612261917</v>
      </c>
      <c r="S32" s="20"/>
      <c r="T32" s="20"/>
      <c r="U32" s="26" t="s">
        <v>10979</v>
      </c>
      <c r="V32" s="27">
        <f>SUM(V22:V31)</f>
        <v>86116.217000000033</v>
      </c>
      <c r="W32" s="27">
        <f>SUM(W22:W31)</f>
        <v>50073.157999999996</v>
      </c>
      <c r="X32" s="30">
        <f t="shared" si="3"/>
        <v>0.71980798574757432</v>
      </c>
      <c r="Y32" s="20"/>
    </row>
    <row r="33" spans="3:25" ht="15.75" thickTop="1" x14ac:dyDescent="0.25">
      <c r="C33" s="10"/>
      <c r="D33" s="10"/>
      <c r="E33" s="10"/>
      <c r="F33" s="10"/>
      <c r="G33" s="10"/>
      <c r="H33" s="10"/>
      <c r="I33" s="10"/>
      <c r="J33" s="10"/>
      <c r="K33" s="10"/>
      <c r="L33" s="10"/>
      <c r="M33" s="10"/>
      <c r="N33" s="10"/>
      <c r="O33" s="10"/>
      <c r="P33" s="10"/>
      <c r="Q33" s="10"/>
      <c r="R33" s="10"/>
      <c r="S33" s="10"/>
      <c r="T33" s="10"/>
      <c r="U33" s="10"/>
      <c r="V33" s="10"/>
      <c r="W33" s="10"/>
      <c r="X33" s="10"/>
      <c r="Y33" s="10"/>
    </row>
    <row r="34" spans="3:25" x14ac:dyDescent="0.25">
      <c r="C34" s="10"/>
      <c r="D34" s="10"/>
      <c r="E34" s="10"/>
      <c r="F34" s="10"/>
      <c r="G34" s="10"/>
      <c r="H34" s="10"/>
      <c r="I34" s="10"/>
      <c r="J34" s="10"/>
      <c r="K34" s="10"/>
      <c r="L34" s="10"/>
      <c r="M34" s="10"/>
      <c r="N34" s="10"/>
      <c r="O34" s="10"/>
      <c r="P34" s="10"/>
      <c r="Q34" s="10"/>
      <c r="R34" s="10"/>
      <c r="S34" s="10"/>
      <c r="T34" s="10"/>
      <c r="U34" s="10"/>
      <c r="V34" s="10"/>
      <c r="W34" s="10"/>
      <c r="X34" s="10"/>
      <c r="Y34" s="10"/>
    </row>
    <row r="36" spans="3:25" x14ac:dyDescent="0.25">
      <c r="C36" s="10"/>
      <c r="D36" s="10"/>
      <c r="E36" s="10"/>
      <c r="F36" s="10"/>
      <c r="G36" s="10"/>
      <c r="H36" s="10"/>
      <c r="I36" s="10"/>
      <c r="J36" s="10"/>
      <c r="K36" s="10"/>
      <c r="L36" s="10"/>
      <c r="M36" s="10"/>
      <c r="N36" s="10"/>
      <c r="O36" s="10"/>
      <c r="P36" s="10"/>
      <c r="Q36" s="10"/>
      <c r="R36" s="10"/>
      <c r="S36" s="10"/>
      <c r="T36" s="10"/>
      <c r="U36" s="10"/>
      <c r="V36" s="10"/>
      <c r="W36" s="10"/>
      <c r="X36" s="10"/>
      <c r="Y36" s="10"/>
    </row>
    <row r="38" spans="3:25" x14ac:dyDescent="0.25">
      <c r="C38" s="10"/>
      <c r="D38" s="10"/>
      <c r="E38" s="10"/>
      <c r="F38" s="10"/>
      <c r="G38" s="10"/>
      <c r="H38" s="10"/>
      <c r="I38" s="10"/>
      <c r="J38" s="10"/>
      <c r="K38" s="10"/>
      <c r="L38" s="10"/>
      <c r="M38" s="10"/>
      <c r="N38" s="10"/>
      <c r="O38" s="10"/>
      <c r="P38" s="10"/>
      <c r="Q38" s="10"/>
      <c r="R38" s="10"/>
      <c r="S38" s="10"/>
      <c r="T38" s="10"/>
      <c r="U38" s="10"/>
      <c r="V38" s="10"/>
      <c r="W38" s="10"/>
      <c r="X38" s="10"/>
      <c r="Y38" s="10"/>
    </row>
    <row r="39" spans="3:25" x14ac:dyDescent="0.25">
      <c r="C39" s="10"/>
      <c r="D39" s="10"/>
      <c r="E39" s="10"/>
      <c r="F39" s="10"/>
      <c r="G39" s="10"/>
      <c r="H39" s="10"/>
      <c r="I39" s="10"/>
      <c r="J39" s="10"/>
      <c r="K39" s="10"/>
      <c r="L39" s="10"/>
      <c r="M39" s="10"/>
      <c r="N39" s="10"/>
      <c r="O39" s="10"/>
      <c r="P39" s="10"/>
      <c r="Q39" s="10"/>
      <c r="R39" s="10"/>
      <c r="S39" s="10"/>
      <c r="T39" s="10"/>
      <c r="U39" s="10"/>
      <c r="V39" s="10"/>
      <c r="W39" s="10"/>
      <c r="X39" s="10"/>
      <c r="Y39" s="10"/>
    </row>
    <row r="40" spans="3:25" x14ac:dyDescent="0.25">
      <c r="C40" s="10"/>
      <c r="D40" s="10"/>
      <c r="E40" s="10"/>
      <c r="F40" s="10"/>
      <c r="G40" s="10"/>
      <c r="H40" s="10"/>
      <c r="I40" s="10"/>
      <c r="J40" s="10"/>
      <c r="K40" s="10"/>
      <c r="L40" s="10"/>
      <c r="M40" s="10"/>
      <c r="N40" s="10"/>
      <c r="O40" s="10"/>
      <c r="P40" s="10"/>
      <c r="Q40" s="10"/>
      <c r="R40" s="10"/>
      <c r="S40" s="10"/>
      <c r="T40" s="10"/>
      <c r="U40" s="10"/>
      <c r="V40" s="10"/>
      <c r="W40" s="10"/>
      <c r="X40" s="10"/>
      <c r="Y40" s="10"/>
    </row>
    <row r="41" spans="3:25" x14ac:dyDescent="0.25">
      <c r="C41" s="10"/>
      <c r="D41" s="10"/>
      <c r="E41" s="10"/>
      <c r="F41" s="10"/>
      <c r="G41" s="10"/>
      <c r="H41" s="10"/>
      <c r="I41" s="10"/>
      <c r="J41" s="10"/>
      <c r="K41" s="10"/>
      <c r="L41" s="10"/>
      <c r="M41" s="10"/>
      <c r="N41" s="10"/>
      <c r="O41" s="10"/>
      <c r="P41" s="10"/>
      <c r="Q41" s="10"/>
      <c r="R41" s="10"/>
      <c r="S41" s="10"/>
      <c r="T41" s="10"/>
      <c r="U41" s="10"/>
      <c r="V41" s="10"/>
      <c r="W41" s="10"/>
      <c r="X41" s="10"/>
      <c r="Y41" s="10"/>
    </row>
    <row r="42" spans="3:25" x14ac:dyDescent="0.25">
      <c r="C42" s="10"/>
      <c r="D42" s="10"/>
      <c r="E42" s="10"/>
      <c r="F42" s="10"/>
      <c r="G42" s="10"/>
      <c r="H42" s="10"/>
      <c r="I42" s="10"/>
      <c r="J42" s="10"/>
      <c r="K42" s="10"/>
      <c r="L42" s="10"/>
      <c r="M42" s="10"/>
      <c r="N42" s="10"/>
      <c r="O42" s="10"/>
      <c r="P42" s="10"/>
      <c r="Q42" s="10"/>
      <c r="R42" s="10"/>
      <c r="S42" s="10"/>
      <c r="T42" s="10"/>
      <c r="U42" s="10"/>
      <c r="V42" s="10"/>
      <c r="W42" s="10"/>
      <c r="X42" s="10"/>
      <c r="Y42" s="10"/>
    </row>
    <row r="43" spans="3:25" x14ac:dyDescent="0.25">
      <c r="C43" s="10"/>
      <c r="D43" s="10"/>
      <c r="E43" s="10"/>
      <c r="F43" s="10"/>
      <c r="G43" s="10"/>
      <c r="H43" s="10"/>
      <c r="I43" s="10"/>
      <c r="J43" s="10"/>
      <c r="K43" s="10"/>
      <c r="L43" s="10"/>
      <c r="M43" s="10"/>
      <c r="N43" s="10"/>
      <c r="O43" s="10"/>
      <c r="P43" s="10"/>
      <c r="Q43" s="10"/>
      <c r="R43" s="10"/>
      <c r="S43" s="10"/>
      <c r="T43" s="10"/>
      <c r="U43" s="10"/>
      <c r="V43" s="10"/>
      <c r="W43" s="10"/>
      <c r="X43" s="10"/>
      <c r="Y43" s="10"/>
    </row>
    <row r="44" spans="3:25" x14ac:dyDescent="0.25">
      <c r="C44" s="10"/>
      <c r="D44" s="10"/>
      <c r="E44" s="10"/>
      <c r="F44" s="10"/>
      <c r="G44" s="10"/>
      <c r="H44" s="10"/>
      <c r="I44" s="10"/>
      <c r="J44" s="10"/>
      <c r="K44" s="10"/>
      <c r="L44" s="10"/>
      <c r="M44" s="10"/>
      <c r="N44" s="10"/>
      <c r="O44" s="10"/>
      <c r="P44" s="10"/>
      <c r="Q44" s="10"/>
      <c r="R44" s="10"/>
      <c r="S44" s="10"/>
      <c r="T44" s="10"/>
      <c r="U44" s="10"/>
      <c r="V44" s="10"/>
      <c r="W44" s="10"/>
      <c r="X44" s="10"/>
      <c r="Y44" s="10"/>
    </row>
    <row r="45" spans="3:25" x14ac:dyDescent="0.25">
      <c r="C45" s="10"/>
      <c r="D45" s="10"/>
      <c r="E45" s="10"/>
      <c r="F45" s="10"/>
      <c r="G45" s="10"/>
      <c r="H45" s="10"/>
      <c r="I45" s="10"/>
      <c r="J45" s="10"/>
      <c r="K45" s="10"/>
      <c r="L45" s="10"/>
      <c r="M45" s="10"/>
      <c r="N45" s="10"/>
      <c r="O45" s="10"/>
      <c r="P45" s="10"/>
      <c r="Q45" s="10"/>
      <c r="R45" s="10"/>
      <c r="S45" s="10"/>
      <c r="T45" s="10"/>
      <c r="U45" s="10"/>
      <c r="V45" s="10"/>
      <c r="W45" s="10"/>
      <c r="X45" s="10"/>
      <c r="Y45" s="10"/>
    </row>
    <row r="46" spans="3:25" x14ac:dyDescent="0.25">
      <c r="C46" s="10"/>
      <c r="D46" s="10"/>
      <c r="E46" s="10"/>
      <c r="F46" s="10"/>
      <c r="G46" s="10"/>
      <c r="H46" s="10"/>
      <c r="I46" s="10"/>
      <c r="J46" s="10"/>
      <c r="K46" s="10"/>
      <c r="L46" s="10"/>
      <c r="M46" s="10"/>
      <c r="N46" s="10"/>
      <c r="O46" s="10"/>
      <c r="P46" s="10"/>
      <c r="Q46" s="10"/>
      <c r="R46" s="10"/>
      <c r="S46" s="10"/>
      <c r="T46" s="10"/>
      <c r="U46" s="10"/>
      <c r="V46" s="10"/>
      <c r="W46" s="10"/>
      <c r="X46" s="10"/>
      <c r="Y46" s="10"/>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3" r:id="rId4" name="Option Button 3">
              <controlPr defaultSize="0" autoFill="0" autoLine="0" autoPict="0">
                <anchor moveWithCells="1">
                  <from>
                    <xdr:col>25</xdr:col>
                    <xdr:colOff>28575</xdr:colOff>
                    <xdr:row>37</xdr:row>
                    <xdr:rowOff>142875</xdr:rowOff>
                  </from>
                  <to>
                    <xdr:col>26</xdr:col>
                    <xdr:colOff>428625</xdr:colOff>
                    <xdr:row>38</xdr:row>
                    <xdr:rowOff>152400</xdr:rowOff>
                  </to>
                </anchor>
              </controlPr>
            </control>
          </mc:Choice>
        </mc:AlternateContent>
        <mc:AlternateContent xmlns:mc="http://schemas.openxmlformats.org/markup-compatibility/2006">
          <mc:Choice Requires="x14">
            <control shapeId="5124" r:id="rId5" name="Option Button 4">
              <controlPr defaultSize="0" autoFill="0" autoLine="0" autoPict="0">
                <anchor moveWithCells="1">
                  <from>
                    <xdr:col>25</xdr:col>
                    <xdr:colOff>19050</xdr:colOff>
                    <xdr:row>39</xdr:row>
                    <xdr:rowOff>19050</xdr:rowOff>
                  </from>
                  <to>
                    <xdr:col>26</xdr:col>
                    <xdr:colOff>428625</xdr:colOff>
                    <xdr:row>40</xdr:row>
                    <xdr:rowOff>28575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Data_source</vt:lpstr>
      <vt:lpstr>Working</vt:lpstr>
      <vt:lpstr>Dashboard_Wireframe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King Penners</dc:creator>
  <cp:lastModifiedBy>the King Penners</cp:lastModifiedBy>
  <dcterms:created xsi:type="dcterms:W3CDTF">2024-10-31T17:46:32Z</dcterms:created>
  <dcterms:modified xsi:type="dcterms:W3CDTF">2024-11-13T11:42:53Z</dcterms:modified>
</cp:coreProperties>
</file>