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Trang/NewSites/"/>
    </mc:Choice>
  </mc:AlternateContent>
  <bookViews>
    <workbookView xWindow="0" yWindow="460" windowWidth="25600" windowHeight="14180" tabRatio="500" activeTab="1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2" l="1"/>
  <c r="E27" i="2"/>
  <c r="E39" i="2"/>
  <c r="F27" i="2"/>
  <c r="F28" i="2"/>
  <c r="F29" i="2"/>
  <c r="F30" i="2"/>
  <c r="F31" i="2"/>
  <c r="F32" i="2"/>
  <c r="F33" i="2"/>
  <c r="F34" i="2"/>
  <c r="F35" i="2"/>
  <c r="F36" i="2"/>
  <c r="F37" i="2"/>
  <c r="F26" i="2"/>
  <c r="K26" i="2"/>
  <c r="E26" i="2"/>
  <c r="K28" i="2"/>
  <c r="E28" i="2"/>
  <c r="K29" i="2"/>
  <c r="E29" i="2"/>
  <c r="K30" i="2"/>
  <c r="E30" i="2"/>
  <c r="K31" i="2"/>
  <c r="E31" i="2"/>
  <c r="K32" i="2"/>
  <c r="E32" i="2"/>
  <c r="K33" i="2"/>
  <c r="E33" i="2"/>
  <c r="K34" i="2"/>
  <c r="E34" i="2"/>
  <c r="K35" i="2"/>
  <c r="E35" i="2"/>
  <c r="K36" i="2"/>
  <c r="E36" i="2"/>
  <c r="K37" i="2"/>
  <c r="E37" i="2"/>
  <c r="G27" i="2"/>
  <c r="G28" i="2"/>
  <c r="G29" i="2"/>
  <c r="G30" i="2"/>
  <c r="G31" i="2"/>
  <c r="G32" i="2"/>
  <c r="G33" i="2"/>
  <c r="G34" i="2"/>
  <c r="G35" i="2"/>
  <c r="G36" i="2"/>
  <c r="G37" i="2"/>
  <c r="G26" i="2"/>
  <c r="H29" i="2"/>
  <c r="M12" i="2"/>
  <c r="N12" i="2"/>
  <c r="O12" i="2"/>
  <c r="P12" i="2"/>
  <c r="M10" i="2"/>
  <c r="N10" i="2"/>
  <c r="O10" i="2"/>
  <c r="P10" i="2"/>
  <c r="Q10" i="2"/>
  <c r="L10" i="2"/>
  <c r="E13" i="1"/>
  <c r="C13" i="1"/>
  <c r="D13" i="1"/>
  <c r="F13" i="1"/>
  <c r="G13" i="1"/>
  <c r="H13" i="1"/>
  <c r="E15" i="1"/>
  <c r="C15" i="1"/>
  <c r="D15" i="1"/>
  <c r="F15" i="1"/>
  <c r="G15" i="1"/>
  <c r="N38" i="1"/>
  <c r="N37" i="1"/>
  <c r="I40" i="1"/>
  <c r="H40" i="1"/>
  <c r="J40" i="1"/>
  <c r="G40" i="1"/>
  <c r="E14" i="1"/>
  <c r="D14" i="1"/>
  <c r="E16" i="1"/>
  <c r="D16" i="1"/>
  <c r="C7" i="1"/>
  <c r="C16" i="1"/>
  <c r="F16" i="1"/>
  <c r="G16" i="1"/>
  <c r="H16" i="1"/>
  <c r="E17" i="1"/>
  <c r="D17" i="1"/>
  <c r="C17" i="1"/>
  <c r="B18" i="1"/>
  <c r="B21" i="1"/>
  <c r="C5" i="1"/>
  <c r="C14" i="1"/>
  <c r="F14" i="1"/>
  <c r="G14" i="1"/>
  <c r="H14" i="1"/>
  <c r="H15" i="1"/>
  <c r="F17" i="1"/>
  <c r="G17" i="1"/>
  <c r="H17" i="1"/>
  <c r="H19" i="1"/>
  <c r="H21" i="1"/>
  <c r="B22" i="1"/>
  <c r="B24" i="1"/>
  <c r="B27" i="1"/>
  <c r="C2" i="1"/>
  <c r="C1" i="1"/>
  <c r="C3" i="1"/>
  <c r="C4" i="1"/>
  <c r="C6" i="1"/>
</calcChain>
</file>

<file path=xl/sharedStrings.xml><?xml version="1.0" encoding="utf-8"?>
<sst xmlns="http://schemas.openxmlformats.org/spreadsheetml/2006/main" count="83" uniqueCount="64">
  <si>
    <t>Tong Tip</t>
  </si>
  <si>
    <t>Gio Lam</t>
  </si>
  <si>
    <t>%Sale</t>
  </si>
  <si>
    <t>margin</t>
  </si>
  <si>
    <t xml:space="preserve">%Base </t>
  </si>
  <si>
    <t>Base_point</t>
  </si>
  <si>
    <t>Tip</t>
  </si>
  <si>
    <t>Rate</t>
  </si>
  <si>
    <t>Tong</t>
  </si>
  <si>
    <t>Tip(Hrs)</t>
  </si>
  <si>
    <t>Rate Inc</t>
  </si>
  <si>
    <t>%Net</t>
  </si>
  <si>
    <t>%Gross</t>
  </si>
  <si>
    <t>Luong</t>
  </si>
  <si>
    <t>lan</t>
  </si>
  <si>
    <t>vuong</t>
  </si>
  <si>
    <t>Can</t>
  </si>
  <si>
    <t>dung</t>
  </si>
  <si>
    <t>Base</t>
  </si>
  <si>
    <t>Mai</t>
  </si>
  <si>
    <t>trang</t>
  </si>
  <si>
    <t>Co van</t>
  </si>
  <si>
    <t>Comrang LTD</t>
  </si>
  <si>
    <t>Payroll</t>
  </si>
  <si>
    <t>Week Commencing</t>
  </si>
  <si>
    <t>Name</t>
  </si>
  <si>
    <t>5/14/2018</t>
  </si>
  <si>
    <t>5/21/2018</t>
  </si>
  <si>
    <t>5/28/2018</t>
  </si>
  <si>
    <t>Total</t>
  </si>
  <si>
    <t>Gross</t>
  </si>
  <si>
    <t>Hai Ha Le</t>
  </si>
  <si>
    <t>Phuc Huu Le</t>
  </si>
  <si>
    <t>Trang Thu Le</t>
  </si>
  <si>
    <t>Ky Sinh Voong</t>
  </si>
  <si>
    <t>Tung</t>
  </si>
  <si>
    <t>Van Thuy Tran</t>
  </si>
  <si>
    <t>Tuan Hong Nguyen</t>
  </si>
  <si>
    <t>Khanh Kinh Pham</t>
  </si>
  <si>
    <t>Vuong Thuy Trang</t>
  </si>
  <si>
    <t>Mai Thi Ngoc Le</t>
  </si>
  <si>
    <t>Vuong  Nguyen</t>
  </si>
  <si>
    <t>Lan Ngoc Le</t>
  </si>
  <si>
    <t>Phuc  Hoang</t>
  </si>
  <si>
    <t>Hoang Minh Pham</t>
  </si>
  <si>
    <t>Dung Phuong Nguyen</t>
  </si>
  <si>
    <t>Hong</t>
  </si>
  <si>
    <t>Trang V</t>
  </si>
  <si>
    <t>Phuc</t>
  </si>
  <si>
    <t>Hoang</t>
  </si>
  <si>
    <t>TM</t>
  </si>
  <si>
    <t>Uncle</t>
  </si>
  <si>
    <t>Left to pay</t>
  </si>
  <si>
    <t>No con</t>
  </si>
  <si>
    <t>Total pay</t>
  </si>
  <si>
    <t>Paid Trang</t>
  </si>
  <si>
    <t>Trang Gain</t>
  </si>
  <si>
    <t>Paid lan</t>
  </si>
  <si>
    <t>Gain 2</t>
  </si>
  <si>
    <t>Gain 3</t>
  </si>
  <si>
    <t>Paid 0</t>
  </si>
  <si>
    <t>Gain Lan</t>
  </si>
  <si>
    <t>exp</t>
  </si>
  <si>
    <t>jacky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</si>
</sst>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£&quot;#,##0.00_);[Red]\(&quot;£&quot;#,##0.00\)"/>
    <numFmt numFmtId="44" formatCode="_(&quot;£&quot;* #,##0.00_);_(&quot;£&quot;* \(#,##0.00\);_(&quot;£&quot;* &quot;-&quot;??_);_(@_)"/>
    <numFmt numFmtId="164" formatCode="_-[$£-809]* #,##0.00_-;\-[$£-809]* #,##0.00_-;_-[$£-809]* &quot;-&quot;??_-;_-@_-"/>
    <numFmt numFmtId="165" formatCode="0.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2" borderId="0" xfId="0" applyFont="1" applyFill="1"/>
    <xf numFmtId="0" fontId="4" fillId="3" borderId="0" xfId="0" applyFont="1" applyFill="1"/>
    <xf numFmtId="0" fontId="4" fillId="3" borderId="1" xfId="0" applyFont="1" applyFill="1" applyBorder="1"/>
    <xf numFmtId="164" fontId="4" fillId="3" borderId="0" xfId="0" applyNumberFormat="1" applyFont="1" applyFill="1"/>
    <xf numFmtId="164" fontId="0" fillId="0" borderId="0" xfId="0" applyNumberFormat="1"/>
    <xf numFmtId="0" fontId="0" fillId="0" borderId="2" xfId="0" applyBorder="1"/>
    <xf numFmtId="0" fontId="0" fillId="0" borderId="0" xfId="0" applyFont="1" applyFill="1"/>
    <xf numFmtId="44" fontId="0" fillId="0" borderId="0" xfId="1" applyFont="1" applyFill="1"/>
    <xf numFmtId="0" fontId="3" fillId="0" borderId="0" xfId="0" applyFont="1"/>
    <xf numFmtId="0" fontId="0" fillId="0" borderId="0" xfId="0" applyFont="1"/>
    <xf numFmtId="165" fontId="0" fillId="0" borderId="0" xfId="0" applyNumberFormat="1" applyFont="1"/>
    <xf numFmtId="17" fontId="0" fillId="0" borderId="0" xfId="0" applyNumberFormat="1"/>
    <xf numFmtId="14" fontId="0" fillId="0" borderId="0" xfId="0" applyNumberFormat="1"/>
    <xf numFmtId="8" fontId="0" fillId="0" borderId="0" xfId="0" applyNumberFormat="1"/>
    <xf numFmtId="164" fontId="2" fillId="4" borderId="1" xfId="0" applyNumberFormat="1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Sheet1!$A$1:$A$8</c:f>
              <c:numCache>
                <c:formatCode>General</c:formatCode>
                <c:ptCount val="8"/>
                <c:pt idx="0">
                  <c:v>0.0</c:v>
                </c:pt>
                <c:pt idx="1">
                  <c:v>15.0</c:v>
                </c:pt>
                <c:pt idx="2">
                  <c:v>25.0</c:v>
                </c:pt>
                <c:pt idx="3">
                  <c:v>35.0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</c:numCache>
            </c:numRef>
          </c:xVal>
          <c:yVal>
            <c:numRef>
              <c:f>Sheet1!$B$1:$B$8</c:f>
              <c:numCache>
                <c:formatCode>General</c:formatCode>
                <c:ptCount val="8"/>
                <c:pt idx="0">
                  <c:v>0.0</c:v>
                </c:pt>
                <c:pt idx="1">
                  <c:v>1.0</c:v>
                </c:pt>
                <c:pt idx="2">
                  <c:v>2.75</c:v>
                </c:pt>
                <c:pt idx="3">
                  <c:v>7.75</c:v>
                </c:pt>
                <c:pt idx="4">
                  <c:v>8.75</c:v>
                </c:pt>
                <c:pt idx="5">
                  <c:v>9.0</c:v>
                </c:pt>
                <c:pt idx="6">
                  <c:v>11.0</c:v>
                </c:pt>
                <c:pt idx="7">
                  <c:v>15.0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634336"/>
        <c:axId val="-2014624560"/>
      </c:scatterChart>
      <c:valAx>
        <c:axId val="176363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624560"/>
        <c:crosses val="autoZero"/>
        <c:crossBetween val="midCat"/>
      </c:valAx>
      <c:valAx>
        <c:axId val="-20146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63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292100</xdr:colOff>
      <xdr:row>5</xdr:row>
      <xdr:rowOff>177800</xdr:rowOff>
    </xdr:from>
    <xdr:to>
      <xdr:col>16</xdr:col>
      <xdr:colOff>304800</xdr:colOff>
      <xdr:row>23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17" workbookViewId="0">
      <selection activeCell="N38" sqref="N38"/>
    </sheetView>
  </sheetViews>
  <sheetFormatPr baseColWidth="10" defaultRowHeight="16" x14ac:dyDescent="0.2"/>
  <sheetData>
    <row r="1" spans="1:10" x14ac:dyDescent="0.2">
      <c r="A1" s="10">
        <v>0</v>
      </c>
      <c r="B1" s="10">
        <v>0</v>
      </c>
      <c r="C1" s="10">
        <f t="shared" ref="C1:C7" si="0">(B2-B1)/(A2-A1)</f>
        <v>6.6666666666666666E-2</v>
      </c>
      <c r="D1" s="10"/>
    </row>
    <row r="2" spans="1:10" x14ac:dyDescent="0.2">
      <c r="A2" s="10">
        <v>15</v>
      </c>
      <c r="B2" s="10">
        <v>1</v>
      </c>
      <c r="C2" s="10">
        <f t="shared" si="0"/>
        <v>0.17499999999999999</v>
      </c>
      <c r="D2" s="10"/>
    </row>
    <row r="3" spans="1:10" x14ac:dyDescent="0.2">
      <c r="A3" s="10">
        <v>25</v>
      </c>
      <c r="B3" s="10">
        <v>2.75</v>
      </c>
      <c r="C3" s="10">
        <f t="shared" si="0"/>
        <v>0.5</v>
      </c>
      <c r="D3" s="10"/>
    </row>
    <row r="4" spans="1:10" x14ac:dyDescent="0.2">
      <c r="A4" s="10">
        <v>35</v>
      </c>
      <c r="B4" s="10">
        <v>7.75</v>
      </c>
      <c r="C4" s="10">
        <f t="shared" si="0"/>
        <v>0.2</v>
      </c>
      <c r="D4" s="10"/>
    </row>
    <row r="5" spans="1:10" x14ac:dyDescent="0.2">
      <c r="A5" s="10">
        <v>40</v>
      </c>
      <c r="B5" s="10">
        <v>8.75</v>
      </c>
      <c r="C5" s="10">
        <f t="shared" si="0"/>
        <v>2.5000000000000001E-2</v>
      </c>
      <c r="D5" s="10"/>
    </row>
    <row r="6" spans="1:10" x14ac:dyDescent="0.2">
      <c r="A6" s="10">
        <v>50</v>
      </c>
      <c r="B6" s="10">
        <v>9</v>
      </c>
      <c r="C6" s="10">
        <f t="shared" si="0"/>
        <v>0.2</v>
      </c>
      <c r="D6" s="10"/>
    </row>
    <row r="7" spans="1:10" x14ac:dyDescent="0.2">
      <c r="A7" s="10">
        <v>60</v>
      </c>
      <c r="B7" s="10">
        <v>11</v>
      </c>
      <c r="C7" s="10">
        <f t="shared" si="0"/>
        <v>0.4</v>
      </c>
      <c r="D7" s="10"/>
      <c r="E7" s="10"/>
      <c r="F7" s="10"/>
      <c r="G7" s="10"/>
      <c r="H7" s="10"/>
      <c r="I7" s="10"/>
      <c r="J7" s="10"/>
    </row>
    <row r="8" spans="1:10" x14ac:dyDescent="0.2">
      <c r="A8" s="10">
        <v>70</v>
      </c>
      <c r="B8" s="10">
        <v>15</v>
      </c>
      <c r="C8" s="10"/>
      <c r="D8" s="10"/>
      <c r="E8" s="10"/>
      <c r="F8" s="10"/>
      <c r="G8" s="10"/>
      <c r="H8" s="10"/>
      <c r="I8" s="10"/>
      <c r="J8" s="10"/>
    </row>
    <row r="9" spans="1:10" x14ac:dyDescent="0.2">
      <c r="A9" s="9"/>
      <c r="B9" s="9"/>
      <c r="C9" s="10"/>
      <c r="D9" s="10"/>
      <c r="E9" s="10"/>
      <c r="F9" s="10"/>
      <c r="G9" s="10"/>
      <c r="H9" s="10"/>
      <c r="I9" s="10"/>
      <c r="J9" s="10"/>
    </row>
    <row r="10" spans="1:10" x14ac:dyDescent="0.2">
      <c r="C10" s="10"/>
      <c r="D10" s="10"/>
      <c r="E10" s="10"/>
      <c r="F10" s="10"/>
      <c r="G10" s="10"/>
      <c r="H10" s="10"/>
      <c r="I10" s="10"/>
      <c r="J10" s="10"/>
    </row>
    <row r="11" spans="1:10" x14ac:dyDescent="0.2">
      <c r="A11" s="1" t="s">
        <v>2</v>
      </c>
      <c r="B11" s="2" t="s">
        <v>1</v>
      </c>
      <c r="C11" s="10" t="s">
        <v>3</v>
      </c>
      <c r="D11" s="10" t="s">
        <v>4</v>
      </c>
      <c r="E11" s="10" t="s">
        <v>5</v>
      </c>
      <c r="F11" s="10" t="s">
        <v>11</v>
      </c>
      <c r="G11" s="10" t="s">
        <v>12</v>
      </c>
      <c r="H11" s="10" t="s">
        <v>9</v>
      </c>
      <c r="I11" s="10"/>
      <c r="J11" s="10"/>
    </row>
    <row r="12" spans="1:10" x14ac:dyDescent="0.2">
      <c r="A12" s="1"/>
      <c r="B12" s="2"/>
      <c r="C12" s="10"/>
      <c r="D12" s="10"/>
      <c r="E12" s="10"/>
      <c r="F12" s="10"/>
      <c r="G12" s="10"/>
      <c r="H12" s="10"/>
      <c r="I12" s="10"/>
      <c r="J12" s="10"/>
    </row>
    <row r="13" spans="1:10" x14ac:dyDescent="0.2">
      <c r="A13" s="1">
        <v>0</v>
      </c>
      <c r="B13" s="2">
        <v>0</v>
      </c>
      <c r="C13" s="11">
        <f>VLOOKUP(B13,A1:C8,3)</f>
        <v>6.6666666666666666E-2</v>
      </c>
      <c r="D13" s="11">
        <f>VLOOKUP(B13,A1:B8,2)</f>
        <v>0</v>
      </c>
      <c r="E13" s="11">
        <f>VLOOKUP(B13,A1:A8,1)</f>
        <v>0</v>
      </c>
      <c r="F13" s="11">
        <f>(B13-E13)*C13+D13</f>
        <v>0</v>
      </c>
      <c r="G13" s="11">
        <f>F13+A13</f>
        <v>0</v>
      </c>
      <c r="H13" s="11">
        <f>B13*G13/100</f>
        <v>0</v>
      </c>
      <c r="I13" s="10"/>
      <c r="J13" s="10"/>
    </row>
    <row r="14" spans="1:10" x14ac:dyDescent="0.2">
      <c r="A14" s="1">
        <v>0</v>
      </c>
      <c r="B14" s="2">
        <v>27</v>
      </c>
      <c r="C14" s="11">
        <f>VLOOKUP(B14,A1:C8,3)</f>
        <v>0.5</v>
      </c>
      <c r="D14" s="11">
        <f>VLOOKUP(B14,A1:B8,2)</f>
        <v>2.75</v>
      </c>
      <c r="E14" s="11">
        <f>VLOOKUP(B14,A1:A8,1)</f>
        <v>25</v>
      </c>
      <c r="F14" s="11">
        <f t="shared" ref="F14:F17" si="1">(B14-E14)*C14+D14</f>
        <v>3.75</v>
      </c>
      <c r="G14" s="11">
        <f t="shared" ref="G14:G17" si="2">F14+A14</f>
        <v>3.75</v>
      </c>
      <c r="H14" s="11">
        <f t="shared" ref="H14:H17" si="3">B14*G14/100</f>
        <v>1.0125</v>
      </c>
      <c r="I14" s="10"/>
      <c r="J14" s="10"/>
    </row>
    <row r="15" spans="1:10" x14ac:dyDescent="0.2">
      <c r="A15" s="1">
        <v>1.5</v>
      </c>
      <c r="B15" s="2">
        <v>31.5</v>
      </c>
      <c r="C15" s="11">
        <f>VLOOKUP(B15,A1:C8,3)</f>
        <v>0.5</v>
      </c>
      <c r="D15" s="11">
        <f>VLOOKUP(B15,A1:B8,2)</f>
        <v>2.75</v>
      </c>
      <c r="E15" s="11">
        <f>VLOOKUP(B15,A1:A8,1)</f>
        <v>25</v>
      </c>
      <c r="F15" s="11">
        <f t="shared" si="1"/>
        <v>6</v>
      </c>
      <c r="G15" s="11">
        <f>F15+A15</f>
        <v>7.5</v>
      </c>
      <c r="H15" s="11">
        <f t="shared" si="3"/>
        <v>2.3624999999999998</v>
      </c>
      <c r="I15" s="10"/>
      <c r="J15" s="10"/>
    </row>
    <row r="16" spans="1:10" x14ac:dyDescent="0.2">
      <c r="A16" s="1">
        <v>0</v>
      </c>
      <c r="B16" s="2">
        <v>21</v>
      </c>
      <c r="C16" s="11">
        <f>VLOOKUP(B16,A1:C8,3)</f>
        <v>0.17499999999999999</v>
      </c>
      <c r="D16" s="11">
        <f>VLOOKUP(B16,A1:B9,2)</f>
        <v>1</v>
      </c>
      <c r="E16" s="11">
        <f>VLOOKUP(B16,A1:A9,1)</f>
        <v>15</v>
      </c>
      <c r="F16" s="11">
        <f t="shared" si="1"/>
        <v>2.0499999999999998</v>
      </c>
      <c r="G16" s="11">
        <f t="shared" si="2"/>
        <v>2.0499999999999998</v>
      </c>
      <c r="H16" s="11">
        <f t="shared" si="3"/>
        <v>0.43049999999999999</v>
      </c>
      <c r="I16" s="10"/>
      <c r="J16" s="10"/>
    </row>
    <row r="17" spans="1:13" x14ac:dyDescent="0.2">
      <c r="A17" s="1"/>
      <c r="B17" s="2"/>
      <c r="C17" s="11">
        <f>VLOOKUP(B17,A1:C8,3)</f>
        <v>6.6666666666666666E-2</v>
      </c>
      <c r="D17" s="11">
        <f>VLOOKUP(B17,A1:B8,2)</f>
        <v>0</v>
      </c>
      <c r="E17" s="11">
        <f>VLOOKUP(B17,A1:A8,1)</f>
        <v>0</v>
      </c>
      <c r="F17" s="11">
        <f t="shared" si="1"/>
        <v>0</v>
      </c>
      <c r="G17" s="11">
        <f t="shared" si="2"/>
        <v>0</v>
      </c>
      <c r="H17" s="11">
        <f t="shared" si="3"/>
        <v>0</v>
      </c>
      <c r="I17" s="10"/>
      <c r="J17" s="10"/>
    </row>
    <row r="18" spans="1:13" x14ac:dyDescent="0.2">
      <c r="B18" s="3">
        <f>SUM(B13:B17)</f>
        <v>79.5</v>
      </c>
      <c r="C18" s="11"/>
      <c r="D18" s="11"/>
      <c r="E18" s="11"/>
      <c r="F18" s="11"/>
      <c r="G18" s="11"/>
      <c r="H18" s="11"/>
      <c r="I18" s="10"/>
      <c r="J18" s="10"/>
    </row>
    <row r="19" spans="1:13" x14ac:dyDescent="0.2">
      <c r="A19" t="s">
        <v>7</v>
      </c>
      <c r="B19" s="4">
        <v>7.5</v>
      </c>
      <c r="C19" s="11"/>
      <c r="D19" s="11"/>
      <c r="E19" s="11"/>
      <c r="F19" s="11"/>
      <c r="G19" s="11" t="s">
        <v>8</v>
      </c>
      <c r="H19" s="11">
        <f>SUM(H13:H17)</f>
        <v>3.8054999999999999</v>
      </c>
      <c r="I19" s="10"/>
      <c r="J19" s="10"/>
    </row>
    <row r="20" spans="1:13" x14ac:dyDescent="0.2">
      <c r="C20" s="10"/>
      <c r="D20" s="10"/>
      <c r="E20" s="10"/>
      <c r="F20" s="10"/>
      <c r="G20" s="10"/>
      <c r="H20" s="10"/>
      <c r="I20" s="10"/>
      <c r="J20" s="10"/>
    </row>
    <row r="21" spans="1:13" x14ac:dyDescent="0.2">
      <c r="A21" t="s">
        <v>13</v>
      </c>
      <c r="B21" s="5">
        <f>B18*B19</f>
        <v>596.25</v>
      </c>
      <c r="C21" s="10"/>
      <c r="D21" s="10"/>
      <c r="E21" s="10"/>
      <c r="F21" s="10"/>
      <c r="G21" s="7" t="s">
        <v>0</v>
      </c>
      <c r="H21" s="8">
        <f>H19*B19</f>
        <v>28.541249999999998</v>
      </c>
      <c r="I21" s="10"/>
      <c r="J21" s="10"/>
    </row>
    <row r="22" spans="1:13" x14ac:dyDescent="0.2">
      <c r="A22" t="s">
        <v>6</v>
      </c>
      <c r="B22" s="5">
        <f>H21</f>
        <v>28.541249999999998</v>
      </c>
      <c r="C22" s="10"/>
      <c r="D22" s="10"/>
      <c r="E22" s="10"/>
      <c r="F22" s="10"/>
      <c r="G22" s="7"/>
      <c r="H22" s="7"/>
      <c r="I22" s="10"/>
      <c r="J22" s="10"/>
    </row>
    <row r="23" spans="1:13" x14ac:dyDescent="0.2">
      <c r="B23" s="6"/>
      <c r="C23" s="10"/>
      <c r="D23" s="10"/>
      <c r="E23" s="10"/>
      <c r="F23" s="10"/>
      <c r="G23" s="10"/>
      <c r="H23" s="10"/>
      <c r="I23" s="10"/>
      <c r="J23" s="10"/>
    </row>
    <row r="24" spans="1:13" x14ac:dyDescent="0.2">
      <c r="B24" s="15">
        <f>B21+B22</f>
        <v>624.79124999999999</v>
      </c>
      <c r="C24" s="10"/>
      <c r="D24" s="10"/>
      <c r="E24" s="10"/>
      <c r="F24" s="10"/>
      <c r="G24" s="10"/>
      <c r="H24" s="10"/>
      <c r="I24" s="10"/>
      <c r="J24" s="10"/>
    </row>
    <row r="25" spans="1:13" x14ac:dyDescent="0.2">
      <c r="B25" s="16"/>
      <c r="C25" s="10"/>
      <c r="D25" s="10"/>
      <c r="E25" s="10"/>
      <c r="F25" s="10"/>
      <c r="G25" s="10"/>
      <c r="H25" s="10"/>
      <c r="I25" s="10"/>
      <c r="J25" s="10"/>
    </row>
    <row r="26" spans="1:13" x14ac:dyDescent="0.2">
      <c r="C26" s="10"/>
      <c r="D26" s="10"/>
      <c r="E26" s="10"/>
      <c r="F26" s="10"/>
      <c r="G26" s="10"/>
      <c r="H26" s="10"/>
      <c r="I26" s="10"/>
      <c r="J26" s="10"/>
    </row>
    <row r="27" spans="1:13" x14ac:dyDescent="0.2">
      <c r="A27" s="7" t="s">
        <v>10</v>
      </c>
      <c r="B27" s="8">
        <f>B24/B18</f>
        <v>7.8590094339622638</v>
      </c>
      <c r="C27" s="10"/>
      <c r="D27" s="10"/>
      <c r="E27" s="10"/>
      <c r="F27" s="10"/>
      <c r="G27" s="10"/>
      <c r="H27" s="10"/>
      <c r="I27" s="10"/>
      <c r="J27" s="10"/>
    </row>
    <row r="28" spans="1:13" x14ac:dyDescent="0.2">
      <c r="C28" s="10"/>
      <c r="D28" s="10"/>
      <c r="E28" s="10"/>
      <c r="F28" s="10"/>
      <c r="G28" s="10"/>
      <c r="H28" s="10"/>
      <c r="I28" s="10"/>
      <c r="J28" s="10"/>
    </row>
    <row r="29" spans="1:13" x14ac:dyDescent="0.2">
      <c r="C29" s="10"/>
      <c r="D29" s="10"/>
      <c r="E29" s="10"/>
      <c r="F29" s="10"/>
      <c r="G29" t="s">
        <v>16</v>
      </c>
      <c r="H29" t="s">
        <v>17</v>
      </c>
      <c r="I29" t="s">
        <v>14</v>
      </c>
      <c r="J29" s="10" t="s">
        <v>15</v>
      </c>
      <c r="K29" s="10" t="s">
        <v>19</v>
      </c>
      <c r="L29" s="10" t="s">
        <v>20</v>
      </c>
      <c r="M29" s="10" t="s">
        <v>21</v>
      </c>
    </row>
    <row r="30" spans="1:13" x14ac:dyDescent="0.2">
      <c r="G30">
        <v>21</v>
      </c>
      <c r="H30">
        <v>0</v>
      </c>
      <c r="I30">
        <v>42</v>
      </c>
      <c r="J30">
        <v>20.5</v>
      </c>
      <c r="K30">
        <v>0</v>
      </c>
      <c r="L30">
        <v>25.5</v>
      </c>
      <c r="M30">
        <v>63.5</v>
      </c>
    </row>
    <row r="31" spans="1:13" x14ac:dyDescent="0.2">
      <c r="G31">
        <v>0</v>
      </c>
      <c r="H31">
        <v>0</v>
      </c>
      <c r="I31">
        <v>48</v>
      </c>
      <c r="J31">
        <v>29.5</v>
      </c>
      <c r="K31">
        <v>27</v>
      </c>
      <c r="L31">
        <v>42</v>
      </c>
      <c r="M31">
        <v>57.5</v>
      </c>
    </row>
    <row r="32" spans="1:13" x14ac:dyDescent="0.2">
      <c r="G32">
        <v>16</v>
      </c>
      <c r="H32">
        <v>19</v>
      </c>
      <c r="I32">
        <v>26.5</v>
      </c>
      <c r="J32">
        <v>8</v>
      </c>
      <c r="K32">
        <v>31.5</v>
      </c>
      <c r="L32">
        <v>41.5</v>
      </c>
      <c r="M32">
        <v>57</v>
      </c>
    </row>
    <row r="33" spans="6:14" x14ac:dyDescent="0.2">
      <c r="G33">
        <v>10</v>
      </c>
      <c r="H33">
        <v>21</v>
      </c>
      <c r="I33">
        <v>21.5</v>
      </c>
      <c r="J33">
        <v>18.5</v>
      </c>
      <c r="K33">
        <v>21</v>
      </c>
      <c r="L33">
        <v>25.5</v>
      </c>
      <c r="M33">
        <v>53</v>
      </c>
    </row>
    <row r="35" spans="6:14" x14ac:dyDescent="0.2">
      <c r="F35" t="s">
        <v>18</v>
      </c>
      <c r="G35">
        <v>352.5</v>
      </c>
      <c r="H35">
        <v>288</v>
      </c>
      <c r="I35">
        <v>1035</v>
      </c>
      <c r="J35">
        <v>573.75</v>
      </c>
      <c r="K35">
        <v>596.25</v>
      </c>
      <c r="L35">
        <v>1008.75</v>
      </c>
    </row>
    <row r="36" spans="6:14" x14ac:dyDescent="0.2">
      <c r="F36" t="s">
        <v>6</v>
      </c>
      <c r="G36">
        <v>16.940000000000001</v>
      </c>
      <c r="H36">
        <v>17.48</v>
      </c>
      <c r="I36">
        <v>85.6</v>
      </c>
      <c r="J36">
        <v>14.52</v>
      </c>
      <c r="K36">
        <v>38.54</v>
      </c>
      <c r="L36">
        <v>65.48</v>
      </c>
      <c r="M36">
        <v>150.31</v>
      </c>
    </row>
    <row r="37" spans="6:14" x14ac:dyDescent="0.2">
      <c r="J37">
        <v>94.28</v>
      </c>
      <c r="L37">
        <v>65.48</v>
      </c>
      <c r="M37">
        <v>43.2</v>
      </c>
      <c r="N37">
        <f>M37*4</f>
        <v>172.8</v>
      </c>
    </row>
    <row r="38" spans="6:14" x14ac:dyDescent="0.2">
      <c r="G38">
        <v>81.33</v>
      </c>
      <c r="H38">
        <v>11.17</v>
      </c>
      <c r="I38">
        <v>10.39</v>
      </c>
      <c r="J38">
        <v>90.28</v>
      </c>
      <c r="N38">
        <f>M36-N37</f>
        <v>-22.490000000000009</v>
      </c>
    </row>
    <row r="40" spans="6:14" x14ac:dyDescent="0.2">
      <c r="G40">
        <f>G35-G36+G38</f>
        <v>416.89</v>
      </c>
      <c r="H40">
        <f t="shared" ref="H40:J40" si="4">H35-H36+H38</f>
        <v>281.69</v>
      </c>
      <c r="I40">
        <f>I35-I36+I38</f>
        <v>959.79</v>
      </c>
      <c r="J40">
        <f t="shared" si="4"/>
        <v>649.51</v>
      </c>
    </row>
  </sheetData>
  <mergeCells count="1">
    <mergeCell ref="B24:B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topLeftCell="A22" workbookViewId="0">
      <selection activeCell="I43" sqref="I43"/>
    </sheetView>
  </sheetViews>
  <sheetFormatPr baseColWidth="10" defaultRowHeight="16" x14ac:dyDescent="0.2"/>
  <cols>
    <col min="1" max="1" width="18.6640625" bestFit="1" customWidth="1"/>
    <col min="10" max="10" width="15.1640625" bestFit="1" customWidth="1"/>
  </cols>
  <sheetData>
    <row r="1" spans="1:18" x14ac:dyDescent="0.2">
      <c r="A1" t="s">
        <v>22</v>
      </c>
    </row>
    <row r="2" spans="1:18" x14ac:dyDescent="0.2">
      <c r="A2" t="s">
        <v>23</v>
      </c>
    </row>
    <row r="3" spans="1:18" x14ac:dyDescent="0.2">
      <c r="A3" s="12">
        <v>43221</v>
      </c>
    </row>
    <row r="4" spans="1:18" x14ac:dyDescent="0.2">
      <c r="B4" t="s">
        <v>24</v>
      </c>
    </row>
    <row r="5" spans="1:18" x14ac:dyDescent="0.2">
      <c r="A5" t="s">
        <v>25</v>
      </c>
      <c r="B5" s="13">
        <v>43286</v>
      </c>
      <c r="C5" t="s">
        <v>26</v>
      </c>
      <c r="D5" t="s">
        <v>27</v>
      </c>
      <c r="E5" t="s">
        <v>28</v>
      </c>
      <c r="F5" t="s">
        <v>29</v>
      </c>
      <c r="G5" t="s">
        <v>7</v>
      </c>
      <c r="H5" t="s">
        <v>30</v>
      </c>
      <c r="L5" t="s">
        <v>16</v>
      </c>
      <c r="M5" t="s">
        <v>17</v>
      </c>
      <c r="N5" t="s">
        <v>14</v>
      </c>
      <c r="O5" s="10" t="s">
        <v>15</v>
      </c>
      <c r="P5" s="10" t="s">
        <v>19</v>
      </c>
      <c r="Q5" s="10" t="s">
        <v>20</v>
      </c>
      <c r="R5" s="10" t="s">
        <v>21</v>
      </c>
    </row>
    <row r="7" spans="1:18" x14ac:dyDescent="0.2">
      <c r="A7" t="s">
        <v>31</v>
      </c>
      <c r="B7">
        <v>20</v>
      </c>
      <c r="C7">
        <v>20</v>
      </c>
      <c r="D7">
        <v>20</v>
      </c>
      <c r="E7">
        <v>20</v>
      </c>
      <c r="F7">
        <v>80</v>
      </c>
      <c r="G7" s="14">
        <v>10.5</v>
      </c>
      <c r="H7" s="14">
        <v>840</v>
      </c>
      <c r="K7" t="s">
        <v>18</v>
      </c>
      <c r="L7">
        <v>352.5</v>
      </c>
      <c r="M7">
        <v>288</v>
      </c>
      <c r="N7">
        <v>1035</v>
      </c>
      <c r="O7">
        <v>573.75</v>
      </c>
      <c r="P7">
        <v>596.25</v>
      </c>
      <c r="Q7">
        <v>1008.75</v>
      </c>
    </row>
    <row r="8" spans="1:18" x14ac:dyDescent="0.2">
      <c r="A8" t="s">
        <v>32</v>
      </c>
      <c r="B8">
        <v>20</v>
      </c>
      <c r="C8">
        <v>20</v>
      </c>
      <c r="D8">
        <v>20</v>
      </c>
      <c r="E8">
        <v>20</v>
      </c>
      <c r="F8">
        <v>80</v>
      </c>
      <c r="G8" s="14">
        <v>10.5</v>
      </c>
      <c r="H8" s="14">
        <v>840</v>
      </c>
      <c r="K8" t="s">
        <v>6</v>
      </c>
      <c r="L8">
        <v>22.15</v>
      </c>
      <c r="M8">
        <v>17.48</v>
      </c>
      <c r="N8">
        <v>85.6</v>
      </c>
      <c r="O8">
        <v>14.52</v>
      </c>
      <c r="P8">
        <v>38.54</v>
      </c>
      <c r="Q8">
        <v>65.48</v>
      </c>
      <c r="R8">
        <v>-22.490000000000009</v>
      </c>
    </row>
    <row r="9" spans="1:18" x14ac:dyDescent="0.2">
      <c r="A9" t="s">
        <v>33</v>
      </c>
      <c r="B9">
        <v>20</v>
      </c>
      <c r="C9">
        <v>20</v>
      </c>
      <c r="D9">
        <v>20</v>
      </c>
      <c r="E9">
        <v>20</v>
      </c>
      <c r="F9">
        <v>80</v>
      </c>
      <c r="G9" s="14">
        <v>10.5</v>
      </c>
      <c r="H9" s="14">
        <v>840</v>
      </c>
    </row>
    <row r="10" spans="1:18" x14ac:dyDescent="0.2">
      <c r="A10" t="s">
        <v>34</v>
      </c>
      <c r="B10">
        <v>10</v>
      </c>
      <c r="C10">
        <v>10</v>
      </c>
      <c r="D10">
        <v>10</v>
      </c>
      <c r="E10">
        <v>10</v>
      </c>
      <c r="F10">
        <v>40</v>
      </c>
      <c r="G10" s="14">
        <v>8</v>
      </c>
      <c r="H10" s="14">
        <v>320</v>
      </c>
      <c r="K10" t="s">
        <v>29</v>
      </c>
      <c r="L10">
        <f>L7+L8</f>
        <v>374.65</v>
      </c>
      <c r="M10">
        <f t="shared" ref="M10:Q10" si="0">M7+M8</f>
        <v>305.48</v>
      </c>
      <c r="N10">
        <f t="shared" si="0"/>
        <v>1120.5999999999999</v>
      </c>
      <c r="O10">
        <f t="shared" si="0"/>
        <v>588.27</v>
      </c>
      <c r="P10">
        <f t="shared" si="0"/>
        <v>634.79</v>
      </c>
      <c r="Q10">
        <f t="shared" si="0"/>
        <v>1074.23</v>
      </c>
    </row>
    <row r="11" spans="1:18" x14ac:dyDescent="0.2">
      <c r="A11" t="s">
        <v>35</v>
      </c>
      <c r="B11">
        <v>20</v>
      </c>
      <c r="C11">
        <v>20</v>
      </c>
      <c r="D11">
        <v>20</v>
      </c>
      <c r="E11">
        <v>20</v>
      </c>
      <c r="F11">
        <v>80</v>
      </c>
      <c r="G11" s="14">
        <v>8</v>
      </c>
      <c r="H11" s="14">
        <v>640</v>
      </c>
    </row>
    <row r="12" spans="1:18" x14ac:dyDescent="0.2">
      <c r="L12">
        <v>640</v>
      </c>
      <c r="M12">
        <f>L12</f>
        <v>640</v>
      </c>
      <c r="N12">
        <f t="shared" ref="N12:P12" si="1">M12</f>
        <v>640</v>
      </c>
      <c r="O12">
        <f t="shared" si="1"/>
        <v>640</v>
      </c>
      <c r="P12">
        <f t="shared" si="1"/>
        <v>640</v>
      </c>
    </row>
    <row r="13" spans="1:18" x14ac:dyDescent="0.2">
      <c r="A13" t="s">
        <v>36</v>
      </c>
      <c r="B13">
        <v>20</v>
      </c>
      <c r="C13">
        <v>20</v>
      </c>
      <c r="D13">
        <v>20</v>
      </c>
      <c r="E13">
        <v>20</v>
      </c>
      <c r="F13">
        <v>80</v>
      </c>
      <c r="G13" s="14">
        <v>8</v>
      </c>
      <c r="H13" s="14">
        <v>640</v>
      </c>
    </row>
    <row r="15" spans="1:18" x14ac:dyDescent="0.2">
      <c r="A15" t="s">
        <v>37</v>
      </c>
      <c r="B15">
        <v>20</v>
      </c>
      <c r="C15">
        <v>20</v>
      </c>
      <c r="D15">
        <v>20</v>
      </c>
      <c r="E15">
        <v>20</v>
      </c>
      <c r="F15">
        <v>80</v>
      </c>
      <c r="G15" s="14">
        <v>8</v>
      </c>
      <c r="H15" s="14">
        <v>640</v>
      </c>
    </row>
    <row r="16" spans="1:18" x14ac:dyDescent="0.2">
      <c r="A16" t="s">
        <v>38</v>
      </c>
      <c r="B16">
        <v>20</v>
      </c>
      <c r="C16">
        <v>20</v>
      </c>
      <c r="D16">
        <v>20</v>
      </c>
      <c r="E16">
        <v>20</v>
      </c>
      <c r="F16">
        <v>80</v>
      </c>
      <c r="G16" s="14">
        <v>8</v>
      </c>
      <c r="H16" s="14">
        <v>640</v>
      </c>
    </row>
    <row r="17" spans="1:14" x14ac:dyDescent="0.2">
      <c r="A17" t="s">
        <v>39</v>
      </c>
      <c r="B17">
        <v>20</v>
      </c>
      <c r="C17">
        <v>20</v>
      </c>
      <c r="D17">
        <v>20</v>
      </c>
      <c r="E17">
        <v>20</v>
      </c>
      <c r="F17">
        <v>80</v>
      </c>
      <c r="G17" s="14">
        <v>8</v>
      </c>
      <c r="H17" s="14">
        <v>640</v>
      </c>
    </row>
    <row r="18" spans="1:14" x14ac:dyDescent="0.2">
      <c r="A18" t="s">
        <v>40</v>
      </c>
      <c r="B18">
        <v>20</v>
      </c>
      <c r="C18">
        <v>20</v>
      </c>
      <c r="D18">
        <v>20</v>
      </c>
      <c r="E18">
        <v>20</v>
      </c>
      <c r="F18">
        <v>80</v>
      </c>
      <c r="G18" s="14">
        <v>8</v>
      </c>
      <c r="H18" s="14">
        <v>640</v>
      </c>
    </row>
    <row r="19" spans="1:14" x14ac:dyDescent="0.2">
      <c r="A19" t="s">
        <v>41</v>
      </c>
      <c r="B19">
        <v>20</v>
      </c>
      <c r="C19">
        <v>20</v>
      </c>
      <c r="D19">
        <v>20</v>
      </c>
      <c r="E19">
        <v>20</v>
      </c>
      <c r="F19">
        <v>80</v>
      </c>
      <c r="G19" s="14">
        <v>8</v>
      </c>
      <c r="H19" s="14">
        <v>640</v>
      </c>
    </row>
    <row r="20" spans="1:14" x14ac:dyDescent="0.2">
      <c r="A20" t="s">
        <v>42</v>
      </c>
      <c r="B20">
        <v>20</v>
      </c>
      <c r="C20">
        <v>20</v>
      </c>
      <c r="D20">
        <v>20</v>
      </c>
      <c r="E20">
        <v>20</v>
      </c>
      <c r="F20">
        <v>80</v>
      </c>
      <c r="G20" s="14">
        <v>8</v>
      </c>
      <c r="H20" s="14">
        <v>640</v>
      </c>
    </row>
    <row r="21" spans="1:14" x14ac:dyDescent="0.2">
      <c r="A21" t="s">
        <v>43</v>
      </c>
      <c r="B21">
        <v>20</v>
      </c>
      <c r="C21">
        <v>20</v>
      </c>
      <c r="D21">
        <v>20</v>
      </c>
      <c r="E21">
        <v>20</v>
      </c>
      <c r="F21">
        <v>80</v>
      </c>
      <c r="G21" s="14">
        <v>8</v>
      </c>
      <c r="H21" s="14">
        <v>640</v>
      </c>
    </row>
    <row r="22" spans="1:14" x14ac:dyDescent="0.2">
      <c r="A22" t="s">
        <v>44</v>
      </c>
      <c r="B22">
        <v>20</v>
      </c>
      <c r="C22">
        <v>20</v>
      </c>
      <c r="D22">
        <v>20</v>
      </c>
      <c r="E22">
        <v>20</v>
      </c>
      <c r="F22">
        <v>80</v>
      </c>
      <c r="G22" s="14">
        <v>8</v>
      </c>
      <c r="H22" s="14">
        <v>640</v>
      </c>
    </row>
    <row r="23" spans="1:14" x14ac:dyDescent="0.2">
      <c r="A23" t="s">
        <v>45</v>
      </c>
      <c r="B23">
        <v>20</v>
      </c>
      <c r="C23">
        <v>20</v>
      </c>
      <c r="D23">
        <v>20</v>
      </c>
      <c r="E23">
        <v>20</v>
      </c>
      <c r="F23">
        <v>80</v>
      </c>
      <c r="G23" s="14">
        <v>8</v>
      </c>
      <c r="H23" s="14">
        <v>640</v>
      </c>
    </row>
    <row r="25" spans="1:14" x14ac:dyDescent="0.2">
      <c r="E25" t="s">
        <v>52</v>
      </c>
      <c r="F25" t="s">
        <v>53</v>
      </c>
      <c r="G25" t="s">
        <v>56</v>
      </c>
      <c r="H25" t="s">
        <v>61</v>
      </c>
      <c r="I25" t="s">
        <v>58</v>
      </c>
      <c r="J25" t="s">
        <v>59</v>
      </c>
      <c r="K25" t="s">
        <v>54</v>
      </c>
      <c r="L25" t="s">
        <v>60</v>
      </c>
      <c r="M25" t="s">
        <v>55</v>
      </c>
      <c r="N25" t="s">
        <v>57</v>
      </c>
    </row>
    <row r="26" spans="1:14" x14ac:dyDescent="0.2">
      <c r="A26" t="s">
        <v>21</v>
      </c>
      <c r="B26">
        <v>560</v>
      </c>
      <c r="D26">
        <v>640</v>
      </c>
      <c r="E26">
        <f t="shared" ref="E26:E37" si="2">D26-K26</f>
        <v>80</v>
      </c>
      <c r="F26">
        <f>B26+C26-L26-SUM(H26:J26)</f>
        <v>0</v>
      </c>
      <c r="G26" t="str">
        <f t="shared" ref="G26:G37" si="3">IF(L26&gt;B26,L26-B26,"")</f>
        <v/>
      </c>
      <c r="K26">
        <f t="shared" ref="K26:K37" si="4">SUM(L26:N26)</f>
        <v>560</v>
      </c>
      <c r="L26">
        <v>560</v>
      </c>
    </row>
    <row r="27" spans="1:14" x14ac:dyDescent="0.2">
      <c r="A27" t="s">
        <v>16</v>
      </c>
      <c r="B27">
        <v>374.65</v>
      </c>
      <c r="D27">
        <v>640</v>
      </c>
      <c r="E27">
        <f t="shared" si="2"/>
        <v>119.26999999999998</v>
      </c>
      <c r="F27">
        <f t="shared" ref="F27:F37" si="5">B27+C27-L27-SUM(H27:J27)</f>
        <v>0</v>
      </c>
      <c r="G27" t="str">
        <f t="shared" si="3"/>
        <v/>
      </c>
      <c r="K27">
        <f t="shared" si="4"/>
        <v>520.73</v>
      </c>
      <c r="L27">
        <v>374.65</v>
      </c>
      <c r="N27">
        <v>146.08000000000001</v>
      </c>
    </row>
    <row r="28" spans="1:14" x14ac:dyDescent="0.2">
      <c r="A28" t="s">
        <v>17</v>
      </c>
      <c r="B28">
        <v>305.48</v>
      </c>
      <c r="D28">
        <v>640</v>
      </c>
      <c r="E28">
        <f t="shared" si="2"/>
        <v>0</v>
      </c>
      <c r="F28">
        <f t="shared" si="5"/>
        <v>0</v>
      </c>
      <c r="G28" t="str">
        <f t="shared" si="3"/>
        <v/>
      </c>
      <c r="K28">
        <f t="shared" si="4"/>
        <v>640</v>
      </c>
      <c r="L28">
        <v>305.48</v>
      </c>
      <c r="N28">
        <v>334.52</v>
      </c>
    </row>
    <row r="29" spans="1:14" x14ac:dyDescent="0.2">
      <c r="A29" t="s">
        <v>14</v>
      </c>
      <c r="B29">
        <v>1120.5999999999999</v>
      </c>
      <c r="D29">
        <v>640</v>
      </c>
      <c r="E29">
        <f t="shared" si="2"/>
        <v>0</v>
      </c>
      <c r="F29">
        <f t="shared" si="5"/>
        <v>0</v>
      </c>
      <c r="G29" t="str">
        <f t="shared" si="3"/>
        <v/>
      </c>
      <c r="H29">
        <f>SUM(N26:N37)</f>
        <v>480.6</v>
      </c>
      <c r="K29">
        <f t="shared" si="4"/>
        <v>640</v>
      </c>
      <c r="L29">
        <v>640</v>
      </c>
    </row>
    <row r="30" spans="1:14" x14ac:dyDescent="0.2">
      <c r="A30" t="s">
        <v>15</v>
      </c>
      <c r="B30">
        <v>588.27</v>
      </c>
      <c r="C30">
        <v>-588.27</v>
      </c>
      <c r="D30">
        <v>640</v>
      </c>
      <c r="E30">
        <f t="shared" si="2"/>
        <v>0</v>
      </c>
      <c r="F30">
        <f t="shared" si="5"/>
        <v>0</v>
      </c>
      <c r="G30" t="str">
        <f t="shared" si="3"/>
        <v/>
      </c>
      <c r="K30">
        <f t="shared" si="4"/>
        <v>640</v>
      </c>
      <c r="L30">
        <v>0</v>
      </c>
      <c r="M30">
        <v>640</v>
      </c>
    </row>
    <row r="31" spans="1:14" x14ac:dyDescent="0.2">
      <c r="A31" t="s">
        <v>19</v>
      </c>
      <c r="B31">
        <v>634.79</v>
      </c>
      <c r="D31">
        <v>640</v>
      </c>
      <c r="E31">
        <f t="shared" si="2"/>
        <v>0</v>
      </c>
      <c r="F31">
        <f t="shared" si="5"/>
        <v>-5.2100000000000364</v>
      </c>
      <c r="G31">
        <f t="shared" si="3"/>
        <v>5.2100000000000364</v>
      </c>
      <c r="K31">
        <f t="shared" si="4"/>
        <v>640</v>
      </c>
      <c r="L31">
        <v>640</v>
      </c>
    </row>
    <row r="32" spans="1:14" x14ac:dyDescent="0.2">
      <c r="A32" t="s">
        <v>51</v>
      </c>
      <c r="B32">
        <v>200</v>
      </c>
      <c r="D32">
        <v>256</v>
      </c>
      <c r="E32">
        <f t="shared" si="2"/>
        <v>56</v>
      </c>
      <c r="F32">
        <f t="shared" si="5"/>
        <v>0</v>
      </c>
      <c r="G32" t="str">
        <f t="shared" si="3"/>
        <v/>
      </c>
      <c r="K32">
        <f t="shared" si="4"/>
        <v>200</v>
      </c>
      <c r="L32">
        <v>200</v>
      </c>
    </row>
    <row r="33" spans="1:13" x14ac:dyDescent="0.2">
      <c r="A33" t="s">
        <v>46</v>
      </c>
      <c r="B33">
        <v>0</v>
      </c>
      <c r="D33">
        <v>640</v>
      </c>
      <c r="E33">
        <f t="shared" si="2"/>
        <v>0</v>
      </c>
      <c r="F33">
        <f t="shared" si="5"/>
        <v>0</v>
      </c>
      <c r="G33" t="str">
        <f t="shared" si="3"/>
        <v/>
      </c>
      <c r="K33">
        <f t="shared" si="4"/>
        <v>640</v>
      </c>
      <c r="L33">
        <v>0</v>
      </c>
      <c r="M33">
        <v>640</v>
      </c>
    </row>
    <row r="34" spans="1:13" x14ac:dyDescent="0.2">
      <c r="A34" t="s">
        <v>47</v>
      </c>
      <c r="B34">
        <v>0</v>
      </c>
      <c r="D34">
        <v>640</v>
      </c>
      <c r="E34">
        <f t="shared" si="2"/>
        <v>0</v>
      </c>
      <c r="F34">
        <f t="shared" si="5"/>
        <v>0</v>
      </c>
      <c r="G34" t="str">
        <f t="shared" si="3"/>
        <v/>
      </c>
      <c r="K34">
        <f t="shared" si="4"/>
        <v>640</v>
      </c>
      <c r="L34">
        <v>0</v>
      </c>
      <c r="M34">
        <v>640</v>
      </c>
    </row>
    <row r="35" spans="1:13" x14ac:dyDescent="0.2">
      <c r="A35" t="s">
        <v>48</v>
      </c>
      <c r="B35">
        <v>0</v>
      </c>
      <c r="D35">
        <v>640</v>
      </c>
      <c r="E35">
        <f t="shared" si="2"/>
        <v>0</v>
      </c>
      <c r="F35">
        <f t="shared" si="5"/>
        <v>0</v>
      </c>
      <c r="G35" t="str">
        <f t="shared" si="3"/>
        <v/>
      </c>
      <c r="K35">
        <f t="shared" si="4"/>
        <v>640</v>
      </c>
      <c r="L35">
        <v>0</v>
      </c>
      <c r="M35">
        <v>640</v>
      </c>
    </row>
    <row r="36" spans="1:13" x14ac:dyDescent="0.2">
      <c r="A36" t="s">
        <v>49</v>
      </c>
      <c r="B36">
        <v>0</v>
      </c>
      <c r="D36">
        <v>640</v>
      </c>
      <c r="E36">
        <f t="shared" si="2"/>
        <v>0</v>
      </c>
      <c r="F36">
        <f t="shared" si="5"/>
        <v>0</v>
      </c>
      <c r="G36" t="str">
        <f t="shared" si="3"/>
        <v/>
      </c>
      <c r="K36">
        <f t="shared" si="4"/>
        <v>640</v>
      </c>
      <c r="L36">
        <v>0</v>
      </c>
      <c r="M36">
        <v>640</v>
      </c>
    </row>
    <row r="37" spans="1:13" x14ac:dyDescent="0.2">
      <c r="A37" t="s">
        <v>35</v>
      </c>
      <c r="B37">
        <v>0</v>
      </c>
      <c r="D37">
        <v>640</v>
      </c>
      <c r="E37">
        <f t="shared" si="2"/>
        <v>0</v>
      </c>
      <c r="F37">
        <f t="shared" si="5"/>
        <v>0</v>
      </c>
      <c r="G37" t="str">
        <f t="shared" si="3"/>
        <v/>
      </c>
      <c r="K37">
        <f t="shared" si="4"/>
        <v>640</v>
      </c>
      <c r="L37">
        <v>0</v>
      </c>
      <c r="M37">
        <v>640</v>
      </c>
    </row>
    <row r="39" spans="1:13" x14ac:dyDescent="0.2">
      <c r="D39" t="s">
        <v>50</v>
      </c>
      <c r="E39">
        <f>SUM(E26:E37)</f>
        <v>255.26999999999998</v>
      </c>
      <c r="G39">
        <v>300</v>
      </c>
    </row>
    <row r="40" spans="1:13" x14ac:dyDescent="0.2">
      <c r="G40">
        <v>2877.43</v>
      </c>
    </row>
    <row r="42" spans="1:13" x14ac:dyDescent="0.2">
      <c r="F42" t="s">
        <v>62</v>
      </c>
      <c r="G42">
        <v>243</v>
      </c>
      <c r="H42" s="17">
        <v>43220</v>
      </c>
      <c r="I42" s="17">
        <v>43248</v>
      </c>
    </row>
    <row r="43" spans="1:13" x14ac:dyDescent="0.2">
      <c r="F43" t="s">
        <v>63</v>
      </c>
      <c r="G43">
        <v>1058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2017-09-06T21:51:55Z</dcterms:created>
  <dcterms:modified xsi:type="dcterms:W3CDTF">2018-06-07T22:40:29Z</dcterms:modified>
</cp:coreProperties>
</file>