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R\Data\"/>
    </mc:Choice>
  </mc:AlternateContent>
  <xr:revisionPtr revIDLastSave="0" documentId="13_ncr:1_{35D50A3E-E0B8-48DA-85AC-2F7B5123C3C0}" xr6:coauthVersionLast="47" xr6:coauthVersionMax="47" xr10:uidLastSave="{00000000-0000-0000-0000-000000000000}"/>
  <bookViews>
    <workbookView xWindow="57480" yWindow="-120" windowWidth="29040" windowHeight="15840" activeTab="1" xr2:uid="{00000000-000D-0000-FFFF-FFFF00000000}"/>
  </bookViews>
  <sheets>
    <sheet name="Sheet1" sheetId="7" r:id="rId1"/>
    <sheet name="2024" sheetId="8" r:id="rId2"/>
    <sheet name="2023" sheetId="6" r:id="rId3"/>
    <sheet name="2018" sheetId="2" r:id="rId4"/>
  </sheets>
  <externalReferences>
    <externalReference r:id="rId5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L2" i="2" l="1"/>
  <c r="AM4" i="8"/>
  <c r="AL4" i="8"/>
  <c r="AK4" i="8"/>
  <c r="AJ4" i="8"/>
  <c r="AI4" i="8"/>
  <c r="AH4" i="8"/>
  <c r="AG4" i="8"/>
  <c r="AF4" i="8"/>
  <c r="AE4" i="8"/>
  <c r="AD4" i="8"/>
  <c r="AC4" i="8"/>
  <c r="AB4" i="8"/>
  <c r="AA4" i="8"/>
  <c r="Z4" i="8"/>
  <c r="Y4" i="8"/>
  <c r="X4" i="8"/>
  <c r="W4" i="8"/>
  <c r="V4" i="8"/>
  <c r="U4" i="8"/>
  <c r="T4" i="8"/>
  <c r="S4" i="8"/>
  <c r="R4" i="8"/>
  <c r="Q4" i="8"/>
  <c r="P4" i="8"/>
  <c r="O4" i="8"/>
  <c r="N4" i="8"/>
  <c r="M4" i="8"/>
  <c r="L4" i="8"/>
  <c r="K4" i="8"/>
  <c r="J4" i="8"/>
  <c r="I4" i="8"/>
  <c r="H4" i="8"/>
  <c r="G4" i="8"/>
  <c r="F4" i="8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AK4" i="6" l="1"/>
  <c r="AL4" i="6"/>
  <c r="AJ4" i="6" l="1"/>
  <c r="AH4" i="6"/>
  <c r="AI4" i="6"/>
  <c r="AG4" i="6"/>
  <c r="AF4" i="6"/>
  <c r="AE4" i="6"/>
  <c r="AD4" i="6"/>
  <c r="AC4" i="6"/>
  <c r="AB4" i="6"/>
  <c r="AA4" i="6"/>
  <c r="Z4" i="6"/>
  <c r="Y4" i="6"/>
  <c r="X4" i="6"/>
  <c r="W4" i="6"/>
  <c r="V4" i="6"/>
  <c r="U4" i="6"/>
  <c r="T4" i="6"/>
  <c r="S4" i="6"/>
  <c r="R4" i="6"/>
  <c r="Q4" i="6"/>
  <c r="P4" i="6"/>
  <c r="O4" i="6"/>
  <c r="N4" i="6"/>
  <c r="M4" i="6"/>
  <c r="L4" i="6"/>
  <c r="K4" i="6"/>
  <c r="J4" i="6"/>
  <c r="I4" i="6"/>
  <c r="H4" i="6"/>
  <c r="G4" i="6"/>
  <c r="F4" i="6"/>
  <c r="AK2" i="2"/>
  <c r="AI4" i="2"/>
  <c r="AK6" i="2"/>
  <c r="AM2" i="2"/>
  <c r="AK3" i="2"/>
  <c r="AM3" i="2"/>
  <c r="AD9" i="2"/>
  <c r="AL8" i="2"/>
  <c r="AK5" i="2"/>
  <c r="AH4" i="2"/>
  <c r="AG4" i="2"/>
  <c r="AA7" i="2"/>
  <c r="AF4" i="2"/>
  <c r="AD4" i="2"/>
  <c r="AE4" i="2"/>
  <c r="AL3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G4" i="2"/>
  <c r="H4" i="2"/>
  <c r="I4" i="2"/>
  <c r="J4" i="2"/>
  <c r="K4" i="2"/>
  <c r="L4" i="2"/>
  <c r="M4" i="2"/>
  <c r="N4" i="2"/>
  <c r="F4" i="2"/>
  <c r="AK4" i="2" s="1"/>
</calcChain>
</file>

<file path=xl/sharedStrings.xml><?xml version="1.0" encoding="utf-8"?>
<sst xmlns="http://schemas.openxmlformats.org/spreadsheetml/2006/main" count="29" uniqueCount="22">
  <si>
    <t>Duration of Hypoxia</t>
  </si>
  <si>
    <t>Area of Hypoxia</t>
  </si>
  <si>
    <t>pre TMDL av</t>
  </si>
  <si>
    <t>Post TMDL av</t>
  </si>
  <si>
    <t>15% Target</t>
  </si>
  <si>
    <t>rolling average as a percent of total Sound area:</t>
  </si>
  <si>
    <t xml:space="preserve"> </t>
  </si>
  <si>
    <t>of the year</t>
  </si>
  <si>
    <t>5 year ave =</t>
  </si>
  <si>
    <t>2016 duration =</t>
  </si>
  <si>
    <t>a 22% improvement over target</t>
  </si>
  <si>
    <t>33.7% improvement from pre-TMDL 208 mi2</t>
  </si>
  <si>
    <t>post TMDL ave = 21.2% improvement from pre-TMDL 208 mi2</t>
  </si>
  <si>
    <t>5-year Rolling Average of Hypoxic Area</t>
  </si>
  <si>
    <t>33 year av</t>
  </si>
  <si>
    <t>2020 rolling ave</t>
  </si>
  <si>
    <t>Year</t>
  </si>
  <si>
    <t>Duration</t>
  </si>
  <si>
    <t>Area</t>
  </si>
  <si>
    <t>FiveYearAvg</t>
  </si>
  <si>
    <t xml:space="preserve">FiveYearAvg </t>
  </si>
  <si>
    <t>FiveYearAvgArea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</si>
</sst>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b/>
      <sz val="10"/>
      <name val="Arial"/>
    </font>
    <font>
      <b/>
      <sz val="10"/>
      <name val="Arial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  <font>
      <b/>
      <sz val="10"/>
      <color theme="4" tint="-0.249977111117893"/>
      <name val="Arial"/>
      <family val="2"/>
    </font>
    <font>
      <b/>
      <sz val="10"/>
      <color rgb="FF00B050"/>
      <name val="Arial"/>
      <family val="2"/>
    </font>
    <font>
      <b/>
      <sz val="10"/>
      <color theme="4" tint="-0.49998474074526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0">
    <xf numFmtId="0" fontId="0" fillId="0" borderId="0" xfId="0"/>
    <xf numFmtId="10" fontId="0" fillId="0" borderId="0" xfId="0" applyNumberFormat="1"/>
    <xf numFmtId="0" fontId="1" fillId="0" borderId="0" xfId="0" applyFont="1"/>
    <xf numFmtId="9" fontId="0" fillId="0" borderId="0" xfId="1" applyFont="1"/>
    <xf numFmtId="2" fontId="3" fillId="0" borderId="0" xfId="0" applyNumberFormat="1" applyFont="1"/>
    <xf numFmtId="9" fontId="0" fillId="0" borderId="0" xfId="0" applyNumberFormat="1"/>
    <xf numFmtId="2" fontId="4" fillId="0" borderId="0" xfId="0" applyNumberFormat="1" applyFont="1"/>
    <xf numFmtId="0" fontId="4" fillId="0" borderId="0" xfId="0" applyFont="1"/>
    <xf numFmtId="1" fontId="4" fillId="0" borderId="0" xfId="0" applyNumberFormat="1" applyFont="1"/>
    <xf numFmtId="164" fontId="4" fillId="0" borderId="0" xfId="0" applyNumberFormat="1" applyFont="1"/>
    <xf numFmtId="0" fontId="3" fillId="0" borderId="0" xfId="0" applyFont="1"/>
    <xf numFmtId="1" fontId="3" fillId="0" borderId="0" xfId="0" applyNumberFormat="1" applyFont="1"/>
    <xf numFmtId="4" fontId="3" fillId="0" borderId="0" xfId="0" applyNumberFormat="1" applyFont="1"/>
    <xf numFmtId="0" fontId="5" fillId="0" borderId="0" xfId="0" applyFont="1"/>
    <xf numFmtId="2" fontId="5" fillId="0" borderId="0" xfId="0" applyNumberFormat="1" applyFont="1"/>
    <xf numFmtId="10" fontId="3" fillId="0" borderId="0" xfId="0" applyNumberFormat="1" applyFont="1"/>
    <xf numFmtId="1" fontId="5" fillId="0" borderId="0" xfId="0" applyNumberFormat="1" applyFont="1"/>
    <xf numFmtId="4" fontId="6" fillId="0" borderId="0" xfId="0" applyNumberFormat="1" applyFont="1"/>
    <xf numFmtId="0" fontId="6" fillId="0" borderId="0" xfId="0" applyFont="1"/>
    <xf numFmtId="1" fontId="6" fillId="0" borderId="0" xfId="0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33CCCC"/>
      <rgbColor rgb="0000C600"/>
      <rgbColor rgb="00FFCC00"/>
      <rgbColor rgb="006699FF"/>
      <rgbColor rgb="00010199"/>
      <rgbColor rgb="00FFFFFF"/>
      <rgbColor rgb="000066CC"/>
      <rgbColor rgb="00CCCCFF"/>
      <rgbColor rgb="00FF0000"/>
      <rgbColor rgb="00FFFF00"/>
      <rgbColor rgb="0000FF00"/>
      <rgbColor rgb="0000FFFF"/>
      <rgbColor rgb="000000FF"/>
      <rgbColor rgb="00FF00FF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3333FF"/>
      <color rgb="FFFF00FF"/>
      <color rgb="FFF9A5B7"/>
      <color rgb="FFE67870"/>
      <color rgb="FF9FE6FF"/>
      <color rgb="FF8AE8F2"/>
      <color rgb="FF0896C2"/>
      <color rgb="FF3B9BDD"/>
      <color rgb="FFDD473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Maximum Area and Duration of Hypoxia</a:t>
            </a:r>
          </a:p>
          <a:p>
            <a:pPr>
              <a:defRPr sz="2000"/>
            </a:pPr>
            <a:r>
              <a:rPr lang="en-US" sz="2000"/>
              <a:t>1987-2024 (June-September)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236659809012624"/>
          <c:y val="0.20135992103818923"/>
          <c:w val="0.80447913797253812"/>
          <c:h val="0.63536778332815913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'2024'!$A$3</c:f>
              <c:strCache>
                <c:ptCount val="1"/>
                <c:pt idx="0">
                  <c:v>Area</c:v>
                </c:pt>
              </c:strCache>
            </c:strRef>
          </c:tx>
          <c:spPr>
            <a:solidFill>
              <a:srgbClr val="3333FF"/>
            </a:solidFill>
            <a:ln w="9525">
              <a:solidFill>
                <a:srgbClr val="3333FF"/>
              </a:solidFill>
            </a:ln>
            <a:effectLst/>
          </c:spPr>
          <c:invertIfNegative val="0"/>
          <c:cat>
            <c:numRef>
              <c:f>'2024'!$B$1:$AM$1</c:f>
              <c:numCache>
                <c:formatCode>General</c:formatCode>
                <c:ptCount val="38"/>
                <c:pt idx="0">
                  <c:v>1987</c:v>
                </c:pt>
                <c:pt idx="1">
                  <c:v>1988</c:v>
                </c:pt>
                <c:pt idx="2">
                  <c:v>1989</c:v>
                </c:pt>
                <c:pt idx="3">
                  <c:v>1990</c:v>
                </c:pt>
                <c:pt idx="4">
                  <c:v>1991</c:v>
                </c:pt>
                <c:pt idx="5">
                  <c:v>1992</c:v>
                </c:pt>
                <c:pt idx="6">
                  <c:v>1993</c:v>
                </c:pt>
                <c:pt idx="7">
                  <c:v>1994</c:v>
                </c:pt>
                <c:pt idx="8">
                  <c:v>1995</c:v>
                </c:pt>
                <c:pt idx="9">
                  <c:v>1996</c:v>
                </c:pt>
                <c:pt idx="10">
                  <c:v>1997</c:v>
                </c:pt>
                <c:pt idx="11">
                  <c:v>1998</c:v>
                </c:pt>
                <c:pt idx="12">
                  <c:v>1999</c:v>
                </c:pt>
                <c:pt idx="13">
                  <c:v>2000</c:v>
                </c:pt>
                <c:pt idx="14">
                  <c:v>2001</c:v>
                </c:pt>
                <c:pt idx="15">
                  <c:v>2002</c:v>
                </c:pt>
                <c:pt idx="16">
                  <c:v>2003</c:v>
                </c:pt>
                <c:pt idx="17">
                  <c:v>2004</c:v>
                </c:pt>
                <c:pt idx="18">
                  <c:v>2005</c:v>
                </c:pt>
                <c:pt idx="19">
                  <c:v>2006</c:v>
                </c:pt>
                <c:pt idx="20">
                  <c:v>2007</c:v>
                </c:pt>
                <c:pt idx="21">
                  <c:v>2008</c:v>
                </c:pt>
                <c:pt idx="22">
                  <c:v>2009</c:v>
                </c:pt>
                <c:pt idx="23">
                  <c:v>2010</c:v>
                </c:pt>
                <c:pt idx="24">
                  <c:v>2011</c:v>
                </c:pt>
                <c:pt idx="25">
                  <c:v>2012</c:v>
                </c:pt>
                <c:pt idx="26">
                  <c:v>2013</c:v>
                </c:pt>
                <c:pt idx="27">
                  <c:v>2014</c:v>
                </c:pt>
                <c:pt idx="28">
                  <c:v>2015</c:v>
                </c:pt>
                <c:pt idx="29">
                  <c:v>2016</c:v>
                </c:pt>
                <c:pt idx="30">
                  <c:v>2017</c:v>
                </c:pt>
                <c:pt idx="31">
                  <c:v>2018</c:v>
                </c:pt>
                <c:pt idx="32">
                  <c:v>2019</c:v>
                </c:pt>
                <c:pt idx="33">
                  <c:v>2020</c:v>
                </c:pt>
                <c:pt idx="34">
                  <c:v>2021</c:v>
                </c:pt>
                <c:pt idx="35">
                  <c:v>2022</c:v>
                </c:pt>
                <c:pt idx="36">
                  <c:v>2023</c:v>
                </c:pt>
                <c:pt idx="37">
                  <c:v>2024</c:v>
                </c:pt>
              </c:numCache>
            </c:numRef>
          </c:cat>
          <c:val>
            <c:numRef>
              <c:f>'2024'!$B$3:$AM$3</c:f>
              <c:numCache>
                <c:formatCode>General</c:formatCode>
                <c:ptCount val="38"/>
                <c:pt idx="0">
                  <c:v>309</c:v>
                </c:pt>
                <c:pt idx="1">
                  <c:v>251</c:v>
                </c:pt>
                <c:pt idx="2">
                  <c:v>328</c:v>
                </c:pt>
                <c:pt idx="3">
                  <c:v>174</c:v>
                </c:pt>
                <c:pt idx="4">
                  <c:v>122</c:v>
                </c:pt>
                <c:pt idx="5">
                  <c:v>80</c:v>
                </c:pt>
                <c:pt idx="6">
                  <c:v>202</c:v>
                </c:pt>
                <c:pt idx="7">
                  <c:v>393</c:v>
                </c:pt>
                <c:pt idx="8">
                  <c:v>305</c:v>
                </c:pt>
                <c:pt idx="9">
                  <c:v>220</c:v>
                </c:pt>
                <c:pt idx="10">
                  <c:v>30</c:v>
                </c:pt>
                <c:pt idx="11">
                  <c:v>168</c:v>
                </c:pt>
                <c:pt idx="12">
                  <c:v>121</c:v>
                </c:pt>
                <c:pt idx="13">
                  <c:v>173</c:v>
                </c:pt>
                <c:pt idx="14">
                  <c:v>133</c:v>
                </c:pt>
                <c:pt idx="15">
                  <c:v>130</c:v>
                </c:pt>
                <c:pt idx="16">
                  <c:v>345</c:v>
                </c:pt>
                <c:pt idx="17">
                  <c:v>202</c:v>
                </c:pt>
                <c:pt idx="18">
                  <c:v>177</c:v>
                </c:pt>
                <c:pt idx="19">
                  <c:v>199</c:v>
                </c:pt>
                <c:pt idx="20">
                  <c:v>162</c:v>
                </c:pt>
                <c:pt idx="21">
                  <c:v>180</c:v>
                </c:pt>
                <c:pt idx="22">
                  <c:v>169</c:v>
                </c:pt>
                <c:pt idx="23">
                  <c:v>101</c:v>
                </c:pt>
                <c:pt idx="24">
                  <c:v>130</c:v>
                </c:pt>
                <c:pt idx="25">
                  <c:v>288</c:v>
                </c:pt>
                <c:pt idx="26">
                  <c:v>80</c:v>
                </c:pt>
                <c:pt idx="27">
                  <c:v>87</c:v>
                </c:pt>
                <c:pt idx="28" formatCode="0">
                  <c:v>38.299999999999997</c:v>
                </c:pt>
                <c:pt idx="29" formatCode="0">
                  <c:v>197.45</c:v>
                </c:pt>
                <c:pt idx="30" formatCode="0">
                  <c:v>69.900000000000006</c:v>
                </c:pt>
                <c:pt idx="31" formatCode="0">
                  <c:v>51.6</c:v>
                </c:pt>
                <c:pt idx="32" formatCode="0">
                  <c:v>89.42</c:v>
                </c:pt>
                <c:pt idx="33" formatCode="0">
                  <c:v>63.4</c:v>
                </c:pt>
                <c:pt idx="34" formatCode="0">
                  <c:v>142.047</c:v>
                </c:pt>
                <c:pt idx="35" formatCode="0">
                  <c:v>86.6</c:v>
                </c:pt>
                <c:pt idx="36" formatCode="0">
                  <c:v>126.8</c:v>
                </c:pt>
                <c:pt idx="37" formatCode="0">
                  <c:v>43.4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6D-4101-8DF1-113FF96693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7"/>
        <c:overlap val="50"/>
        <c:axId val="275326304"/>
        <c:axId val="275327872"/>
      </c:barChart>
      <c:lineChart>
        <c:grouping val="standard"/>
        <c:varyColors val="0"/>
        <c:ser>
          <c:idx val="3"/>
          <c:order val="2"/>
          <c:tx>
            <c:strRef>
              <c:f>'2024'!$A$4</c:f>
              <c:strCache>
                <c:ptCount val="1"/>
                <c:pt idx="0">
                  <c:v>FiveYearAvgArea</c:v>
                </c:pt>
              </c:strCache>
            </c:strRef>
          </c:tx>
          <c:spPr>
            <a:ln w="2540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numRef>
              <c:f>'2024'!$B$1:$AM$1</c:f>
              <c:numCache>
                <c:formatCode>General</c:formatCode>
                <c:ptCount val="38"/>
                <c:pt idx="0">
                  <c:v>1987</c:v>
                </c:pt>
                <c:pt idx="1">
                  <c:v>1988</c:v>
                </c:pt>
                <c:pt idx="2">
                  <c:v>1989</c:v>
                </c:pt>
                <c:pt idx="3">
                  <c:v>1990</c:v>
                </c:pt>
                <c:pt idx="4">
                  <c:v>1991</c:v>
                </c:pt>
                <c:pt idx="5">
                  <c:v>1992</c:v>
                </c:pt>
                <c:pt idx="6">
                  <c:v>1993</c:v>
                </c:pt>
                <c:pt idx="7">
                  <c:v>1994</c:v>
                </c:pt>
                <c:pt idx="8">
                  <c:v>1995</c:v>
                </c:pt>
                <c:pt idx="9">
                  <c:v>1996</c:v>
                </c:pt>
                <c:pt idx="10">
                  <c:v>1997</c:v>
                </c:pt>
                <c:pt idx="11">
                  <c:v>1998</c:v>
                </c:pt>
                <c:pt idx="12">
                  <c:v>1999</c:v>
                </c:pt>
                <c:pt idx="13">
                  <c:v>2000</c:v>
                </c:pt>
                <c:pt idx="14">
                  <c:v>2001</c:v>
                </c:pt>
                <c:pt idx="15">
                  <c:v>2002</c:v>
                </c:pt>
                <c:pt idx="16">
                  <c:v>2003</c:v>
                </c:pt>
                <c:pt idx="17">
                  <c:v>2004</c:v>
                </c:pt>
                <c:pt idx="18">
                  <c:v>2005</c:v>
                </c:pt>
                <c:pt idx="19">
                  <c:v>2006</c:v>
                </c:pt>
                <c:pt idx="20">
                  <c:v>2007</c:v>
                </c:pt>
                <c:pt idx="21">
                  <c:v>2008</c:v>
                </c:pt>
                <c:pt idx="22">
                  <c:v>2009</c:v>
                </c:pt>
                <c:pt idx="23">
                  <c:v>2010</c:v>
                </c:pt>
                <c:pt idx="24">
                  <c:v>2011</c:v>
                </c:pt>
                <c:pt idx="25">
                  <c:v>2012</c:v>
                </c:pt>
                <c:pt idx="26">
                  <c:v>2013</c:v>
                </c:pt>
                <c:pt idx="27">
                  <c:v>2014</c:v>
                </c:pt>
                <c:pt idx="28">
                  <c:v>2015</c:v>
                </c:pt>
                <c:pt idx="29">
                  <c:v>2016</c:v>
                </c:pt>
                <c:pt idx="30">
                  <c:v>2017</c:v>
                </c:pt>
                <c:pt idx="31">
                  <c:v>2018</c:v>
                </c:pt>
                <c:pt idx="32">
                  <c:v>2019</c:v>
                </c:pt>
                <c:pt idx="33">
                  <c:v>2020</c:v>
                </c:pt>
                <c:pt idx="34">
                  <c:v>2021</c:v>
                </c:pt>
                <c:pt idx="35">
                  <c:v>2022</c:v>
                </c:pt>
                <c:pt idx="36">
                  <c:v>2023</c:v>
                </c:pt>
                <c:pt idx="37">
                  <c:v>2024</c:v>
                </c:pt>
              </c:numCache>
            </c:numRef>
          </c:cat>
          <c:val>
            <c:numRef>
              <c:f>'2024'!$B$4:$AM$4</c:f>
              <c:numCache>
                <c:formatCode>General</c:formatCode>
                <c:ptCount val="38"/>
                <c:pt idx="4">
                  <c:v>236.8</c:v>
                </c:pt>
                <c:pt idx="5">
                  <c:v>191</c:v>
                </c:pt>
                <c:pt idx="6">
                  <c:v>181.2</c:v>
                </c:pt>
                <c:pt idx="7">
                  <c:v>194.2</c:v>
                </c:pt>
                <c:pt idx="8">
                  <c:v>220.4</c:v>
                </c:pt>
                <c:pt idx="9">
                  <c:v>240</c:v>
                </c:pt>
                <c:pt idx="10">
                  <c:v>230</c:v>
                </c:pt>
                <c:pt idx="11">
                  <c:v>223.2</c:v>
                </c:pt>
                <c:pt idx="12">
                  <c:v>168.8</c:v>
                </c:pt>
                <c:pt idx="13">
                  <c:v>142.4</c:v>
                </c:pt>
                <c:pt idx="14">
                  <c:v>125</c:v>
                </c:pt>
                <c:pt idx="15">
                  <c:v>145</c:v>
                </c:pt>
                <c:pt idx="16">
                  <c:v>180.4</c:v>
                </c:pt>
                <c:pt idx="17">
                  <c:v>196.6</c:v>
                </c:pt>
                <c:pt idx="18">
                  <c:v>197.4</c:v>
                </c:pt>
                <c:pt idx="19">
                  <c:v>210.6</c:v>
                </c:pt>
                <c:pt idx="20">
                  <c:v>217</c:v>
                </c:pt>
                <c:pt idx="21">
                  <c:v>184</c:v>
                </c:pt>
                <c:pt idx="22">
                  <c:v>177.4</c:v>
                </c:pt>
                <c:pt idx="23">
                  <c:v>162.19999999999999</c:v>
                </c:pt>
                <c:pt idx="24">
                  <c:v>148.4</c:v>
                </c:pt>
                <c:pt idx="25">
                  <c:v>173.6</c:v>
                </c:pt>
                <c:pt idx="26">
                  <c:v>153.6</c:v>
                </c:pt>
                <c:pt idx="27">
                  <c:v>137.19999999999999</c:v>
                </c:pt>
                <c:pt idx="28">
                  <c:v>124.66</c:v>
                </c:pt>
                <c:pt idx="29">
                  <c:v>138.15</c:v>
                </c:pt>
                <c:pt idx="30">
                  <c:v>94.53</c:v>
                </c:pt>
                <c:pt idx="31">
                  <c:v>88.85</c:v>
                </c:pt>
                <c:pt idx="32" formatCode="0">
                  <c:v>89.334000000000003</c:v>
                </c:pt>
                <c:pt idx="33" formatCode="0">
                  <c:v>94.354000000000013</c:v>
                </c:pt>
                <c:pt idx="34" formatCode="0">
                  <c:v>83.273399999999995</c:v>
                </c:pt>
                <c:pt idx="35" formatCode="0">
                  <c:v>86.613399999999999</c:v>
                </c:pt>
                <c:pt idx="36" formatCode="0">
                  <c:v>101.6534</c:v>
                </c:pt>
                <c:pt idx="37" formatCode="0">
                  <c:v>92.449399999999997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56D-4101-8DF1-113FF96693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5326304"/>
        <c:axId val="275327872"/>
      </c:lineChart>
      <c:lineChart>
        <c:grouping val="standard"/>
        <c:varyColors val="0"/>
        <c:ser>
          <c:idx val="1"/>
          <c:order val="1"/>
          <c:tx>
            <c:strRef>
              <c:f>'2024'!$A$2</c:f>
              <c:strCache>
                <c:ptCount val="1"/>
                <c:pt idx="0">
                  <c:v>Duration</c:v>
                </c:pt>
              </c:strCache>
            </c:strRef>
          </c:tx>
          <c:spPr>
            <a:ln w="9525" cap="rnd">
              <a:noFill/>
              <a:round/>
            </a:ln>
            <a:effectLst/>
          </c:spPr>
          <c:marker>
            <c:symbol val="triangle"/>
            <c:size val="8"/>
            <c:spPr>
              <a:solidFill>
                <a:srgbClr val="FF00FF"/>
              </a:solidFill>
              <a:ln w="9525">
                <a:solidFill>
                  <a:srgbClr val="FF00FF"/>
                </a:solidFill>
              </a:ln>
              <a:effectLst/>
            </c:spPr>
          </c:marker>
          <c:cat>
            <c:numRef>
              <c:f>'2024'!$B$1:$AM$1</c:f>
              <c:numCache>
                <c:formatCode>General</c:formatCode>
                <c:ptCount val="38"/>
                <c:pt idx="0">
                  <c:v>1987</c:v>
                </c:pt>
                <c:pt idx="1">
                  <c:v>1988</c:v>
                </c:pt>
                <c:pt idx="2">
                  <c:v>1989</c:v>
                </c:pt>
                <c:pt idx="3">
                  <c:v>1990</c:v>
                </c:pt>
                <c:pt idx="4">
                  <c:v>1991</c:v>
                </c:pt>
                <c:pt idx="5">
                  <c:v>1992</c:v>
                </c:pt>
                <c:pt idx="6">
                  <c:v>1993</c:v>
                </c:pt>
                <c:pt idx="7">
                  <c:v>1994</c:v>
                </c:pt>
                <c:pt idx="8">
                  <c:v>1995</c:v>
                </c:pt>
                <c:pt idx="9">
                  <c:v>1996</c:v>
                </c:pt>
                <c:pt idx="10">
                  <c:v>1997</c:v>
                </c:pt>
                <c:pt idx="11">
                  <c:v>1998</c:v>
                </c:pt>
                <c:pt idx="12">
                  <c:v>1999</c:v>
                </c:pt>
                <c:pt idx="13">
                  <c:v>2000</c:v>
                </c:pt>
                <c:pt idx="14">
                  <c:v>2001</c:v>
                </c:pt>
                <c:pt idx="15">
                  <c:v>2002</c:v>
                </c:pt>
                <c:pt idx="16">
                  <c:v>2003</c:v>
                </c:pt>
                <c:pt idx="17">
                  <c:v>2004</c:v>
                </c:pt>
                <c:pt idx="18">
                  <c:v>2005</c:v>
                </c:pt>
                <c:pt idx="19">
                  <c:v>2006</c:v>
                </c:pt>
                <c:pt idx="20">
                  <c:v>2007</c:v>
                </c:pt>
                <c:pt idx="21">
                  <c:v>2008</c:v>
                </c:pt>
                <c:pt idx="22">
                  <c:v>2009</c:v>
                </c:pt>
                <c:pt idx="23">
                  <c:v>2010</c:v>
                </c:pt>
                <c:pt idx="24">
                  <c:v>2011</c:v>
                </c:pt>
                <c:pt idx="25">
                  <c:v>2012</c:v>
                </c:pt>
                <c:pt idx="26">
                  <c:v>2013</c:v>
                </c:pt>
                <c:pt idx="27">
                  <c:v>2014</c:v>
                </c:pt>
                <c:pt idx="28">
                  <c:v>2015</c:v>
                </c:pt>
                <c:pt idx="29">
                  <c:v>2016</c:v>
                </c:pt>
                <c:pt idx="30">
                  <c:v>2017</c:v>
                </c:pt>
                <c:pt idx="31">
                  <c:v>2018</c:v>
                </c:pt>
                <c:pt idx="32">
                  <c:v>2019</c:v>
                </c:pt>
                <c:pt idx="33">
                  <c:v>2020</c:v>
                </c:pt>
                <c:pt idx="34">
                  <c:v>2021</c:v>
                </c:pt>
                <c:pt idx="35">
                  <c:v>2022</c:v>
                </c:pt>
                <c:pt idx="36">
                  <c:v>2023</c:v>
                </c:pt>
                <c:pt idx="37">
                  <c:v>2024</c:v>
                </c:pt>
              </c:numCache>
            </c:numRef>
          </c:cat>
          <c:val>
            <c:numRef>
              <c:f>'2024'!$B$2:$AM$2</c:f>
              <c:numCache>
                <c:formatCode>General</c:formatCode>
                <c:ptCount val="38"/>
                <c:pt idx="0">
                  <c:v>58</c:v>
                </c:pt>
                <c:pt idx="1">
                  <c:v>73</c:v>
                </c:pt>
                <c:pt idx="2">
                  <c:v>82</c:v>
                </c:pt>
                <c:pt idx="3">
                  <c:v>49</c:v>
                </c:pt>
                <c:pt idx="4">
                  <c:v>41</c:v>
                </c:pt>
                <c:pt idx="5">
                  <c:v>55</c:v>
                </c:pt>
                <c:pt idx="6">
                  <c:v>64</c:v>
                </c:pt>
                <c:pt idx="7">
                  <c:v>68</c:v>
                </c:pt>
                <c:pt idx="8">
                  <c:v>35</c:v>
                </c:pt>
                <c:pt idx="9">
                  <c:v>34</c:v>
                </c:pt>
                <c:pt idx="10">
                  <c:v>48</c:v>
                </c:pt>
                <c:pt idx="11">
                  <c:v>73</c:v>
                </c:pt>
                <c:pt idx="12">
                  <c:v>51</c:v>
                </c:pt>
                <c:pt idx="13">
                  <c:v>35</c:v>
                </c:pt>
                <c:pt idx="14">
                  <c:v>66</c:v>
                </c:pt>
                <c:pt idx="15">
                  <c:v>65</c:v>
                </c:pt>
                <c:pt idx="16">
                  <c:v>61</c:v>
                </c:pt>
                <c:pt idx="17">
                  <c:v>55</c:v>
                </c:pt>
                <c:pt idx="18">
                  <c:v>69</c:v>
                </c:pt>
                <c:pt idx="19">
                  <c:v>53</c:v>
                </c:pt>
                <c:pt idx="20">
                  <c:v>58</c:v>
                </c:pt>
                <c:pt idx="21">
                  <c:v>79</c:v>
                </c:pt>
                <c:pt idx="22">
                  <c:v>45</c:v>
                </c:pt>
                <c:pt idx="23">
                  <c:v>40</c:v>
                </c:pt>
                <c:pt idx="24">
                  <c:v>54</c:v>
                </c:pt>
                <c:pt idx="25">
                  <c:v>63</c:v>
                </c:pt>
                <c:pt idx="26">
                  <c:v>62</c:v>
                </c:pt>
                <c:pt idx="27">
                  <c:v>35</c:v>
                </c:pt>
                <c:pt idx="28" formatCode="0">
                  <c:v>57</c:v>
                </c:pt>
                <c:pt idx="29" formatCode="0">
                  <c:v>51</c:v>
                </c:pt>
                <c:pt idx="30">
                  <c:v>26</c:v>
                </c:pt>
                <c:pt idx="31">
                  <c:v>35</c:v>
                </c:pt>
                <c:pt idx="32">
                  <c:v>48</c:v>
                </c:pt>
                <c:pt idx="33">
                  <c:v>43</c:v>
                </c:pt>
                <c:pt idx="34">
                  <c:v>47</c:v>
                </c:pt>
                <c:pt idx="35">
                  <c:v>57</c:v>
                </c:pt>
                <c:pt idx="36">
                  <c:v>42</c:v>
                </c:pt>
                <c:pt idx="37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6D-4101-8DF1-113FF96693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0587584"/>
        <c:axId val="950594064"/>
      </c:lineChart>
      <c:catAx>
        <c:axId val="27532630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327872"/>
        <c:crossesAt val="0"/>
        <c:auto val="1"/>
        <c:lblAlgn val="ctr"/>
        <c:lblOffset val="50"/>
        <c:noMultiLvlLbl val="0"/>
      </c:catAx>
      <c:valAx>
        <c:axId val="27532787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Area in mi2 (Total LIS area = 1,320 mi2)</a:t>
                </a:r>
              </a:p>
            </c:rich>
          </c:tx>
          <c:layout>
            <c:manualLayout>
              <c:xMode val="edge"/>
              <c:yMode val="edge"/>
              <c:x val="9.5648015303682454E-3"/>
              <c:y val="0.160626150053277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326304"/>
        <c:crossesAt val="0"/>
        <c:crossBetween val="between"/>
      </c:valAx>
      <c:valAx>
        <c:axId val="950594064"/>
        <c:scaling>
          <c:orientation val="minMax"/>
          <c:max val="100"/>
        </c:scaling>
        <c:delete val="0"/>
        <c:axPos val="r"/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587584"/>
        <c:crosses val="max"/>
        <c:crossBetween val="between"/>
      </c:valAx>
      <c:catAx>
        <c:axId val="9505875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50594064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32960909089871782"/>
          <c:y val="0.91708940310519127"/>
          <c:w val="0.39034200410089986"/>
          <c:h val="4.5281141468375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b="1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Maximum Area and Duration of Hypoxia</a:t>
            </a:r>
          </a:p>
          <a:p>
            <a:pPr>
              <a:defRPr sz="2000"/>
            </a:pPr>
            <a:r>
              <a:rPr lang="en-US" sz="2000"/>
              <a:t>1987-2022 (June-September)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67190092694305"/>
          <c:y val="0.12627249550795397"/>
          <c:w val="0.80447913797253812"/>
          <c:h val="0.6353677833281591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'2023'!$A$3</c:f>
              <c:strCache>
                <c:ptCount val="1"/>
                <c:pt idx="0">
                  <c:v>Area</c:v>
                </c:pt>
              </c:strCache>
            </c:strRef>
          </c:tx>
          <c:spPr>
            <a:solidFill>
              <a:srgbClr val="3333FF"/>
            </a:solidFill>
            <a:ln w="9525">
              <a:solidFill>
                <a:srgbClr val="3333FF"/>
              </a:solidFill>
            </a:ln>
            <a:effectLst/>
          </c:spPr>
          <c:invertIfNegative val="0"/>
          <c:cat>
            <c:numRef>
              <c:f>'2023'!$B$1:$AK$1</c:f>
              <c:numCache>
                <c:formatCode>General</c:formatCode>
                <c:ptCount val="36"/>
                <c:pt idx="0">
                  <c:v>1987</c:v>
                </c:pt>
                <c:pt idx="1">
                  <c:v>1988</c:v>
                </c:pt>
                <c:pt idx="2">
                  <c:v>1989</c:v>
                </c:pt>
                <c:pt idx="3">
                  <c:v>1990</c:v>
                </c:pt>
                <c:pt idx="4">
                  <c:v>1991</c:v>
                </c:pt>
                <c:pt idx="5">
                  <c:v>1992</c:v>
                </c:pt>
                <c:pt idx="6">
                  <c:v>1993</c:v>
                </c:pt>
                <c:pt idx="7">
                  <c:v>1994</c:v>
                </c:pt>
                <c:pt idx="8">
                  <c:v>1995</c:v>
                </c:pt>
                <c:pt idx="9">
                  <c:v>1996</c:v>
                </c:pt>
                <c:pt idx="10">
                  <c:v>1997</c:v>
                </c:pt>
                <c:pt idx="11">
                  <c:v>1998</c:v>
                </c:pt>
                <c:pt idx="12">
                  <c:v>1999</c:v>
                </c:pt>
                <c:pt idx="13">
                  <c:v>2000</c:v>
                </c:pt>
                <c:pt idx="14">
                  <c:v>2001</c:v>
                </c:pt>
                <c:pt idx="15">
                  <c:v>2002</c:v>
                </c:pt>
                <c:pt idx="16">
                  <c:v>2003</c:v>
                </c:pt>
                <c:pt idx="17">
                  <c:v>2004</c:v>
                </c:pt>
                <c:pt idx="18">
                  <c:v>2005</c:v>
                </c:pt>
                <c:pt idx="19">
                  <c:v>2006</c:v>
                </c:pt>
                <c:pt idx="20">
                  <c:v>2007</c:v>
                </c:pt>
                <c:pt idx="21">
                  <c:v>2008</c:v>
                </c:pt>
                <c:pt idx="22">
                  <c:v>2009</c:v>
                </c:pt>
                <c:pt idx="23">
                  <c:v>2010</c:v>
                </c:pt>
                <c:pt idx="24">
                  <c:v>2011</c:v>
                </c:pt>
                <c:pt idx="25">
                  <c:v>2012</c:v>
                </c:pt>
                <c:pt idx="26">
                  <c:v>2013</c:v>
                </c:pt>
                <c:pt idx="27">
                  <c:v>2014</c:v>
                </c:pt>
                <c:pt idx="28">
                  <c:v>2015</c:v>
                </c:pt>
                <c:pt idx="29">
                  <c:v>2016</c:v>
                </c:pt>
                <c:pt idx="30">
                  <c:v>2017</c:v>
                </c:pt>
                <c:pt idx="31">
                  <c:v>2018</c:v>
                </c:pt>
                <c:pt idx="32">
                  <c:v>2019</c:v>
                </c:pt>
                <c:pt idx="33">
                  <c:v>2020</c:v>
                </c:pt>
                <c:pt idx="34">
                  <c:v>2021</c:v>
                </c:pt>
                <c:pt idx="35">
                  <c:v>2022</c:v>
                </c:pt>
              </c:numCache>
            </c:numRef>
          </c:cat>
          <c:val>
            <c:numRef>
              <c:f>'2023'!$B$3:$AK$3</c:f>
              <c:numCache>
                <c:formatCode>General</c:formatCode>
                <c:ptCount val="36"/>
                <c:pt idx="0">
                  <c:v>309</c:v>
                </c:pt>
                <c:pt idx="1">
                  <c:v>251</c:v>
                </c:pt>
                <c:pt idx="2">
                  <c:v>328</c:v>
                </c:pt>
                <c:pt idx="3">
                  <c:v>174</c:v>
                </c:pt>
                <c:pt idx="4">
                  <c:v>122</c:v>
                </c:pt>
                <c:pt idx="5">
                  <c:v>80</c:v>
                </c:pt>
                <c:pt idx="6">
                  <c:v>202</c:v>
                </c:pt>
                <c:pt idx="7">
                  <c:v>393</c:v>
                </c:pt>
                <c:pt idx="8">
                  <c:v>305</c:v>
                </c:pt>
                <c:pt idx="9">
                  <c:v>220</c:v>
                </c:pt>
                <c:pt idx="10">
                  <c:v>30</c:v>
                </c:pt>
                <c:pt idx="11">
                  <c:v>168</c:v>
                </c:pt>
                <c:pt idx="12">
                  <c:v>121</c:v>
                </c:pt>
                <c:pt idx="13">
                  <c:v>173</c:v>
                </c:pt>
                <c:pt idx="14">
                  <c:v>133</c:v>
                </c:pt>
                <c:pt idx="15">
                  <c:v>130</c:v>
                </c:pt>
                <c:pt idx="16">
                  <c:v>345</c:v>
                </c:pt>
                <c:pt idx="17">
                  <c:v>202</c:v>
                </c:pt>
                <c:pt idx="18">
                  <c:v>177</c:v>
                </c:pt>
                <c:pt idx="19">
                  <c:v>199</c:v>
                </c:pt>
                <c:pt idx="20">
                  <c:v>162</c:v>
                </c:pt>
                <c:pt idx="21">
                  <c:v>180</c:v>
                </c:pt>
                <c:pt idx="22">
                  <c:v>169</c:v>
                </c:pt>
                <c:pt idx="23">
                  <c:v>101</c:v>
                </c:pt>
                <c:pt idx="24">
                  <c:v>130</c:v>
                </c:pt>
                <c:pt idx="25">
                  <c:v>288</c:v>
                </c:pt>
                <c:pt idx="26">
                  <c:v>80</c:v>
                </c:pt>
                <c:pt idx="27">
                  <c:v>87</c:v>
                </c:pt>
                <c:pt idx="28" formatCode="0">
                  <c:v>38.299999999999997</c:v>
                </c:pt>
                <c:pt idx="29" formatCode="0">
                  <c:v>197.45</c:v>
                </c:pt>
                <c:pt idx="30" formatCode="0">
                  <c:v>69.900000000000006</c:v>
                </c:pt>
                <c:pt idx="31" formatCode="0">
                  <c:v>51.6</c:v>
                </c:pt>
                <c:pt idx="32" formatCode="0">
                  <c:v>89.42</c:v>
                </c:pt>
                <c:pt idx="33" formatCode="0">
                  <c:v>63.4</c:v>
                </c:pt>
                <c:pt idx="34" formatCode="0">
                  <c:v>142.047</c:v>
                </c:pt>
                <c:pt idx="35" formatCode="0">
                  <c:v>86.6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61-4C17-BD71-C6C6E614F8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7"/>
        <c:overlap val="50"/>
        <c:axId val="275326304"/>
        <c:axId val="275327872"/>
      </c:barChart>
      <c:lineChart>
        <c:grouping val="standard"/>
        <c:varyColors val="0"/>
        <c:ser>
          <c:idx val="2"/>
          <c:order val="2"/>
          <c:tx>
            <c:strRef>
              <c:f>'2023'!$A$4</c:f>
              <c:strCache>
                <c:ptCount val="1"/>
                <c:pt idx="0">
                  <c:v>FiveYearAvg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numRef>
              <c:f>'2023'!$B$1:$AK$1</c:f>
              <c:numCache>
                <c:formatCode>General</c:formatCode>
                <c:ptCount val="36"/>
                <c:pt idx="0">
                  <c:v>1987</c:v>
                </c:pt>
                <c:pt idx="1">
                  <c:v>1988</c:v>
                </c:pt>
                <c:pt idx="2">
                  <c:v>1989</c:v>
                </c:pt>
                <c:pt idx="3">
                  <c:v>1990</c:v>
                </c:pt>
                <c:pt idx="4">
                  <c:v>1991</c:v>
                </c:pt>
                <c:pt idx="5">
                  <c:v>1992</c:v>
                </c:pt>
                <c:pt idx="6">
                  <c:v>1993</c:v>
                </c:pt>
                <c:pt idx="7">
                  <c:v>1994</c:v>
                </c:pt>
                <c:pt idx="8">
                  <c:v>1995</c:v>
                </c:pt>
                <c:pt idx="9">
                  <c:v>1996</c:v>
                </c:pt>
                <c:pt idx="10">
                  <c:v>1997</c:v>
                </c:pt>
                <c:pt idx="11">
                  <c:v>1998</c:v>
                </c:pt>
                <c:pt idx="12">
                  <c:v>1999</c:v>
                </c:pt>
                <c:pt idx="13">
                  <c:v>2000</c:v>
                </c:pt>
                <c:pt idx="14">
                  <c:v>2001</c:v>
                </c:pt>
                <c:pt idx="15">
                  <c:v>2002</c:v>
                </c:pt>
                <c:pt idx="16">
                  <c:v>2003</c:v>
                </c:pt>
                <c:pt idx="17">
                  <c:v>2004</c:v>
                </c:pt>
                <c:pt idx="18">
                  <c:v>2005</c:v>
                </c:pt>
                <c:pt idx="19">
                  <c:v>2006</c:v>
                </c:pt>
                <c:pt idx="20">
                  <c:v>2007</c:v>
                </c:pt>
                <c:pt idx="21">
                  <c:v>2008</c:v>
                </c:pt>
                <c:pt idx="22">
                  <c:v>2009</c:v>
                </c:pt>
                <c:pt idx="23">
                  <c:v>2010</c:v>
                </c:pt>
                <c:pt idx="24">
                  <c:v>2011</c:v>
                </c:pt>
                <c:pt idx="25">
                  <c:v>2012</c:v>
                </c:pt>
                <c:pt idx="26">
                  <c:v>2013</c:v>
                </c:pt>
                <c:pt idx="27">
                  <c:v>2014</c:v>
                </c:pt>
                <c:pt idx="28">
                  <c:v>2015</c:v>
                </c:pt>
                <c:pt idx="29">
                  <c:v>2016</c:v>
                </c:pt>
                <c:pt idx="30">
                  <c:v>2017</c:v>
                </c:pt>
                <c:pt idx="31">
                  <c:v>2018</c:v>
                </c:pt>
                <c:pt idx="32">
                  <c:v>2019</c:v>
                </c:pt>
                <c:pt idx="33">
                  <c:v>2020</c:v>
                </c:pt>
                <c:pt idx="34">
                  <c:v>2021</c:v>
                </c:pt>
                <c:pt idx="35">
                  <c:v>2022</c:v>
                </c:pt>
              </c:numCache>
            </c:numRef>
          </c:cat>
          <c:val>
            <c:numRef>
              <c:f>'2023'!$B$4:$AK$4</c:f>
              <c:numCache>
                <c:formatCode>General</c:formatCode>
                <c:ptCount val="36"/>
                <c:pt idx="4">
                  <c:v>236.8</c:v>
                </c:pt>
                <c:pt idx="5">
                  <c:v>191</c:v>
                </c:pt>
                <c:pt idx="6">
                  <c:v>181.2</c:v>
                </c:pt>
                <c:pt idx="7">
                  <c:v>194.2</c:v>
                </c:pt>
                <c:pt idx="8">
                  <c:v>220.4</c:v>
                </c:pt>
                <c:pt idx="9">
                  <c:v>240</c:v>
                </c:pt>
                <c:pt idx="10">
                  <c:v>230</c:v>
                </c:pt>
                <c:pt idx="11">
                  <c:v>223.2</c:v>
                </c:pt>
                <c:pt idx="12">
                  <c:v>168.8</c:v>
                </c:pt>
                <c:pt idx="13">
                  <c:v>142.4</c:v>
                </c:pt>
                <c:pt idx="14">
                  <c:v>125</c:v>
                </c:pt>
                <c:pt idx="15">
                  <c:v>145</c:v>
                </c:pt>
                <c:pt idx="16">
                  <c:v>180.4</c:v>
                </c:pt>
                <c:pt idx="17">
                  <c:v>196.6</c:v>
                </c:pt>
                <c:pt idx="18">
                  <c:v>197.4</c:v>
                </c:pt>
                <c:pt idx="19">
                  <c:v>210.6</c:v>
                </c:pt>
                <c:pt idx="20">
                  <c:v>217</c:v>
                </c:pt>
                <c:pt idx="21">
                  <c:v>184</c:v>
                </c:pt>
                <c:pt idx="22">
                  <c:v>177.4</c:v>
                </c:pt>
                <c:pt idx="23">
                  <c:v>162.19999999999999</c:v>
                </c:pt>
                <c:pt idx="24">
                  <c:v>148.4</c:v>
                </c:pt>
                <c:pt idx="25">
                  <c:v>173.6</c:v>
                </c:pt>
                <c:pt idx="26">
                  <c:v>153.6</c:v>
                </c:pt>
                <c:pt idx="27">
                  <c:v>137.19999999999999</c:v>
                </c:pt>
                <c:pt idx="28">
                  <c:v>124.66</c:v>
                </c:pt>
                <c:pt idx="29">
                  <c:v>138.15</c:v>
                </c:pt>
                <c:pt idx="30">
                  <c:v>94.53</c:v>
                </c:pt>
                <c:pt idx="31">
                  <c:v>88.85</c:v>
                </c:pt>
                <c:pt idx="32" formatCode="0">
                  <c:v>89.334000000000003</c:v>
                </c:pt>
                <c:pt idx="33" formatCode="0">
                  <c:v>94.354000000000013</c:v>
                </c:pt>
                <c:pt idx="34" formatCode="0">
                  <c:v>83.273399999999995</c:v>
                </c:pt>
                <c:pt idx="35" formatCode="0">
                  <c:v>86.613399999999999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61-4C17-BD71-C6C6E614F8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5326304"/>
        <c:axId val="275327872"/>
      </c:lineChart>
      <c:lineChart>
        <c:grouping val="standard"/>
        <c:varyColors val="0"/>
        <c:ser>
          <c:idx val="0"/>
          <c:order val="0"/>
          <c:tx>
            <c:strRef>
              <c:f>'2023'!$A$2</c:f>
              <c:strCache>
                <c:ptCount val="1"/>
                <c:pt idx="0">
                  <c:v>Duration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triangle"/>
            <c:size val="8"/>
            <c:spPr>
              <a:solidFill>
                <a:srgbClr val="FF00FF"/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marker>
          <c:cat>
            <c:numRef>
              <c:f>'2023'!$B$1:$AK$1</c:f>
              <c:numCache>
                <c:formatCode>General</c:formatCode>
                <c:ptCount val="36"/>
                <c:pt idx="0">
                  <c:v>1987</c:v>
                </c:pt>
                <c:pt idx="1">
                  <c:v>1988</c:v>
                </c:pt>
                <c:pt idx="2">
                  <c:v>1989</c:v>
                </c:pt>
                <c:pt idx="3">
                  <c:v>1990</c:v>
                </c:pt>
                <c:pt idx="4">
                  <c:v>1991</c:v>
                </c:pt>
                <c:pt idx="5">
                  <c:v>1992</c:v>
                </c:pt>
                <c:pt idx="6">
                  <c:v>1993</c:v>
                </c:pt>
                <c:pt idx="7">
                  <c:v>1994</c:v>
                </c:pt>
                <c:pt idx="8">
                  <c:v>1995</c:v>
                </c:pt>
                <c:pt idx="9">
                  <c:v>1996</c:v>
                </c:pt>
                <c:pt idx="10">
                  <c:v>1997</c:v>
                </c:pt>
                <c:pt idx="11">
                  <c:v>1998</c:v>
                </c:pt>
                <c:pt idx="12">
                  <c:v>1999</c:v>
                </c:pt>
                <c:pt idx="13">
                  <c:v>2000</c:v>
                </c:pt>
                <c:pt idx="14">
                  <c:v>2001</c:v>
                </c:pt>
                <c:pt idx="15">
                  <c:v>2002</c:v>
                </c:pt>
                <c:pt idx="16">
                  <c:v>2003</c:v>
                </c:pt>
                <c:pt idx="17">
                  <c:v>2004</c:v>
                </c:pt>
                <c:pt idx="18">
                  <c:v>2005</c:v>
                </c:pt>
                <c:pt idx="19">
                  <c:v>2006</c:v>
                </c:pt>
                <c:pt idx="20">
                  <c:v>2007</c:v>
                </c:pt>
                <c:pt idx="21">
                  <c:v>2008</c:v>
                </c:pt>
                <c:pt idx="22">
                  <c:v>2009</c:v>
                </c:pt>
                <c:pt idx="23">
                  <c:v>2010</c:v>
                </c:pt>
                <c:pt idx="24">
                  <c:v>2011</c:v>
                </c:pt>
                <c:pt idx="25">
                  <c:v>2012</c:v>
                </c:pt>
                <c:pt idx="26">
                  <c:v>2013</c:v>
                </c:pt>
                <c:pt idx="27">
                  <c:v>2014</c:v>
                </c:pt>
                <c:pt idx="28">
                  <c:v>2015</c:v>
                </c:pt>
                <c:pt idx="29">
                  <c:v>2016</c:v>
                </c:pt>
                <c:pt idx="30">
                  <c:v>2017</c:v>
                </c:pt>
                <c:pt idx="31">
                  <c:v>2018</c:v>
                </c:pt>
                <c:pt idx="32">
                  <c:v>2019</c:v>
                </c:pt>
                <c:pt idx="33">
                  <c:v>2020</c:v>
                </c:pt>
                <c:pt idx="34">
                  <c:v>2021</c:v>
                </c:pt>
                <c:pt idx="35">
                  <c:v>2022</c:v>
                </c:pt>
              </c:numCache>
            </c:numRef>
          </c:cat>
          <c:val>
            <c:numRef>
              <c:f>'2023'!$B$2:$AK$2</c:f>
              <c:numCache>
                <c:formatCode>General</c:formatCode>
                <c:ptCount val="36"/>
                <c:pt idx="0">
                  <c:v>58</c:v>
                </c:pt>
                <c:pt idx="1">
                  <c:v>73</c:v>
                </c:pt>
                <c:pt idx="2">
                  <c:v>82</c:v>
                </c:pt>
                <c:pt idx="3">
                  <c:v>49</c:v>
                </c:pt>
                <c:pt idx="4">
                  <c:v>41</c:v>
                </c:pt>
                <c:pt idx="5">
                  <c:v>55</c:v>
                </c:pt>
                <c:pt idx="6">
                  <c:v>64</c:v>
                </c:pt>
                <c:pt idx="7">
                  <c:v>68</c:v>
                </c:pt>
                <c:pt idx="8">
                  <c:v>35</c:v>
                </c:pt>
                <c:pt idx="9">
                  <c:v>34</c:v>
                </c:pt>
                <c:pt idx="10">
                  <c:v>48</c:v>
                </c:pt>
                <c:pt idx="11">
                  <c:v>73</c:v>
                </c:pt>
                <c:pt idx="12">
                  <c:v>51</c:v>
                </c:pt>
                <c:pt idx="13">
                  <c:v>35</c:v>
                </c:pt>
                <c:pt idx="14">
                  <c:v>66</c:v>
                </c:pt>
                <c:pt idx="15">
                  <c:v>65</c:v>
                </c:pt>
                <c:pt idx="16">
                  <c:v>61</c:v>
                </c:pt>
                <c:pt idx="17">
                  <c:v>55</c:v>
                </c:pt>
                <c:pt idx="18">
                  <c:v>69</c:v>
                </c:pt>
                <c:pt idx="19">
                  <c:v>53</c:v>
                </c:pt>
                <c:pt idx="20">
                  <c:v>58</c:v>
                </c:pt>
                <c:pt idx="21">
                  <c:v>79</c:v>
                </c:pt>
                <c:pt idx="22">
                  <c:v>45</c:v>
                </c:pt>
                <c:pt idx="23">
                  <c:v>40</c:v>
                </c:pt>
                <c:pt idx="24">
                  <c:v>54</c:v>
                </c:pt>
                <c:pt idx="25">
                  <c:v>63</c:v>
                </c:pt>
                <c:pt idx="26">
                  <c:v>62</c:v>
                </c:pt>
                <c:pt idx="27">
                  <c:v>35</c:v>
                </c:pt>
                <c:pt idx="28" formatCode="0">
                  <c:v>57</c:v>
                </c:pt>
                <c:pt idx="29" formatCode="0">
                  <c:v>51</c:v>
                </c:pt>
                <c:pt idx="30">
                  <c:v>26</c:v>
                </c:pt>
                <c:pt idx="31">
                  <c:v>35</c:v>
                </c:pt>
                <c:pt idx="32">
                  <c:v>48</c:v>
                </c:pt>
                <c:pt idx="33">
                  <c:v>43</c:v>
                </c:pt>
                <c:pt idx="34">
                  <c:v>47</c:v>
                </c:pt>
                <c:pt idx="35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61-4C17-BD71-C6C6E614F8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5328264"/>
        <c:axId val="275328656"/>
      </c:lineChart>
      <c:catAx>
        <c:axId val="27532630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327872"/>
        <c:crossesAt val="0"/>
        <c:auto val="1"/>
        <c:lblAlgn val="ctr"/>
        <c:lblOffset val="50"/>
        <c:noMultiLvlLbl val="0"/>
      </c:catAx>
      <c:valAx>
        <c:axId val="27532787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Area in mi2 (Total LIS area = 1,320 mi2)</a:t>
                </a:r>
              </a:p>
            </c:rich>
          </c:tx>
          <c:layout>
            <c:manualLayout>
              <c:xMode val="edge"/>
              <c:yMode val="edge"/>
              <c:x val="9.5648015303682454E-3"/>
              <c:y val="0.160626150053277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326304"/>
        <c:crossesAt val="0"/>
        <c:crossBetween val="between"/>
      </c:valAx>
      <c:valAx>
        <c:axId val="275328656"/>
        <c:scaling>
          <c:orientation val="minMax"/>
          <c:max val="112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328264"/>
        <c:crosses val="max"/>
        <c:crossBetween val="between"/>
        <c:majorUnit val="20"/>
      </c:valAx>
      <c:catAx>
        <c:axId val="2753282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53286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9.4974061202988125E-2"/>
          <c:y val="0.8569292279325299"/>
          <c:w val="0.72039181609476777"/>
          <c:h val="3.79100461904627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Maximum Area and Duration of Hypoxia</a:t>
            </a:r>
          </a:p>
          <a:p>
            <a:pPr>
              <a:defRPr sz="2000"/>
            </a:pPr>
            <a:r>
              <a:rPr lang="en-US" sz="2000"/>
              <a:t>1987-2018 (June-September)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223930247805336"/>
          <c:y val="0.12627249550795397"/>
          <c:w val="0.80591168223395659"/>
          <c:h val="0.6353677833281591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[1]Sheet1!$A$3</c:f>
              <c:strCache>
                <c:ptCount val="1"/>
                <c:pt idx="0">
                  <c:v>Area of Hypoxia</c:v>
                </c:pt>
              </c:strCache>
            </c:strRef>
          </c:tx>
          <c:spPr>
            <a:solidFill>
              <a:srgbClr val="3333FF"/>
            </a:solidFill>
            <a:ln w="9525">
              <a:solidFill>
                <a:srgbClr val="3333FF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[1]Sheet1!$B$1:$AG$1</c:f>
              <c:numCache>
                <c:formatCode>General</c:formatCode>
                <c:ptCount val="32"/>
                <c:pt idx="0">
                  <c:v>1987</c:v>
                </c:pt>
                <c:pt idx="1">
                  <c:v>1988</c:v>
                </c:pt>
                <c:pt idx="2">
                  <c:v>1989</c:v>
                </c:pt>
                <c:pt idx="3">
                  <c:v>1990</c:v>
                </c:pt>
                <c:pt idx="4">
                  <c:v>1991</c:v>
                </c:pt>
                <c:pt idx="5">
                  <c:v>1992</c:v>
                </c:pt>
                <c:pt idx="6">
                  <c:v>1993</c:v>
                </c:pt>
                <c:pt idx="7">
                  <c:v>1994</c:v>
                </c:pt>
                <c:pt idx="8">
                  <c:v>1995</c:v>
                </c:pt>
                <c:pt idx="9">
                  <c:v>1996</c:v>
                </c:pt>
                <c:pt idx="10">
                  <c:v>1997</c:v>
                </c:pt>
                <c:pt idx="11">
                  <c:v>1998</c:v>
                </c:pt>
                <c:pt idx="12">
                  <c:v>1999</c:v>
                </c:pt>
                <c:pt idx="13">
                  <c:v>2000</c:v>
                </c:pt>
                <c:pt idx="14">
                  <c:v>2001</c:v>
                </c:pt>
                <c:pt idx="15">
                  <c:v>2002</c:v>
                </c:pt>
                <c:pt idx="16">
                  <c:v>2003</c:v>
                </c:pt>
                <c:pt idx="17">
                  <c:v>2004</c:v>
                </c:pt>
                <c:pt idx="18">
                  <c:v>2005</c:v>
                </c:pt>
                <c:pt idx="19">
                  <c:v>2006</c:v>
                </c:pt>
                <c:pt idx="20">
                  <c:v>2007</c:v>
                </c:pt>
                <c:pt idx="21">
                  <c:v>2008</c:v>
                </c:pt>
                <c:pt idx="22">
                  <c:v>2009</c:v>
                </c:pt>
                <c:pt idx="23">
                  <c:v>2010</c:v>
                </c:pt>
                <c:pt idx="24">
                  <c:v>2011</c:v>
                </c:pt>
                <c:pt idx="25">
                  <c:v>2012</c:v>
                </c:pt>
                <c:pt idx="26">
                  <c:v>2013</c:v>
                </c:pt>
                <c:pt idx="27">
                  <c:v>2014</c:v>
                </c:pt>
                <c:pt idx="28">
                  <c:v>2015</c:v>
                </c:pt>
                <c:pt idx="29">
                  <c:v>2016</c:v>
                </c:pt>
                <c:pt idx="30">
                  <c:v>2017</c:v>
                </c:pt>
                <c:pt idx="31">
                  <c:v>2018</c:v>
                </c:pt>
              </c:numCache>
            </c:numRef>
          </c:cat>
          <c:val>
            <c:numRef>
              <c:f>[1]Sheet1!$B$3:$AG$3</c:f>
              <c:numCache>
                <c:formatCode>General</c:formatCode>
                <c:ptCount val="32"/>
                <c:pt idx="0">
                  <c:v>309</c:v>
                </c:pt>
                <c:pt idx="1">
                  <c:v>251</c:v>
                </c:pt>
                <c:pt idx="2">
                  <c:v>328</c:v>
                </c:pt>
                <c:pt idx="3">
                  <c:v>174</c:v>
                </c:pt>
                <c:pt idx="4">
                  <c:v>122</c:v>
                </c:pt>
                <c:pt idx="5">
                  <c:v>80</c:v>
                </c:pt>
                <c:pt idx="6">
                  <c:v>202</c:v>
                </c:pt>
                <c:pt idx="7">
                  <c:v>393</c:v>
                </c:pt>
                <c:pt idx="8">
                  <c:v>305</c:v>
                </c:pt>
                <c:pt idx="9">
                  <c:v>220</c:v>
                </c:pt>
                <c:pt idx="10">
                  <c:v>30</c:v>
                </c:pt>
                <c:pt idx="11">
                  <c:v>168</c:v>
                </c:pt>
                <c:pt idx="12">
                  <c:v>121</c:v>
                </c:pt>
                <c:pt idx="13">
                  <c:v>173</c:v>
                </c:pt>
                <c:pt idx="14">
                  <c:v>133</c:v>
                </c:pt>
                <c:pt idx="15">
                  <c:v>130</c:v>
                </c:pt>
                <c:pt idx="16">
                  <c:v>345</c:v>
                </c:pt>
                <c:pt idx="17">
                  <c:v>202</c:v>
                </c:pt>
                <c:pt idx="18">
                  <c:v>177</c:v>
                </c:pt>
                <c:pt idx="19">
                  <c:v>199</c:v>
                </c:pt>
                <c:pt idx="20">
                  <c:v>162</c:v>
                </c:pt>
                <c:pt idx="21">
                  <c:v>180</c:v>
                </c:pt>
                <c:pt idx="22">
                  <c:v>169</c:v>
                </c:pt>
                <c:pt idx="23">
                  <c:v>101</c:v>
                </c:pt>
                <c:pt idx="24">
                  <c:v>130</c:v>
                </c:pt>
                <c:pt idx="25">
                  <c:v>288</c:v>
                </c:pt>
                <c:pt idx="26">
                  <c:v>80</c:v>
                </c:pt>
                <c:pt idx="27">
                  <c:v>87</c:v>
                </c:pt>
                <c:pt idx="28">
                  <c:v>38.299999999999997</c:v>
                </c:pt>
                <c:pt idx="29">
                  <c:v>197.45</c:v>
                </c:pt>
                <c:pt idx="30">
                  <c:v>69.900000000000006</c:v>
                </c:pt>
                <c:pt idx="31">
                  <c:v>51.6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F0-451A-97AE-823C6EC876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-27"/>
        <c:axId val="275326304"/>
        <c:axId val="275327872"/>
      </c:barChart>
      <c:lineChart>
        <c:grouping val="standard"/>
        <c:varyColors val="0"/>
        <c:ser>
          <c:idx val="2"/>
          <c:order val="2"/>
          <c:tx>
            <c:strRef>
              <c:f>[1]Sheet1!$A$4</c:f>
              <c:strCache>
                <c:ptCount val="1"/>
                <c:pt idx="0">
                  <c:v>5-year Rolling Average of Hypoxic Area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numRef>
              <c:f>[1]Sheet1!$B$1:$AG$1</c:f>
              <c:numCache>
                <c:formatCode>General</c:formatCode>
                <c:ptCount val="32"/>
                <c:pt idx="0">
                  <c:v>1987</c:v>
                </c:pt>
                <c:pt idx="1">
                  <c:v>1988</c:v>
                </c:pt>
                <c:pt idx="2">
                  <c:v>1989</c:v>
                </c:pt>
                <c:pt idx="3">
                  <c:v>1990</c:v>
                </c:pt>
                <c:pt idx="4">
                  <c:v>1991</c:v>
                </c:pt>
                <c:pt idx="5">
                  <c:v>1992</c:v>
                </c:pt>
                <c:pt idx="6">
                  <c:v>1993</c:v>
                </c:pt>
                <c:pt idx="7">
                  <c:v>1994</c:v>
                </c:pt>
                <c:pt idx="8">
                  <c:v>1995</c:v>
                </c:pt>
                <c:pt idx="9">
                  <c:v>1996</c:v>
                </c:pt>
                <c:pt idx="10">
                  <c:v>1997</c:v>
                </c:pt>
                <c:pt idx="11">
                  <c:v>1998</c:v>
                </c:pt>
                <c:pt idx="12">
                  <c:v>1999</c:v>
                </c:pt>
                <c:pt idx="13">
                  <c:v>2000</c:v>
                </c:pt>
                <c:pt idx="14">
                  <c:v>2001</c:v>
                </c:pt>
                <c:pt idx="15">
                  <c:v>2002</c:v>
                </c:pt>
                <c:pt idx="16">
                  <c:v>2003</c:v>
                </c:pt>
                <c:pt idx="17">
                  <c:v>2004</c:v>
                </c:pt>
                <c:pt idx="18">
                  <c:v>2005</c:v>
                </c:pt>
                <c:pt idx="19">
                  <c:v>2006</c:v>
                </c:pt>
                <c:pt idx="20">
                  <c:v>2007</c:v>
                </c:pt>
                <c:pt idx="21">
                  <c:v>2008</c:v>
                </c:pt>
                <c:pt idx="22">
                  <c:v>2009</c:v>
                </c:pt>
                <c:pt idx="23">
                  <c:v>2010</c:v>
                </c:pt>
                <c:pt idx="24">
                  <c:v>2011</c:v>
                </c:pt>
                <c:pt idx="25">
                  <c:v>2012</c:v>
                </c:pt>
                <c:pt idx="26">
                  <c:v>2013</c:v>
                </c:pt>
                <c:pt idx="27">
                  <c:v>2014</c:v>
                </c:pt>
                <c:pt idx="28">
                  <c:v>2015</c:v>
                </c:pt>
                <c:pt idx="29">
                  <c:v>2016</c:v>
                </c:pt>
                <c:pt idx="30">
                  <c:v>2017</c:v>
                </c:pt>
                <c:pt idx="31">
                  <c:v>2018</c:v>
                </c:pt>
              </c:numCache>
            </c:numRef>
          </c:cat>
          <c:val>
            <c:numRef>
              <c:f>[1]Sheet1!$B$4:$AG$4</c:f>
              <c:numCache>
                <c:formatCode>General</c:formatCode>
                <c:ptCount val="32"/>
                <c:pt idx="4">
                  <c:v>236.8</c:v>
                </c:pt>
                <c:pt idx="5">
                  <c:v>191</c:v>
                </c:pt>
                <c:pt idx="6">
                  <c:v>181.2</c:v>
                </c:pt>
                <c:pt idx="7">
                  <c:v>194.2</c:v>
                </c:pt>
                <c:pt idx="8">
                  <c:v>220.4</c:v>
                </c:pt>
                <c:pt idx="9">
                  <c:v>240</c:v>
                </c:pt>
                <c:pt idx="10">
                  <c:v>230</c:v>
                </c:pt>
                <c:pt idx="11">
                  <c:v>223.2</c:v>
                </c:pt>
                <c:pt idx="12">
                  <c:v>168.8</c:v>
                </c:pt>
                <c:pt idx="13">
                  <c:v>142.4</c:v>
                </c:pt>
                <c:pt idx="14">
                  <c:v>125</c:v>
                </c:pt>
                <c:pt idx="15">
                  <c:v>145</c:v>
                </c:pt>
                <c:pt idx="16">
                  <c:v>180.4</c:v>
                </c:pt>
                <c:pt idx="17">
                  <c:v>196.6</c:v>
                </c:pt>
                <c:pt idx="18">
                  <c:v>197.4</c:v>
                </c:pt>
                <c:pt idx="19">
                  <c:v>210.6</c:v>
                </c:pt>
                <c:pt idx="20">
                  <c:v>217</c:v>
                </c:pt>
                <c:pt idx="21">
                  <c:v>184</c:v>
                </c:pt>
                <c:pt idx="22">
                  <c:v>177.4</c:v>
                </c:pt>
                <c:pt idx="23">
                  <c:v>162.19999999999999</c:v>
                </c:pt>
                <c:pt idx="24">
                  <c:v>148.4</c:v>
                </c:pt>
                <c:pt idx="25">
                  <c:v>173.6</c:v>
                </c:pt>
                <c:pt idx="26">
                  <c:v>153.6</c:v>
                </c:pt>
                <c:pt idx="27">
                  <c:v>137.19999999999999</c:v>
                </c:pt>
                <c:pt idx="28">
                  <c:v>124.66</c:v>
                </c:pt>
                <c:pt idx="29">
                  <c:v>138.15</c:v>
                </c:pt>
                <c:pt idx="30">
                  <c:v>94.53</c:v>
                </c:pt>
                <c:pt idx="31">
                  <c:v>88.85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F0-451A-97AE-823C6EC876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5326304"/>
        <c:axId val="275327872"/>
      </c:lineChart>
      <c:lineChart>
        <c:grouping val="standard"/>
        <c:varyColors val="0"/>
        <c:ser>
          <c:idx val="0"/>
          <c:order val="0"/>
          <c:tx>
            <c:strRef>
              <c:f>[1]Sheet1!$A$2</c:f>
              <c:strCache>
                <c:ptCount val="1"/>
                <c:pt idx="0">
                  <c:v>Duration of Hypoxia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triangle"/>
            <c:size val="8"/>
            <c:spPr>
              <a:solidFill>
                <a:schemeClr val="bg1"/>
              </a:solidFill>
              <a:ln w="9525">
                <a:noFill/>
              </a:ln>
              <a:effectLst/>
            </c:spPr>
          </c:marker>
          <c:cat>
            <c:numRef>
              <c:f>[1]Sheet1!$B$1:$AG$1</c:f>
              <c:numCache>
                <c:formatCode>General</c:formatCode>
                <c:ptCount val="32"/>
                <c:pt idx="0">
                  <c:v>1987</c:v>
                </c:pt>
                <c:pt idx="1">
                  <c:v>1988</c:v>
                </c:pt>
                <c:pt idx="2">
                  <c:v>1989</c:v>
                </c:pt>
                <c:pt idx="3">
                  <c:v>1990</c:v>
                </c:pt>
                <c:pt idx="4">
                  <c:v>1991</c:v>
                </c:pt>
                <c:pt idx="5">
                  <c:v>1992</c:v>
                </c:pt>
                <c:pt idx="6">
                  <c:v>1993</c:v>
                </c:pt>
                <c:pt idx="7">
                  <c:v>1994</c:v>
                </c:pt>
                <c:pt idx="8">
                  <c:v>1995</c:v>
                </c:pt>
                <c:pt idx="9">
                  <c:v>1996</c:v>
                </c:pt>
                <c:pt idx="10">
                  <c:v>1997</c:v>
                </c:pt>
                <c:pt idx="11">
                  <c:v>1998</c:v>
                </c:pt>
                <c:pt idx="12">
                  <c:v>1999</c:v>
                </c:pt>
                <c:pt idx="13">
                  <c:v>2000</c:v>
                </c:pt>
                <c:pt idx="14">
                  <c:v>2001</c:v>
                </c:pt>
                <c:pt idx="15">
                  <c:v>2002</c:v>
                </c:pt>
                <c:pt idx="16">
                  <c:v>2003</c:v>
                </c:pt>
                <c:pt idx="17">
                  <c:v>2004</c:v>
                </c:pt>
                <c:pt idx="18">
                  <c:v>2005</c:v>
                </c:pt>
                <c:pt idx="19">
                  <c:v>2006</c:v>
                </c:pt>
                <c:pt idx="20">
                  <c:v>2007</c:v>
                </c:pt>
                <c:pt idx="21">
                  <c:v>2008</c:v>
                </c:pt>
                <c:pt idx="22">
                  <c:v>2009</c:v>
                </c:pt>
                <c:pt idx="23">
                  <c:v>2010</c:v>
                </c:pt>
                <c:pt idx="24">
                  <c:v>2011</c:v>
                </c:pt>
                <c:pt idx="25">
                  <c:v>2012</c:v>
                </c:pt>
                <c:pt idx="26">
                  <c:v>2013</c:v>
                </c:pt>
                <c:pt idx="27">
                  <c:v>2014</c:v>
                </c:pt>
                <c:pt idx="28">
                  <c:v>2015</c:v>
                </c:pt>
                <c:pt idx="29">
                  <c:v>2016</c:v>
                </c:pt>
                <c:pt idx="30">
                  <c:v>2017</c:v>
                </c:pt>
                <c:pt idx="31">
                  <c:v>2018</c:v>
                </c:pt>
              </c:numCache>
            </c:numRef>
          </c:cat>
          <c:val>
            <c:numRef>
              <c:f>[1]Sheet1!$B$2:$AG$2</c:f>
              <c:numCache>
                <c:formatCode>General</c:formatCode>
                <c:ptCount val="32"/>
                <c:pt idx="0">
                  <c:v>58</c:v>
                </c:pt>
                <c:pt idx="1">
                  <c:v>73</c:v>
                </c:pt>
                <c:pt idx="2">
                  <c:v>82</c:v>
                </c:pt>
                <c:pt idx="3">
                  <c:v>49</c:v>
                </c:pt>
                <c:pt idx="4">
                  <c:v>41</c:v>
                </c:pt>
                <c:pt idx="5">
                  <c:v>55</c:v>
                </c:pt>
                <c:pt idx="6">
                  <c:v>64</c:v>
                </c:pt>
                <c:pt idx="7">
                  <c:v>68</c:v>
                </c:pt>
                <c:pt idx="8">
                  <c:v>35</c:v>
                </c:pt>
                <c:pt idx="9">
                  <c:v>34</c:v>
                </c:pt>
                <c:pt idx="10">
                  <c:v>48</c:v>
                </c:pt>
                <c:pt idx="11">
                  <c:v>73</c:v>
                </c:pt>
                <c:pt idx="12">
                  <c:v>51</c:v>
                </c:pt>
                <c:pt idx="13">
                  <c:v>35</c:v>
                </c:pt>
                <c:pt idx="14">
                  <c:v>66</c:v>
                </c:pt>
                <c:pt idx="15">
                  <c:v>65</c:v>
                </c:pt>
                <c:pt idx="16">
                  <c:v>61</c:v>
                </c:pt>
                <c:pt idx="17">
                  <c:v>55</c:v>
                </c:pt>
                <c:pt idx="18">
                  <c:v>69</c:v>
                </c:pt>
                <c:pt idx="19">
                  <c:v>53</c:v>
                </c:pt>
                <c:pt idx="20">
                  <c:v>58</c:v>
                </c:pt>
                <c:pt idx="21">
                  <c:v>79</c:v>
                </c:pt>
                <c:pt idx="22">
                  <c:v>45</c:v>
                </c:pt>
                <c:pt idx="23">
                  <c:v>40</c:v>
                </c:pt>
                <c:pt idx="24">
                  <c:v>54</c:v>
                </c:pt>
                <c:pt idx="25">
                  <c:v>63</c:v>
                </c:pt>
                <c:pt idx="26">
                  <c:v>62</c:v>
                </c:pt>
                <c:pt idx="27">
                  <c:v>35</c:v>
                </c:pt>
                <c:pt idx="28">
                  <c:v>57</c:v>
                </c:pt>
                <c:pt idx="29">
                  <c:v>51</c:v>
                </c:pt>
                <c:pt idx="30">
                  <c:v>26</c:v>
                </c:pt>
                <c:pt idx="3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F0-451A-97AE-823C6EC876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5328264"/>
        <c:axId val="275328656"/>
      </c:lineChart>
      <c:catAx>
        <c:axId val="27532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327872"/>
        <c:crosses val="autoZero"/>
        <c:auto val="1"/>
        <c:lblAlgn val="ctr"/>
        <c:lblOffset val="100"/>
        <c:noMultiLvlLbl val="0"/>
      </c:catAx>
      <c:valAx>
        <c:axId val="27532787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Area in mi2 (Total LIS area = 1,320 mi2)</a:t>
                </a:r>
              </a:p>
            </c:rich>
          </c:tx>
          <c:layout>
            <c:manualLayout>
              <c:xMode val="edge"/>
              <c:yMode val="edge"/>
              <c:x val="9.5648015303682454E-3"/>
              <c:y val="0.160626150053277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326304"/>
        <c:crosses val="autoZero"/>
        <c:crossBetween val="between"/>
      </c:valAx>
      <c:valAx>
        <c:axId val="275328656"/>
        <c:scaling>
          <c:orientation val="minMax"/>
          <c:max val="365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328264"/>
        <c:crosses val="max"/>
        <c:crossBetween val="between"/>
        <c:majorUnit val="20"/>
      </c:valAx>
      <c:catAx>
        <c:axId val="2753282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53286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9.4974061202988125E-2"/>
          <c:y val="0.8569292279325299"/>
          <c:w val="0.72039181609476777"/>
          <c:h val="3.79100461904627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8</xdr:row>
      <xdr:rowOff>0</xdr:rowOff>
    </xdr:from>
    <xdr:to>
      <xdr:col>25</xdr:col>
      <xdr:colOff>229530</xdr:colOff>
      <xdr:row>41</xdr:row>
      <xdr:rowOff>96588</xdr:rowOff>
    </xdr:to>
    <xdr:grpSp>
      <xdr:nvGrpSpPr>
        <xdr:cNvPr id="8" name="Group 7">
          <a:extLst>
            <a:ext uri="{FF2B5EF4-FFF2-40B4-BE49-F238E27FC236}">
              <a16:creationId xmlns:a16="http://schemas.microsoft.com/office/drawing/2014/main" id="{AB8BADCA-ADF6-413E-919A-6C6BCAC0EEFA}"/>
            </a:ext>
          </a:extLst>
        </xdr:cNvPr>
        <xdr:cNvGrpSpPr/>
      </xdr:nvGrpSpPr>
      <xdr:grpSpPr>
        <a:xfrm>
          <a:off x="6705600" y="1371600"/>
          <a:ext cx="8763930" cy="5750628"/>
          <a:chOff x="7610247" y="1047726"/>
          <a:chExt cx="8865054" cy="5563563"/>
        </a:xfrm>
      </xdr:grpSpPr>
      <xdr:graphicFrame macro="">
        <xdr:nvGraphicFramePr>
          <xdr:cNvPr id="9" name="Chart 8">
            <a:extLst>
              <a:ext uri="{FF2B5EF4-FFF2-40B4-BE49-F238E27FC236}">
                <a16:creationId xmlns:a16="http://schemas.microsoft.com/office/drawing/2014/main" id="{29243927-E82B-A9CB-BD59-006B45B7C95E}"/>
              </a:ext>
            </a:extLst>
          </xdr:cNvPr>
          <xdr:cNvGraphicFramePr>
            <a:graphicFrameLocks/>
          </xdr:cNvGraphicFramePr>
        </xdr:nvGraphicFramePr>
        <xdr:xfrm>
          <a:off x="7610247" y="1047726"/>
          <a:ext cx="8865054" cy="556356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pSp>
        <xdr:nvGrpSpPr>
          <xdr:cNvPr id="10" name="Group 9">
            <a:extLst>
              <a:ext uri="{FF2B5EF4-FFF2-40B4-BE49-F238E27FC236}">
                <a16:creationId xmlns:a16="http://schemas.microsoft.com/office/drawing/2014/main" id="{7CED61A8-E9C8-BEF0-D735-67CEE92DAB2D}"/>
              </a:ext>
            </a:extLst>
          </xdr:cNvPr>
          <xdr:cNvGrpSpPr/>
        </xdr:nvGrpSpPr>
        <xdr:grpSpPr>
          <a:xfrm>
            <a:off x="8598788" y="1787653"/>
            <a:ext cx="6956401" cy="288001"/>
            <a:chOff x="9827894" y="2005214"/>
            <a:chExt cx="6598532" cy="285750"/>
          </a:xfrm>
        </xdr:grpSpPr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435D8786-54F9-B49B-A7A9-C4C51E605C84}"/>
                </a:ext>
              </a:extLst>
            </xdr:cNvPr>
            <xdr:cNvSpPr txBox="1"/>
          </xdr:nvSpPr>
          <xdr:spPr>
            <a:xfrm>
              <a:off x="9827894" y="2005214"/>
              <a:ext cx="2293949" cy="276225"/>
            </a:xfrm>
            <a:prstGeom prst="rect">
              <a:avLst/>
            </a:prstGeom>
            <a:solidFill>
              <a:srgbClr val="C00000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1100">
                  <a:solidFill>
                    <a:schemeClr val="bg1"/>
                  </a:solidFill>
                </a:rPr>
                <a:t>Pre-TMDL</a:t>
              </a:r>
              <a:r>
                <a:rPr lang="en-US" sz="1100" baseline="0">
                  <a:solidFill>
                    <a:schemeClr val="bg1"/>
                  </a:solidFill>
                </a:rPr>
                <a:t> Area Ave = 208 mi</a:t>
              </a:r>
              <a:r>
                <a:rPr lang="en-US" sz="1100" baseline="30000">
                  <a:solidFill>
                    <a:schemeClr val="bg1"/>
                  </a:solidFill>
                </a:rPr>
                <a:t>2</a:t>
              </a:r>
            </a:p>
          </xdr:txBody>
        </xdr:sp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1593D96C-F2BA-835C-A127-921765906169}"/>
                </a:ext>
              </a:extLst>
            </xdr:cNvPr>
            <xdr:cNvSpPr txBox="1"/>
          </xdr:nvSpPr>
          <xdr:spPr>
            <a:xfrm>
              <a:off x="12167539" y="2005214"/>
              <a:ext cx="4258887" cy="285750"/>
            </a:xfrm>
            <a:prstGeom prst="rect">
              <a:avLst/>
            </a:prstGeom>
            <a:solidFill>
              <a:srgbClr val="C00000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1100">
                  <a:solidFill>
                    <a:schemeClr val="bg1"/>
                  </a:solidFill>
                </a:rPr>
                <a:t>Post TMDL Area Ave.</a:t>
              </a:r>
              <a:r>
                <a:rPr lang="en-US" sz="1100" baseline="0">
                  <a:solidFill>
                    <a:schemeClr val="bg1"/>
                  </a:solidFill>
                </a:rPr>
                <a:t> = 138.6 mi</a:t>
              </a:r>
              <a:r>
                <a:rPr lang="en-US" sz="1100" baseline="30000">
                  <a:solidFill>
                    <a:schemeClr val="bg1"/>
                  </a:solidFill>
                </a:rPr>
                <a:t>2</a:t>
              </a:r>
            </a:p>
          </xdr:txBody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231322</xdr:colOff>
      <xdr:row>6</xdr:row>
      <xdr:rowOff>68036</xdr:rowOff>
    </xdr:from>
    <xdr:to>
      <xdr:col>25</xdr:col>
      <xdr:colOff>523876</xdr:colOff>
      <xdr:row>40</xdr:row>
      <xdr:rowOff>76200</xdr:rowOff>
    </xdr:to>
    <xdr:grpSp>
      <xdr:nvGrpSpPr>
        <xdr:cNvPr id="9" name="Group 8">
          <a:extLst>
            <a:ext uri="{FF2B5EF4-FFF2-40B4-BE49-F238E27FC236}">
              <a16:creationId xmlns:a16="http://schemas.microsoft.com/office/drawing/2014/main" id="{1B79A308-795B-41C3-8448-3AC29C2737FA}"/>
            </a:ext>
          </a:extLst>
        </xdr:cNvPr>
        <xdr:cNvGrpSpPr/>
      </xdr:nvGrpSpPr>
      <xdr:grpSpPr>
        <a:xfrm>
          <a:off x="7603275" y="1078162"/>
          <a:ext cx="8763930" cy="5744913"/>
          <a:chOff x="7606393" y="1047750"/>
          <a:chExt cx="8865054" cy="5559879"/>
        </a:xfrm>
      </xdr:grpSpPr>
      <xdr:graphicFrame macro="">
        <xdr:nvGraphicFramePr>
          <xdr:cNvPr id="2" name="Chart 1">
            <a:extLst>
              <a:ext uri="{FF2B5EF4-FFF2-40B4-BE49-F238E27FC236}">
                <a16:creationId xmlns:a16="http://schemas.microsoft.com/office/drawing/2014/main" id="{55ADFCF4-1B4D-4634-BAB5-7B7EBCD42547}"/>
              </a:ext>
            </a:extLst>
          </xdr:cNvPr>
          <xdr:cNvGraphicFramePr>
            <a:graphicFrameLocks/>
          </xdr:cNvGraphicFramePr>
        </xdr:nvGraphicFramePr>
        <xdr:xfrm>
          <a:off x="7606393" y="1047750"/>
          <a:ext cx="8865054" cy="555987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pSp>
        <xdr:nvGrpSpPr>
          <xdr:cNvPr id="3" name="Group 2">
            <a:extLst>
              <a:ext uri="{FF2B5EF4-FFF2-40B4-BE49-F238E27FC236}">
                <a16:creationId xmlns:a16="http://schemas.microsoft.com/office/drawing/2014/main" id="{5B743D69-5491-4179-A7FF-A6BA007BD092}"/>
              </a:ext>
            </a:extLst>
          </xdr:cNvPr>
          <xdr:cNvGrpSpPr/>
        </xdr:nvGrpSpPr>
        <xdr:grpSpPr>
          <a:xfrm>
            <a:off x="8922128" y="1897846"/>
            <a:ext cx="4719545" cy="3408004"/>
            <a:chOff x="10134600" y="2114550"/>
            <a:chExt cx="4476750" cy="3381375"/>
          </a:xfrm>
        </xdr:grpSpPr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98E5997B-B393-40E8-8511-8FEB13AB8122}"/>
                </a:ext>
              </a:extLst>
            </xdr:cNvPr>
            <xdr:cNvSpPr txBox="1"/>
          </xdr:nvSpPr>
          <xdr:spPr>
            <a:xfrm>
              <a:off x="10134600" y="2114550"/>
              <a:ext cx="2038350" cy="276225"/>
            </a:xfrm>
            <a:prstGeom prst="rect">
              <a:avLst/>
            </a:prstGeom>
            <a:solidFill>
              <a:srgbClr val="C00000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>
                  <a:solidFill>
                    <a:schemeClr val="bg1"/>
                  </a:solidFill>
                </a:rPr>
                <a:t>Pre-TMDL</a:t>
              </a:r>
              <a:r>
                <a:rPr lang="en-US" sz="1100" baseline="0">
                  <a:solidFill>
                    <a:schemeClr val="bg1"/>
                  </a:solidFill>
                </a:rPr>
                <a:t> Area Ave = 208 mi</a:t>
              </a:r>
              <a:r>
                <a:rPr lang="en-US" sz="1100" baseline="30000">
                  <a:solidFill>
                    <a:schemeClr val="bg1"/>
                  </a:solidFill>
                </a:rPr>
                <a:t>2</a:t>
              </a:r>
            </a:p>
          </xdr:txBody>
        </xdr:sp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65DEAD48-503D-491E-85DE-2E700CBA262C}"/>
                </a:ext>
              </a:extLst>
            </xdr:cNvPr>
            <xdr:cNvSpPr txBox="1"/>
          </xdr:nvSpPr>
          <xdr:spPr>
            <a:xfrm>
              <a:off x="12525375" y="2124075"/>
              <a:ext cx="2085975" cy="285750"/>
            </a:xfrm>
            <a:prstGeom prst="rect">
              <a:avLst/>
            </a:prstGeom>
            <a:solidFill>
              <a:srgbClr val="C00000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>
                  <a:solidFill>
                    <a:schemeClr val="bg1"/>
                  </a:solidFill>
                </a:rPr>
                <a:t>Post TMDL Area Ave.</a:t>
              </a:r>
              <a:r>
                <a:rPr lang="en-US" sz="1100" baseline="0">
                  <a:solidFill>
                    <a:schemeClr val="bg1"/>
                  </a:solidFill>
                </a:rPr>
                <a:t> = 143 mi</a:t>
              </a:r>
              <a:r>
                <a:rPr lang="en-US" sz="1100" baseline="30000">
                  <a:solidFill>
                    <a:schemeClr val="bg1"/>
                  </a:solidFill>
                </a:rPr>
                <a:t>2</a:t>
              </a:r>
            </a:p>
          </xdr:txBody>
        </xdr:sp>
        <xdr:cxnSp macro="">
          <xdr:nvCxnSpPr>
            <xdr:cNvPr id="6" name="Straight Arrow Connector 5">
              <a:extLst>
                <a:ext uri="{FF2B5EF4-FFF2-40B4-BE49-F238E27FC236}">
                  <a16:creationId xmlns:a16="http://schemas.microsoft.com/office/drawing/2014/main" id="{277AE7FA-8CEA-45B3-9FA9-A30EE019EC15}"/>
                </a:ext>
              </a:extLst>
            </xdr:cNvPr>
            <xdr:cNvCxnSpPr/>
          </xdr:nvCxnSpPr>
          <xdr:spPr>
            <a:xfrm flipH="1" flipV="1">
              <a:off x="12353925" y="2124075"/>
              <a:ext cx="1000" cy="3371850"/>
            </a:xfrm>
            <a:prstGeom prst="straightConnector1">
              <a:avLst/>
            </a:prstGeom>
            <a:ln w="31750">
              <a:solidFill>
                <a:schemeClr val="bg1"/>
              </a:solidFill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85725</xdr:colOff>
      <xdr:row>7</xdr:row>
      <xdr:rowOff>152400</xdr:rowOff>
    </xdr:from>
    <xdr:to>
      <xdr:col>25</xdr:col>
      <xdr:colOff>581026</xdr:colOff>
      <xdr:row>40</xdr:row>
      <xdr:rowOff>123825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342899</xdr:colOff>
      <xdr:row>13</xdr:row>
      <xdr:rowOff>9525</xdr:rowOff>
    </xdr:from>
    <xdr:to>
      <xdr:col>23</xdr:col>
      <xdr:colOff>95699</xdr:colOff>
      <xdr:row>33</xdr:row>
      <xdr:rowOff>152400</xdr:rowOff>
    </xdr:to>
    <xdr:grpSp>
      <xdr:nvGrpSpPr>
        <xdr:cNvPr id="14" name="Group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pSpPr/>
      </xdr:nvGrpSpPr>
      <xdr:grpSpPr>
        <a:xfrm>
          <a:off x="10191749" y="2240280"/>
          <a:ext cx="4625790" cy="3569970"/>
          <a:chOff x="10134600" y="2114550"/>
          <a:chExt cx="4476750" cy="3381375"/>
        </a:xfrm>
      </xdr:grpSpPr>
      <xdr:sp macro="" textlink="">
        <xdr:nvSpPr>
          <xdr:cNvPr id="4" name="TextBox 3">
            <a:extLst>
              <a:ext uri="{FF2B5EF4-FFF2-40B4-BE49-F238E27FC236}">
                <a16:creationId xmlns:a16="http://schemas.microsoft.com/office/drawing/2014/main" id="{00000000-0008-0000-0100-000004000000}"/>
              </a:ext>
            </a:extLst>
          </xdr:cNvPr>
          <xdr:cNvSpPr txBox="1"/>
        </xdr:nvSpPr>
        <xdr:spPr>
          <a:xfrm>
            <a:off x="10134600" y="2114550"/>
            <a:ext cx="2038350" cy="276225"/>
          </a:xfrm>
          <a:prstGeom prst="rect">
            <a:avLst/>
          </a:prstGeom>
          <a:solidFill>
            <a:srgbClr val="C00000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>
                <a:solidFill>
                  <a:schemeClr val="bg1"/>
                </a:solidFill>
              </a:rPr>
              <a:t>Pre-TMDL</a:t>
            </a:r>
            <a:r>
              <a:rPr lang="en-US" sz="1100" baseline="0">
                <a:solidFill>
                  <a:schemeClr val="bg1"/>
                </a:solidFill>
              </a:rPr>
              <a:t> Area Ave = 208 mi</a:t>
            </a:r>
            <a:r>
              <a:rPr lang="en-US" sz="1100" baseline="30000">
                <a:solidFill>
                  <a:schemeClr val="bg1"/>
                </a:solidFill>
              </a:rPr>
              <a:t>2</a:t>
            </a:r>
          </a:p>
        </xdr:txBody>
      </xdr:sp>
      <xdr:sp macro="" textlink="">
        <xdr:nvSpPr>
          <xdr:cNvPr id="5" name="TextBox 4">
            <a:extLst>
              <a:ext uri="{FF2B5EF4-FFF2-40B4-BE49-F238E27FC236}">
                <a16:creationId xmlns:a16="http://schemas.microsoft.com/office/drawing/2014/main" id="{00000000-0008-0000-0100-000005000000}"/>
              </a:ext>
            </a:extLst>
          </xdr:cNvPr>
          <xdr:cNvSpPr txBox="1"/>
        </xdr:nvSpPr>
        <xdr:spPr>
          <a:xfrm>
            <a:off x="12525375" y="2124075"/>
            <a:ext cx="2085975" cy="285750"/>
          </a:xfrm>
          <a:prstGeom prst="rect">
            <a:avLst/>
          </a:prstGeom>
          <a:solidFill>
            <a:srgbClr val="C00000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>
                <a:solidFill>
                  <a:schemeClr val="bg1"/>
                </a:solidFill>
              </a:rPr>
              <a:t>Post TMDL Area Ave.</a:t>
            </a:r>
            <a:r>
              <a:rPr lang="en-US" sz="1100" baseline="0">
                <a:solidFill>
                  <a:schemeClr val="bg1"/>
                </a:solidFill>
              </a:rPr>
              <a:t> = 156 mi</a:t>
            </a:r>
            <a:r>
              <a:rPr lang="en-US" sz="1100" baseline="30000">
                <a:solidFill>
                  <a:schemeClr val="bg1"/>
                </a:solidFill>
              </a:rPr>
              <a:t>2</a:t>
            </a:r>
          </a:p>
        </xdr:txBody>
      </xdr:sp>
      <xdr:cxnSp macro="">
        <xdr:nvCxnSpPr>
          <xdr:cNvPr id="7" name="Straight Arrow Connector 6">
            <a:extLst>
              <a:ext uri="{FF2B5EF4-FFF2-40B4-BE49-F238E27FC236}">
                <a16:creationId xmlns:a16="http://schemas.microsoft.com/office/drawing/2014/main" id="{00000000-0008-0000-0100-000007000000}"/>
              </a:ext>
            </a:extLst>
          </xdr:cNvPr>
          <xdr:cNvCxnSpPr/>
        </xdr:nvCxnSpPr>
        <xdr:spPr>
          <a:xfrm flipH="1" flipV="1">
            <a:off x="12353925" y="2124075"/>
            <a:ext cx="1000" cy="3371850"/>
          </a:xfrm>
          <a:prstGeom prst="straightConnector1">
            <a:avLst/>
          </a:prstGeom>
          <a:ln w="31750">
            <a:solidFill>
              <a:schemeClr val="bg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Web%20postings%202018\combined%20report\Moving%20Average20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1">
          <cell r="B1">
            <v>1987</v>
          </cell>
          <cell r="C1">
            <v>1988</v>
          </cell>
          <cell r="D1">
            <v>1989</v>
          </cell>
          <cell r="E1">
            <v>1990</v>
          </cell>
          <cell r="F1">
            <v>1991</v>
          </cell>
          <cell r="G1">
            <v>1992</v>
          </cell>
          <cell r="H1">
            <v>1993</v>
          </cell>
          <cell r="I1">
            <v>1994</v>
          </cell>
          <cell r="J1">
            <v>1995</v>
          </cell>
          <cell r="K1">
            <v>1996</v>
          </cell>
          <cell r="L1">
            <v>1997</v>
          </cell>
          <cell r="M1">
            <v>1998</v>
          </cell>
          <cell r="N1">
            <v>1999</v>
          </cell>
          <cell r="O1">
            <v>2000</v>
          </cell>
          <cell r="P1">
            <v>2001</v>
          </cell>
          <cell r="Q1">
            <v>2002</v>
          </cell>
          <cell r="R1">
            <v>2003</v>
          </cell>
          <cell r="S1">
            <v>2004</v>
          </cell>
          <cell r="T1">
            <v>2005</v>
          </cell>
          <cell r="U1">
            <v>2006</v>
          </cell>
          <cell r="V1">
            <v>2007</v>
          </cell>
          <cell r="W1">
            <v>2008</v>
          </cell>
          <cell r="X1">
            <v>2009</v>
          </cell>
          <cell r="Y1">
            <v>2010</v>
          </cell>
          <cell r="Z1">
            <v>2011</v>
          </cell>
          <cell r="AA1">
            <v>2012</v>
          </cell>
          <cell r="AB1">
            <v>2013</v>
          </cell>
          <cell r="AC1">
            <v>2014</v>
          </cell>
          <cell r="AD1">
            <v>2015</v>
          </cell>
          <cell r="AE1">
            <v>2016</v>
          </cell>
          <cell r="AF1">
            <v>2017</v>
          </cell>
          <cell r="AG1">
            <v>2018</v>
          </cell>
        </row>
        <row r="2">
          <cell r="A2" t="str">
            <v>Duration of Hypoxia</v>
          </cell>
          <cell r="B2">
            <v>58</v>
          </cell>
          <cell r="C2">
            <v>73</v>
          </cell>
          <cell r="D2">
            <v>82</v>
          </cell>
          <cell r="E2">
            <v>49</v>
          </cell>
          <cell r="F2">
            <v>41</v>
          </cell>
          <cell r="G2">
            <v>55</v>
          </cell>
          <cell r="H2">
            <v>64</v>
          </cell>
          <cell r="I2">
            <v>68</v>
          </cell>
          <cell r="J2">
            <v>35</v>
          </cell>
          <cell r="K2">
            <v>34</v>
          </cell>
          <cell r="L2">
            <v>48</v>
          </cell>
          <cell r="M2">
            <v>73</v>
          </cell>
          <cell r="N2">
            <v>51</v>
          </cell>
          <cell r="O2">
            <v>35</v>
          </cell>
          <cell r="P2">
            <v>66</v>
          </cell>
          <cell r="Q2">
            <v>65</v>
          </cell>
          <cell r="R2">
            <v>61</v>
          </cell>
          <cell r="S2">
            <v>55</v>
          </cell>
          <cell r="T2">
            <v>69</v>
          </cell>
          <cell r="U2">
            <v>53</v>
          </cell>
          <cell r="V2">
            <v>58</v>
          </cell>
          <cell r="W2">
            <v>79</v>
          </cell>
          <cell r="X2">
            <v>45</v>
          </cell>
          <cell r="Y2">
            <v>40</v>
          </cell>
          <cell r="Z2">
            <v>54</v>
          </cell>
          <cell r="AA2">
            <v>63</v>
          </cell>
          <cell r="AB2">
            <v>62</v>
          </cell>
          <cell r="AC2">
            <v>35</v>
          </cell>
          <cell r="AD2">
            <v>57</v>
          </cell>
          <cell r="AE2">
            <v>51</v>
          </cell>
          <cell r="AF2">
            <v>26</v>
          </cell>
          <cell r="AG2">
            <v>35</v>
          </cell>
        </row>
        <row r="3">
          <cell r="A3" t="str">
            <v>Area of Hypoxia</v>
          </cell>
          <cell r="B3">
            <v>309</v>
          </cell>
          <cell r="C3">
            <v>251</v>
          </cell>
          <cell r="D3">
            <v>328</v>
          </cell>
          <cell r="E3">
            <v>174</v>
          </cell>
          <cell r="F3">
            <v>122</v>
          </cell>
          <cell r="G3">
            <v>80</v>
          </cell>
          <cell r="H3">
            <v>202</v>
          </cell>
          <cell r="I3">
            <v>393</v>
          </cell>
          <cell r="J3">
            <v>305</v>
          </cell>
          <cell r="K3">
            <v>220</v>
          </cell>
          <cell r="L3">
            <v>30</v>
          </cell>
          <cell r="M3">
            <v>168</v>
          </cell>
          <cell r="N3">
            <v>121</v>
          </cell>
          <cell r="O3">
            <v>173</v>
          </cell>
          <cell r="P3">
            <v>133</v>
          </cell>
          <cell r="Q3">
            <v>130</v>
          </cell>
          <cell r="R3">
            <v>345</v>
          </cell>
          <cell r="S3">
            <v>202</v>
          </cell>
          <cell r="T3">
            <v>177</v>
          </cell>
          <cell r="U3">
            <v>199</v>
          </cell>
          <cell r="V3">
            <v>162</v>
          </cell>
          <cell r="W3">
            <v>180</v>
          </cell>
          <cell r="X3">
            <v>169</v>
          </cell>
          <cell r="Y3">
            <v>101</v>
          </cell>
          <cell r="Z3">
            <v>130</v>
          </cell>
          <cell r="AA3">
            <v>288</v>
          </cell>
          <cell r="AB3">
            <v>80</v>
          </cell>
          <cell r="AC3">
            <v>87</v>
          </cell>
          <cell r="AD3">
            <v>38.299999999999997</v>
          </cell>
          <cell r="AE3">
            <v>197.45</v>
          </cell>
          <cell r="AF3">
            <v>69.900000000000006</v>
          </cell>
          <cell r="AG3">
            <v>51.6</v>
          </cell>
        </row>
        <row r="4">
          <cell r="A4" t="str">
            <v>5-year Rolling Average of Hypoxic Area</v>
          </cell>
          <cell r="F4">
            <v>236.8</v>
          </cell>
          <cell r="G4">
            <v>191</v>
          </cell>
          <cell r="H4">
            <v>181.2</v>
          </cell>
          <cell r="I4">
            <v>194.2</v>
          </cell>
          <cell r="J4">
            <v>220.4</v>
          </cell>
          <cell r="K4">
            <v>240</v>
          </cell>
          <cell r="L4">
            <v>230</v>
          </cell>
          <cell r="M4">
            <v>223.2</v>
          </cell>
          <cell r="N4">
            <v>168.8</v>
          </cell>
          <cell r="O4">
            <v>142.4</v>
          </cell>
          <cell r="P4">
            <v>125</v>
          </cell>
          <cell r="Q4">
            <v>145</v>
          </cell>
          <cell r="R4">
            <v>180.4</v>
          </cell>
          <cell r="S4">
            <v>196.6</v>
          </cell>
          <cell r="T4">
            <v>197.4</v>
          </cell>
          <cell r="U4">
            <v>210.6</v>
          </cell>
          <cell r="V4">
            <v>217</v>
          </cell>
          <cell r="W4">
            <v>184</v>
          </cell>
          <cell r="X4">
            <v>177.4</v>
          </cell>
          <cell r="Y4">
            <v>162.19999999999999</v>
          </cell>
          <cell r="Z4">
            <v>148.4</v>
          </cell>
          <cell r="AA4">
            <v>173.6</v>
          </cell>
          <cell r="AB4">
            <v>153.6</v>
          </cell>
          <cell r="AC4">
            <v>137.19999999999999</v>
          </cell>
          <cell r="AD4">
            <v>124.66</v>
          </cell>
          <cell r="AE4">
            <v>138.15</v>
          </cell>
          <cell r="AF4">
            <v>94.53</v>
          </cell>
          <cell r="AG4">
            <v>88.85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90561-676F-4187-8330-E1A337AE61AD}">
  <dimension ref="A1:D39"/>
  <sheetViews>
    <sheetView workbookViewId="0">
      <selection activeCell="E40" sqref="E40"/>
    </sheetView>
  </sheetViews>
  <sheetFormatPr defaultRowHeight="13.2" x14ac:dyDescent="0.25"/>
  <sheetData>
    <row r="1" spans="1:4" x14ac:dyDescent="0.25">
      <c r="A1" s="2" t="s">
        <v>16</v>
      </c>
      <c r="B1" s="7" t="s">
        <v>17</v>
      </c>
      <c r="C1" s="18" t="s">
        <v>18</v>
      </c>
      <c r="D1" s="13" t="s">
        <v>20</v>
      </c>
    </row>
    <row r="2" spans="1:4" x14ac:dyDescent="0.25">
      <c r="A2">
        <v>1987</v>
      </c>
      <c r="B2" s="7">
        <v>58</v>
      </c>
      <c r="C2" s="18">
        <v>309</v>
      </c>
      <c r="D2" s="13"/>
    </row>
    <row r="3" spans="1:4" x14ac:dyDescent="0.25">
      <c r="A3">
        <v>1988</v>
      </c>
      <c r="B3" s="7">
        <v>73</v>
      </c>
      <c r="C3" s="18">
        <v>251</v>
      </c>
      <c r="D3" s="13"/>
    </row>
    <row r="4" spans="1:4" x14ac:dyDescent="0.25">
      <c r="A4">
        <v>1989</v>
      </c>
      <c r="B4" s="7">
        <v>82</v>
      </c>
      <c r="C4" s="18">
        <v>328</v>
      </c>
      <c r="D4" s="13"/>
    </row>
    <row r="5" spans="1:4" x14ac:dyDescent="0.25">
      <c r="A5">
        <v>1990</v>
      </c>
      <c r="B5" s="7">
        <v>49</v>
      </c>
      <c r="C5" s="18">
        <v>174</v>
      </c>
      <c r="D5" s="13"/>
    </row>
    <row r="6" spans="1:4" x14ac:dyDescent="0.25">
      <c r="A6">
        <v>1991</v>
      </c>
      <c r="B6" s="7">
        <v>41</v>
      </c>
      <c r="C6" s="18">
        <v>122</v>
      </c>
      <c r="D6" s="13">
        <f t="shared" ref="D6:D39" si="0">AVERAGE(C2:C6)</f>
        <v>236.8</v>
      </c>
    </row>
    <row r="7" spans="1:4" x14ac:dyDescent="0.25">
      <c r="A7">
        <v>1992</v>
      </c>
      <c r="B7" s="7">
        <v>55</v>
      </c>
      <c r="C7" s="18">
        <v>80</v>
      </c>
      <c r="D7" s="13">
        <f t="shared" si="0"/>
        <v>191</v>
      </c>
    </row>
    <row r="8" spans="1:4" x14ac:dyDescent="0.25">
      <c r="A8">
        <v>1993</v>
      </c>
      <c r="B8" s="7">
        <v>64</v>
      </c>
      <c r="C8" s="18">
        <v>202</v>
      </c>
      <c r="D8" s="13">
        <f t="shared" si="0"/>
        <v>181.2</v>
      </c>
    </row>
    <row r="9" spans="1:4" x14ac:dyDescent="0.25">
      <c r="A9">
        <v>1994</v>
      </c>
      <c r="B9" s="7">
        <v>68</v>
      </c>
      <c r="C9" s="18">
        <v>393</v>
      </c>
      <c r="D9" s="13">
        <f t="shared" si="0"/>
        <v>194.2</v>
      </c>
    </row>
    <row r="10" spans="1:4" x14ac:dyDescent="0.25">
      <c r="A10">
        <v>1995</v>
      </c>
      <c r="B10" s="7">
        <v>35</v>
      </c>
      <c r="C10" s="18">
        <v>305</v>
      </c>
      <c r="D10" s="13">
        <f t="shared" si="0"/>
        <v>220.4</v>
      </c>
    </row>
    <row r="11" spans="1:4" x14ac:dyDescent="0.25">
      <c r="A11">
        <v>1996</v>
      </c>
      <c r="B11" s="7">
        <v>34</v>
      </c>
      <c r="C11" s="18">
        <v>220</v>
      </c>
      <c r="D11" s="13">
        <f t="shared" si="0"/>
        <v>240</v>
      </c>
    </row>
    <row r="12" spans="1:4" x14ac:dyDescent="0.25">
      <c r="A12">
        <v>1997</v>
      </c>
      <c r="B12" s="7">
        <v>48</v>
      </c>
      <c r="C12" s="18">
        <v>30</v>
      </c>
      <c r="D12" s="13">
        <f t="shared" si="0"/>
        <v>230</v>
      </c>
    </row>
    <row r="13" spans="1:4" x14ac:dyDescent="0.25">
      <c r="A13">
        <v>1998</v>
      </c>
      <c r="B13" s="7">
        <v>73</v>
      </c>
      <c r="C13" s="18">
        <v>168</v>
      </c>
      <c r="D13" s="13">
        <f t="shared" si="0"/>
        <v>223.2</v>
      </c>
    </row>
    <row r="14" spans="1:4" x14ac:dyDescent="0.25">
      <c r="A14">
        <v>1999</v>
      </c>
      <c r="B14" s="7">
        <v>51</v>
      </c>
      <c r="C14" s="18">
        <v>121</v>
      </c>
      <c r="D14" s="13">
        <f t="shared" si="0"/>
        <v>168.8</v>
      </c>
    </row>
    <row r="15" spans="1:4" x14ac:dyDescent="0.25">
      <c r="A15">
        <v>2000</v>
      </c>
      <c r="B15" s="7">
        <v>35</v>
      </c>
      <c r="C15" s="18">
        <v>173</v>
      </c>
      <c r="D15" s="13">
        <f t="shared" si="0"/>
        <v>142.4</v>
      </c>
    </row>
    <row r="16" spans="1:4" x14ac:dyDescent="0.25">
      <c r="A16">
        <v>2001</v>
      </c>
      <c r="B16" s="7">
        <v>66</v>
      </c>
      <c r="C16" s="18">
        <v>133</v>
      </c>
      <c r="D16" s="13">
        <f t="shared" si="0"/>
        <v>125</v>
      </c>
    </row>
    <row r="17" spans="1:4" x14ac:dyDescent="0.25">
      <c r="A17">
        <v>2002</v>
      </c>
      <c r="B17" s="7">
        <v>65</v>
      </c>
      <c r="C17" s="18">
        <v>130</v>
      </c>
      <c r="D17" s="13">
        <f t="shared" si="0"/>
        <v>145</v>
      </c>
    </row>
    <row r="18" spans="1:4" x14ac:dyDescent="0.25">
      <c r="A18">
        <v>2003</v>
      </c>
      <c r="B18" s="7">
        <v>61</v>
      </c>
      <c r="C18" s="18">
        <v>345</v>
      </c>
      <c r="D18" s="13">
        <f t="shared" si="0"/>
        <v>180.4</v>
      </c>
    </row>
    <row r="19" spans="1:4" x14ac:dyDescent="0.25">
      <c r="A19">
        <v>2004</v>
      </c>
      <c r="B19" s="7">
        <v>55</v>
      </c>
      <c r="C19" s="18">
        <v>202</v>
      </c>
      <c r="D19" s="13">
        <f t="shared" si="0"/>
        <v>196.6</v>
      </c>
    </row>
    <row r="20" spans="1:4" x14ac:dyDescent="0.25">
      <c r="A20">
        <v>2005</v>
      </c>
      <c r="B20" s="7">
        <v>69</v>
      </c>
      <c r="C20" s="18">
        <v>177</v>
      </c>
      <c r="D20" s="13">
        <f t="shared" si="0"/>
        <v>197.4</v>
      </c>
    </row>
    <row r="21" spans="1:4" x14ac:dyDescent="0.25">
      <c r="A21">
        <v>2006</v>
      </c>
      <c r="B21" s="7">
        <v>53</v>
      </c>
      <c r="C21" s="18">
        <v>199</v>
      </c>
      <c r="D21" s="13">
        <f t="shared" si="0"/>
        <v>210.6</v>
      </c>
    </row>
    <row r="22" spans="1:4" x14ac:dyDescent="0.25">
      <c r="A22">
        <v>2007</v>
      </c>
      <c r="B22" s="7">
        <v>58</v>
      </c>
      <c r="C22" s="18">
        <v>162</v>
      </c>
      <c r="D22" s="13">
        <f t="shared" si="0"/>
        <v>217</v>
      </c>
    </row>
    <row r="23" spans="1:4" x14ac:dyDescent="0.25">
      <c r="A23">
        <v>2008</v>
      </c>
      <c r="B23" s="7">
        <v>79</v>
      </c>
      <c r="C23" s="18">
        <v>180</v>
      </c>
      <c r="D23" s="13">
        <f t="shared" si="0"/>
        <v>184</v>
      </c>
    </row>
    <row r="24" spans="1:4" x14ac:dyDescent="0.25">
      <c r="A24">
        <v>2009</v>
      </c>
      <c r="B24" s="7">
        <v>45</v>
      </c>
      <c r="C24" s="18">
        <v>169</v>
      </c>
      <c r="D24" s="13">
        <f t="shared" si="0"/>
        <v>177.4</v>
      </c>
    </row>
    <row r="25" spans="1:4" x14ac:dyDescent="0.25">
      <c r="A25">
        <v>2010</v>
      </c>
      <c r="B25" s="7">
        <v>40</v>
      </c>
      <c r="C25" s="18">
        <v>101</v>
      </c>
      <c r="D25" s="13">
        <f t="shared" si="0"/>
        <v>162.19999999999999</v>
      </c>
    </row>
    <row r="26" spans="1:4" x14ac:dyDescent="0.25">
      <c r="A26">
        <v>2011</v>
      </c>
      <c r="B26" s="7">
        <v>54</v>
      </c>
      <c r="C26" s="18">
        <v>130</v>
      </c>
      <c r="D26" s="13">
        <f t="shared" si="0"/>
        <v>148.4</v>
      </c>
    </row>
    <row r="27" spans="1:4" x14ac:dyDescent="0.25">
      <c r="A27">
        <v>2012</v>
      </c>
      <c r="B27" s="7">
        <v>63</v>
      </c>
      <c r="C27" s="18">
        <v>288</v>
      </c>
      <c r="D27" s="13">
        <f t="shared" si="0"/>
        <v>173.6</v>
      </c>
    </row>
    <row r="28" spans="1:4" x14ac:dyDescent="0.25">
      <c r="A28">
        <v>2013</v>
      </c>
      <c r="B28" s="7">
        <v>62</v>
      </c>
      <c r="C28" s="18">
        <v>80</v>
      </c>
      <c r="D28" s="13">
        <f t="shared" si="0"/>
        <v>153.6</v>
      </c>
    </row>
    <row r="29" spans="1:4" x14ac:dyDescent="0.25">
      <c r="A29">
        <v>2014</v>
      </c>
      <c r="B29" s="7">
        <v>35</v>
      </c>
      <c r="C29" s="18">
        <v>87</v>
      </c>
      <c r="D29" s="13">
        <f t="shared" si="0"/>
        <v>137.19999999999999</v>
      </c>
    </row>
    <row r="30" spans="1:4" x14ac:dyDescent="0.25">
      <c r="A30">
        <v>2015</v>
      </c>
      <c r="B30" s="8">
        <v>57</v>
      </c>
      <c r="C30" s="19">
        <v>38.299999999999997</v>
      </c>
      <c r="D30" s="13">
        <f t="shared" si="0"/>
        <v>124.66</v>
      </c>
    </row>
    <row r="31" spans="1:4" x14ac:dyDescent="0.25">
      <c r="A31">
        <v>2016</v>
      </c>
      <c r="B31" s="8">
        <v>51</v>
      </c>
      <c r="C31" s="19">
        <v>197.45</v>
      </c>
      <c r="D31" s="13">
        <f t="shared" si="0"/>
        <v>138.15</v>
      </c>
    </row>
    <row r="32" spans="1:4" x14ac:dyDescent="0.25">
      <c r="A32">
        <v>2017</v>
      </c>
      <c r="B32" s="7">
        <v>26</v>
      </c>
      <c r="C32" s="8">
        <v>69.900000000000006</v>
      </c>
      <c r="D32" s="13">
        <f t="shared" si="0"/>
        <v>94.53</v>
      </c>
    </row>
    <row r="33" spans="1:4" x14ac:dyDescent="0.25">
      <c r="A33">
        <v>2018</v>
      </c>
      <c r="B33" s="7">
        <v>35</v>
      </c>
      <c r="C33" s="8">
        <v>51.6</v>
      </c>
      <c r="D33" s="13">
        <f t="shared" si="0"/>
        <v>88.85</v>
      </c>
    </row>
    <row r="34" spans="1:4" x14ac:dyDescent="0.25">
      <c r="A34">
        <v>2019</v>
      </c>
      <c r="B34" s="7">
        <v>48</v>
      </c>
      <c r="C34" s="8">
        <v>89.42</v>
      </c>
      <c r="D34" s="16">
        <f t="shared" si="0"/>
        <v>89.334000000000003</v>
      </c>
    </row>
    <row r="35" spans="1:4" x14ac:dyDescent="0.25">
      <c r="A35">
        <v>2020</v>
      </c>
      <c r="B35" s="7">
        <v>43</v>
      </c>
      <c r="C35" s="8">
        <v>63.4</v>
      </c>
      <c r="D35" s="16">
        <f t="shared" si="0"/>
        <v>94.354000000000013</v>
      </c>
    </row>
    <row r="36" spans="1:4" x14ac:dyDescent="0.25">
      <c r="A36">
        <v>2021</v>
      </c>
      <c r="B36" s="7">
        <v>47</v>
      </c>
      <c r="C36" s="8">
        <v>142.047</v>
      </c>
      <c r="D36" s="16">
        <f t="shared" si="0"/>
        <v>83.273399999999995</v>
      </c>
    </row>
    <row r="37" spans="1:4" x14ac:dyDescent="0.25">
      <c r="A37">
        <v>2022</v>
      </c>
      <c r="B37" s="7">
        <v>57</v>
      </c>
      <c r="C37" s="8">
        <v>86.6</v>
      </c>
      <c r="D37" s="16">
        <f t="shared" si="0"/>
        <v>86.613399999999999</v>
      </c>
    </row>
    <row r="38" spans="1:4" x14ac:dyDescent="0.25">
      <c r="A38">
        <v>2023</v>
      </c>
      <c r="B38" s="7">
        <v>42</v>
      </c>
      <c r="C38" s="8">
        <v>126.8</v>
      </c>
      <c r="D38" s="16">
        <f t="shared" si="0"/>
        <v>101.6534</v>
      </c>
    </row>
    <row r="39" spans="1:4" x14ac:dyDescent="0.25">
      <c r="A39">
        <v>2024</v>
      </c>
      <c r="B39" s="7">
        <v>38</v>
      </c>
      <c r="C39" s="8">
        <v>43.4</v>
      </c>
      <c r="D39" s="16">
        <f>AVERAGE(C35:C39)</f>
        <v>92.449399999999997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77022-DB10-491D-9C53-7F12DA6B0FFE}">
  <dimension ref="A1:AM4"/>
  <sheetViews>
    <sheetView tabSelected="1" topLeftCell="G7" workbookViewId="0">
      <selection activeCell="AC22" sqref="AC22"/>
    </sheetView>
  </sheetViews>
  <sheetFormatPr defaultRowHeight="13.2" x14ac:dyDescent="0.25"/>
  <sheetData>
    <row r="1" spans="1:39" x14ac:dyDescent="0.25">
      <c r="A1" s="2" t="s">
        <v>16</v>
      </c>
      <c r="B1">
        <v>1987</v>
      </c>
      <c r="C1">
        <v>1988</v>
      </c>
      <c r="D1">
        <v>1989</v>
      </c>
      <c r="E1">
        <v>1990</v>
      </c>
      <c r="F1">
        <v>1991</v>
      </c>
      <c r="G1">
        <v>1992</v>
      </c>
      <c r="H1">
        <v>1993</v>
      </c>
      <c r="I1">
        <v>1994</v>
      </c>
      <c r="J1">
        <v>1995</v>
      </c>
      <c r="K1">
        <v>1996</v>
      </c>
      <c r="L1">
        <v>1997</v>
      </c>
      <c r="M1">
        <v>1998</v>
      </c>
      <c r="N1">
        <v>1999</v>
      </c>
      <c r="O1">
        <v>2000</v>
      </c>
      <c r="P1">
        <v>2001</v>
      </c>
      <c r="Q1">
        <v>2002</v>
      </c>
      <c r="R1">
        <v>2003</v>
      </c>
      <c r="S1">
        <v>2004</v>
      </c>
      <c r="T1">
        <v>2005</v>
      </c>
      <c r="U1">
        <v>2006</v>
      </c>
      <c r="V1">
        <v>2007</v>
      </c>
      <c r="W1">
        <v>2008</v>
      </c>
      <c r="X1">
        <v>2009</v>
      </c>
      <c r="Y1">
        <v>2010</v>
      </c>
      <c r="Z1">
        <v>2011</v>
      </c>
      <c r="AA1">
        <v>2012</v>
      </c>
      <c r="AB1">
        <v>2013</v>
      </c>
      <c r="AC1">
        <v>2014</v>
      </c>
      <c r="AD1">
        <v>2015</v>
      </c>
      <c r="AE1">
        <v>2016</v>
      </c>
      <c r="AF1">
        <v>2017</v>
      </c>
      <c r="AG1">
        <v>2018</v>
      </c>
      <c r="AH1">
        <v>2019</v>
      </c>
      <c r="AI1">
        <v>2020</v>
      </c>
      <c r="AJ1">
        <v>2021</v>
      </c>
      <c r="AK1">
        <v>2022</v>
      </c>
      <c r="AL1">
        <v>2023</v>
      </c>
      <c r="AM1">
        <v>2024</v>
      </c>
    </row>
    <row r="2" spans="1:39" x14ac:dyDescent="0.25">
      <c r="A2" s="7" t="s">
        <v>17</v>
      </c>
      <c r="B2" s="7">
        <v>58</v>
      </c>
      <c r="C2" s="7">
        <v>73</v>
      </c>
      <c r="D2" s="7">
        <v>82</v>
      </c>
      <c r="E2" s="7">
        <v>49</v>
      </c>
      <c r="F2" s="7">
        <v>41</v>
      </c>
      <c r="G2" s="7">
        <v>55</v>
      </c>
      <c r="H2" s="7">
        <v>64</v>
      </c>
      <c r="I2" s="7">
        <v>68</v>
      </c>
      <c r="J2" s="7">
        <v>35</v>
      </c>
      <c r="K2" s="7">
        <v>34</v>
      </c>
      <c r="L2" s="7">
        <v>48</v>
      </c>
      <c r="M2" s="7">
        <v>73</v>
      </c>
      <c r="N2" s="7">
        <v>51</v>
      </c>
      <c r="O2" s="7">
        <v>35</v>
      </c>
      <c r="P2" s="7">
        <v>66</v>
      </c>
      <c r="Q2" s="7">
        <v>65</v>
      </c>
      <c r="R2" s="7">
        <v>61</v>
      </c>
      <c r="S2" s="7">
        <v>55</v>
      </c>
      <c r="T2" s="7">
        <v>69</v>
      </c>
      <c r="U2" s="7">
        <v>53</v>
      </c>
      <c r="V2" s="7">
        <v>58</v>
      </c>
      <c r="W2" s="7">
        <v>79</v>
      </c>
      <c r="X2" s="7">
        <v>45</v>
      </c>
      <c r="Y2" s="7">
        <v>40</v>
      </c>
      <c r="Z2" s="7">
        <v>54</v>
      </c>
      <c r="AA2" s="7">
        <v>63</v>
      </c>
      <c r="AB2" s="7">
        <v>62</v>
      </c>
      <c r="AC2" s="7">
        <v>35</v>
      </c>
      <c r="AD2" s="8">
        <v>57</v>
      </c>
      <c r="AE2" s="8">
        <v>51</v>
      </c>
      <c r="AF2" s="7">
        <v>26</v>
      </c>
      <c r="AG2" s="7">
        <v>35</v>
      </c>
      <c r="AH2" s="7">
        <v>48</v>
      </c>
      <c r="AI2" s="7">
        <v>43</v>
      </c>
      <c r="AJ2" s="7">
        <v>47</v>
      </c>
      <c r="AK2" s="7">
        <v>57</v>
      </c>
      <c r="AL2" s="7">
        <v>42</v>
      </c>
      <c r="AM2" s="7">
        <v>38</v>
      </c>
    </row>
    <row r="3" spans="1:39" x14ac:dyDescent="0.25">
      <c r="A3" s="18" t="s">
        <v>18</v>
      </c>
      <c r="B3" s="18">
        <v>309</v>
      </c>
      <c r="C3" s="18">
        <v>251</v>
      </c>
      <c r="D3" s="18">
        <v>328</v>
      </c>
      <c r="E3" s="18">
        <v>174</v>
      </c>
      <c r="F3" s="18">
        <v>122</v>
      </c>
      <c r="G3" s="18">
        <v>80</v>
      </c>
      <c r="H3" s="18">
        <v>202</v>
      </c>
      <c r="I3" s="18">
        <v>393</v>
      </c>
      <c r="J3" s="18">
        <v>305</v>
      </c>
      <c r="K3" s="18">
        <v>220</v>
      </c>
      <c r="L3" s="18">
        <v>30</v>
      </c>
      <c r="M3" s="18">
        <v>168</v>
      </c>
      <c r="N3" s="18">
        <v>121</v>
      </c>
      <c r="O3" s="18">
        <v>173</v>
      </c>
      <c r="P3" s="18">
        <v>133</v>
      </c>
      <c r="Q3" s="18">
        <v>130</v>
      </c>
      <c r="R3" s="18">
        <v>345</v>
      </c>
      <c r="S3" s="18">
        <v>202</v>
      </c>
      <c r="T3" s="18">
        <v>177</v>
      </c>
      <c r="U3" s="18">
        <v>199</v>
      </c>
      <c r="V3" s="18">
        <v>162</v>
      </c>
      <c r="W3" s="18">
        <v>180</v>
      </c>
      <c r="X3" s="18">
        <v>169</v>
      </c>
      <c r="Y3" s="18">
        <v>101</v>
      </c>
      <c r="Z3" s="18">
        <v>130</v>
      </c>
      <c r="AA3" s="18">
        <v>288</v>
      </c>
      <c r="AB3" s="18">
        <v>80</v>
      </c>
      <c r="AC3" s="18">
        <v>87</v>
      </c>
      <c r="AD3" s="19">
        <v>38.299999999999997</v>
      </c>
      <c r="AE3" s="19">
        <v>197.45</v>
      </c>
      <c r="AF3" s="8">
        <v>69.900000000000006</v>
      </c>
      <c r="AG3" s="8">
        <v>51.6</v>
      </c>
      <c r="AH3" s="8">
        <v>89.42</v>
      </c>
      <c r="AI3" s="8">
        <v>63.4</v>
      </c>
      <c r="AJ3" s="8">
        <v>142.047</v>
      </c>
      <c r="AK3" s="8">
        <v>86.6</v>
      </c>
      <c r="AL3" s="8">
        <v>126.8</v>
      </c>
      <c r="AM3" s="8">
        <v>43.4</v>
      </c>
    </row>
    <row r="4" spans="1:39" x14ac:dyDescent="0.25">
      <c r="A4" s="13" t="s">
        <v>21</v>
      </c>
      <c r="B4" s="13"/>
      <c r="C4" s="13"/>
      <c r="D4" s="13"/>
      <c r="E4" s="13"/>
      <c r="F4" s="13">
        <f>AVERAGE(B3:F3)</f>
        <v>236.8</v>
      </c>
      <c r="G4" s="13">
        <f t="shared" ref="G4:AG4" si="0">AVERAGE(C3:G3)</f>
        <v>191</v>
      </c>
      <c r="H4" s="13">
        <f t="shared" si="0"/>
        <v>181.2</v>
      </c>
      <c r="I4" s="13">
        <f t="shared" si="0"/>
        <v>194.2</v>
      </c>
      <c r="J4" s="13">
        <f t="shared" si="0"/>
        <v>220.4</v>
      </c>
      <c r="K4" s="13">
        <f t="shared" si="0"/>
        <v>240</v>
      </c>
      <c r="L4" s="13">
        <f t="shared" si="0"/>
        <v>230</v>
      </c>
      <c r="M4" s="13">
        <f t="shared" si="0"/>
        <v>223.2</v>
      </c>
      <c r="N4" s="13">
        <f t="shared" si="0"/>
        <v>168.8</v>
      </c>
      <c r="O4" s="13">
        <f t="shared" si="0"/>
        <v>142.4</v>
      </c>
      <c r="P4" s="13">
        <f t="shared" si="0"/>
        <v>125</v>
      </c>
      <c r="Q4" s="13">
        <f t="shared" si="0"/>
        <v>145</v>
      </c>
      <c r="R4" s="13">
        <f t="shared" si="0"/>
        <v>180.4</v>
      </c>
      <c r="S4" s="13">
        <f t="shared" si="0"/>
        <v>196.6</v>
      </c>
      <c r="T4" s="13">
        <f t="shared" si="0"/>
        <v>197.4</v>
      </c>
      <c r="U4" s="13">
        <f t="shared" si="0"/>
        <v>210.6</v>
      </c>
      <c r="V4" s="13">
        <f t="shared" si="0"/>
        <v>217</v>
      </c>
      <c r="W4" s="13">
        <f t="shared" si="0"/>
        <v>184</v>
      </c>
      <c r="X4" s="13">
        <f t="shared" si="0"/>
        <v>177.4</v>
      </c>
      <c r="Y4" s="13">
        <f t="shared" si="0"/>
        <v>162.19999999999999</v>
      </c>
      <c r="Z4" s="13">
        <f t="shared" si="0"/>
        <v>148.4</v>
      </c>
      <c r="AA4" s="13">
        <f t="shared" si="0"/>
        <v>173.6</v>
      </c>
      <c r="AB4" s="13">
        <f t="shared" si="0"/>
        <v>153.6</v>
      </c>
      <c r="AC4" s="13">
        <f t="shared" si="0"/>
        <v>137.19999999999999</v>
      </c>
      <c r="AD4" s="13">
        <f t="shared" si="0"/>
        <v>124.66</v>
      </c>
      <c r="AE4" s="13">
        <f t="shared" si="0"/>
        <v>138.15</v>
      </c>
      <c r="AF4" s="13">
        <f t="shared" si="0"/>
        <v>94.53</v>
      </c>
      <c r="AG4" s="13">
        <f t="shared" si="0"/>
        <v>88.85</v>
      </c>
      <c r="AH4" s="16">
        <f>AVERAGE(AD3:AH3)</f>
        <v>89.334000000000003</v>
      </c>
      <c r="AI4" s="16">
        <f>AVERAGE(AE3:AI3)</f>
        <v>94.354000000000013</v>
      </c>
      <c r="AJ4" s="16">
        <f>AVERAGE(AF3:AJ3)</f>
        <v>83.273399999999995</v>
      </c>
      <c r="AK4" s="16">
        <f>AVERAGE(AG3:AK3)</f>
        <v>86.613399999999999</v>
      </c>
      <c r="AL4" s="16">
        <f>AVERAGE(AH3:AL3)</f>
        <v>101.6534</v>
      </c>
      <c r="AM4" s="16">
        <f>AVERAGE(AI3:AM3)</f>
        <v>92.449399999999997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F74DE-6C3A-4EE2-90F1-B65FC595D2D4}">
  <dimension ref="A1:AO13"/>
  <sheetViews>
    <sheetView zoomScale="96" zoomScaleNormal="96" workbookViewId="0">
      <selection sqref="A1:AL4"/>
    </sheetView>
  </sheetViews>
  <sheetFormatPr defaultRowHeight="13.2" x14ac:dyDescent="0.25"/>
  <cols>
    <col min="1" max="1" width="21.33203125" customWidth="1"/>
    <col min="2" max="2" width="6.6640625" customWidth="1"/>
    <col min="27" max="28" width="11.44140625" customWidth="1"/>
    <col min="29" max="38" width="7.44140625" customWidth="1"/>
    <col min="39" max="39" width="10.88671875" customWidth="1"/>
    <col min="40" max="41" width="14" customWidth="1"/>
  </cols>
  <sheetData>
    <row r="1" spans="1:41" x14ac:dyDescent="0.25">
      <c r="A1" s="2" t="s">
        <v>16</v>
      </c>
      <c r="B1">
        <v>1987</v>
      </c>
      <c r="C1">
        <v>1988</v>
      </c>
      <c r="D1">
        <v>1989</v>
      </c>
      <c r="E1">
        <v>1990</v>
      </c>
      <c r="F1">
        <v>1991</v>
      </c>
      <c r="G1">
        <v>1992</v>
      </c>
      <c r="H1">
        <v>1993</v>
      </c>
      <c r="I1">
        <v>1994</v>
      </c>
      <c r="J1">
        <v>1995</v>
      </c>
      <c r="K1">
        <v>1996</v>
      </c>
      <c r="L1">
        <v>1997</v>
      </c>
      <c r="M1">
        <v>1998</v>
      </c>
      <c r="N1">
        <v>1999</v>
      </c>
      <c r="O1">
        <v>2000</v>
      </c>
      <c r="P1">
        <v>2001</v>
      </c>
      <c r="Q1">
        <v>2002</v>
      </c>
      <c r="R1">
        <v>2003</v>
      </c>
      <c r="S1">
        <v>2004</v>
      </c>
      <c r="T1">
        <v>2005</v>
      </c>
      <c r="U1">
        <v>2006</v>
      </c>
      <c r="V1">
        <v>2007</v>
      </c>
      <c r="W1">
        <v>2008</v>
      </c>
      <c r="X1">
        <v>2009</v>
      </c>
      <c r="Y1">
        <v>2010</v>
      </c>
      <c r="Z1">
        <v>2011</v>
      </c>
      <c r="AA1">
        <v>2012</v>
      </c>
      <c r="AB1">
        <v>2013</v>
      </c>
      <c r="AC1">
        <v>2014</v>
      </c>
      <c r="AD1">
        <v>2015</v>
      </c>
      <c r="AE1">
        <v>2016</v>
      </c>
      <c r="AF1">
        <v>2017</v>
      </c>
      <c r="AG1">
        <v>2018</v>
      </c>
      <c r="AH1">
        <v>2019</v>
      </c>
      <c r="AI1">
        <v>2020</v>
      </c>
      <c r="AJ1">
        <v>2021</v>
      </c>
      <c r="AK1">
        <v>2022</v>
      </c>
      <c r="AL1">
        <v>2023</v>
      </c>
      <c r="AO1" s="2"/>
    </row>
    <row r="2" spans="1:41" x14ac:dyDescent="0.25">
      <c r="A2" s="7" t="s">
        <v>17</v>
      </c>
      <c r="B2" s="7">
        <v>58</v>
      </c>
      <c r="C2" s="7">
        <v>73</v>
      </c>
      <c r="D2" s="7">
        <v>82</v>
      </c>
      <c r="E2" s="7">
        <v>49</v>
      </c>
      <c r="F2" s="7">
        <v>41</v>
      </c>
      <c r="G2" s="7">
        <v>55</v>
      </c>
      <c r="H2" s="7">
        <v>64</v>
      </c>
      <c r="I2" s="7">
        <v>68</v>
      </c>
      <c r="J2" s="7">
        <v>35</v>
      </c>
      <c r="K2" s="7">
        <v>34</v>
      </c>
      <c r="L2" s="7">
        <v>48</v>
      </c>
      <c r="M2" s="7">
        <v>73</v>
      </c>
      <c r="N2" s="7">
        <v>51</v>
      </c>
      <c r="O2" s="7">
        <v>35</v>
      </c>
      <c r="P2" s="7">
        <v>66</v>
      </c>
      <c r="Q2" s="7">
        <v>65</v>
      </c>
      <c r="R2" s="7">
        <v>61</v>
      </c>
      <c r="S2" s="7">
        <v>55</v>
      </c>
      <c r="T2" s="7">
        <v>69</v>
      </c>
      <c r="U2" s="7">
        <v>53</v>
      </c>
      <c r="V2" s="7">
        <v>58</v>
      </c>
      <c r="W2" s="7">
        <v>79</v>
      </c>
      <c r="X2" s="7">
        <v>45</v>
      </c>
      <c r="Y2" s="7">
        <v>40</v>
      </c>
      <c r="Z2" s="7">
        <v>54</v>
      </c>
      <c r="AA2" s="7">
        <v>63</v>
      </c>
      <c r="AB2" s="7">
        <v>62</v>
      </c>
      <c r="AC2" s="7">
        <v>35</v>
      </c>
      <c r="AD2" s="8">
        <v>57</v>
      </c>
      <c r="AE2" s="8">
        <v>51</v>
      </c>
      <c r="AF2" s="7">
        <v>26</v>
      </c>
      <c r="AG2" s="7">
        <v>35</v>
      </c>
      <c r="AH2" s="7">
        <v>48</v>
      </c>
      <c r="AI2" s="7">
        <v>43</v>
      </c>
      <c r="AJ2" s="7">
        <v>47</v>
      </c>
      <c r="AK2" s="7">
        <v>57</v>
      </c>
      <c r="AL2" s="7">
        <v>42</v>
      </c>
      <c r="AM2" s="6"/>
      <c r="AN2" s="9"/>
      <c r="AO2" s="4"/>
    </row>
    <row r="3" spans="1:41" x14ac:dyDescent="0.25">
      <c r="A3" s="18" t="s">
        <v>18</v>
      </c>
      <c r="B3" s="18">
        <v>309</v>
      </c>
      <c r="C3" s="18">
        <v>251</v>
      </c>
      <c r="D3" s="18">
        <v>328</v>
      </c>
      <c r="E3" s="18">
        <v>174</v>
      </c>
      <c r="F3" s="18">
        <v>122</v>
      </c>
      <c r="G3" s="18">
        <v>80</v>
      </c>
      <c r="H3" s="18">
        <v>202</v>
      </c>
      <c r="I3" s="18">
        <v>393</v>
      </c>
      <c r="J3" s="18">
        <v>305</v>
      </c>
      <c r="K3" s="18">
        <v>220</v>
      </c>
      <c r="L3" s="18">
        <v>30</v>
      </c>
      <c r="M3" s="18">
        <v>168</v>
      </c>
      <c r="N3" s="18">
        <v>121</v>
      </c>
      <c r="O3" s="18">
        <v>173</v>
      </c>
      <c r="P3" s="18">
        <v>133</v>
      </c>
      <c r="Q3" s="18">
        <v>130</v>
      </c>
      <c r="R3" s="18">
        <v>345</v>
      </c>
      <c r="S3" s="18">
        <v>202</v>
      </c>
      <c r="T3" s="18">
        <v>177</v>
      </c>
      <c r="U3" s="18">
        <v>199</v>
      </c>
      <c r="V3" s="18">
        <v>162</v>
      </c>
      <c r="W3" s="18">
        <v>180</v>
      </c>
      <c r="X3" s="18">
        <v>169</v>
      </c>
      <c r="Y3" s="18">
        <v>101</v>
      </c>
      <c r="Z3" s="18">
        <v>130</v>
      </c>
      <c r="AA3" s="18">
        <v>288</v>
      </c>
      <c r="AB3" s="18">
        <v>80</v>
      </c>
      <c r="AC3" s="18">
        <v>87</v>
      </c>
      <c r="AD3" s="19">
        <v>38.299999999999997</v>
      </c>
      <c r="AE3" s="19">
        <v>197.45</v>
      </c>
      <c r="AF3" s="8">
        <v>69.900000000000006</v>
      </c>
      <c r="AG3" s="8">
        <v>51.6</v>
      </c>
      <c r="AH3" s="8">
        <v>89.42</v>
      </c>
      <c r="AI3" s="8">
        <v>63.4</v>
      </c>
      <c r="AJ3" s="8">
        <v>142.047</v>
      </c>
      <c r="AK3" s="8">
        <v>86.6</v>
      </c>
      <c r="AL3" s="8">
        <v>126.8</v>
      </c>
      <c r="AM3" s="17"/>
      <c r="AN3" s="4"/>
      <c r="AO3" s="4"/>
    </row>
    <row r="4" spans="1:41" s="13" customFormat="1" x14ac:dyDescent="0.25">
      <c r="A4" s="13" t="s">
        <v>19</v>
      </c>
      <c r="F4" s="13">
        <f>AVERAGE(B3:F3)</f>
        <v>236.8</v>
      </c>
      <c r="G4" s="13">
        <f t="shared" ref="G4:AG4" si="0">AVERAGE(C3:G3)</f>
        <v>191</v>
      </c>
      <c r="H4" s="13">
        <f t="shared" si="0"/>
        <v>181.2</v>
      </c>
      <c r="I4" s="13">
        <f t="shared" si="0"/>
        <v>194.2</v>
      </c>
      <c r="J4" s="13">
        <f t="shared" si="0"/>
        <v>220.4</v>
      </c>
      <c r="K4" s="13">
        <f t="shared" si="0"/>
        <v>240</v>
      </c>
      <c r="L4" s="13">
        <f t="shared" si="0"/>
        <v>230</v>
      </c>
      <c r="M4" s="13">
        <f t="shared" si="0"/>
        <v>223.2</v>
      </c>
      <c r="N4" s="13">
        <f t="shared" si="0"/>
        <v>168.8</v>
      </c>
      <c r="O4" s="13">
        <f t="shared" si="0"/>
        <v>142.4</v>
      </c>
      <c r="P4" s="13">
        <f t="shared" si="0"/>
        <v>125</v>
      </c>
      <c r="Q4" s="13">
        <f t="shared" si="0"/>
        <v>145</v>
      </c>
      <c r="R4" s="13">
        <f t="shared" si="0"/>
        <v>180.4</v>
      </c>
      <c r="S4" s="13">
        <f t="shared" si="0"/>
        <v>196.6</v>
      </c>
      <c r="T4" s="13">
        <f t="shared" si="0"/>
        <v>197.4</v>
      </c>
      <c r="U4" s="13">
        <f t="shared" si="0"/>
        <v>210.6</v>
      </c>
      <c r="V4" s="13">
        <f t="shared" si="0"/>
        <v>217</v>
      </c>
      <c r="W4" s="13">
        <f t="shared" si="0"/>
        <v>184</v>
      </c>
      <c r="X4" s="13">
        <f t="shared" si="0"/>
        <v>177.4</v>
      </c>
      <c r="Y4" s="13">
        <f t="shared" si="0"/>
        <v>162.19999999999999</v>
      </c>
      <c r="Z4" s="13">
        <f t="shared" si="0"/>
        <v>148.4</v>
      </c>
      <c r="AA4" s="13">
        <f t="shared" si="0"/>
        <v>173.6</v>
      </c>
      <c r="AB4" s="13">
        <f t="shared" si="0"/>
        <v>153.6</v>
      </c>
      <c r="AC4" s="13">
        <f t="shared" si="0"/>
        <v>137.19999999999999</v>
      </c>
      <c r="AD4" s="13">
        <f t="shared" si="0"/>
        <v>124.66</v>
      </c>
      <c r="AE4" s="13">
        <f t="shared" si="0"/>
        <v>138.15</v>
      </c>
      <c r="AF4" s="13">
        <f t="shared" si="0"/>
        <v>94.53</v>
      </c>
      <c r="AG4" s="13">
        <f t="shared" si="0"/>
        <v>88.85</v>
      </c>
      <c r="AH4" s="16">
        <f>AVERAGE(AD3:AH3)</f>
        <v>89.334000000000003</v>
      </c>
      <c r="AI4" s="16">
        <f>AVERAGE(AE3:AI3)</f>
        <v>94.354000000000013</v>
      </c>
      <c r="AJ4" s="16">
        <f>AVERAGE(AF3:AJ3)</f>
        <v>83.273399999999995</v>
      </c>
      <c r="AK4" s="16">
        <f>AVERAGE(AG3:AK3)</f>
        <v>86.613399999999999</v>
      </c>
      <c r="AL4" s="16">
        <f>AVERAGE(AH3:AL3)</f>
        <v>101.6534</v>
      </c>
      <c r="AM4" s="12"/>
      <c r="AN4" s="14"/>
      <c r="AO4" s="14"/>
    </row>
    <row r="5" spans="1:41" x14ac:dyDescent="0.25">
      <c r="Y5" s="1"/>
    </row>
    <row r="6" spans="1:41" x14ac:dyDescent="0.25">
      <c r="AN6" s="2"/>
    </row>
    <row r="7" spans="1:41" x14ac:dyDescent="0.25">
      <c r="AA7" s="5"/>
      <c r="AB7" s="2"/>
    </row>
    <row r="8" spans="1:41" x14ac:dyDescent="0.25">
      <c r="AN8" s="3"/>
    </row>
    <row r="9" spans="1:41" x14ac:dyDescent="0.25">
      <c r="AA9" s="10"/>
      <c r="AB9" s="10"/>
      <c r="AC9" s="10"/>
      <c r="AD9" s="15"/>
      <c r="AE9" s="15"/>
      <c r="AF9" s="15"/>
      <c r="AG9" s="15"/>
      <c r="AH9" s="15"/>
      <c r="AI9" s="15"/>
      <c r="AJ9" s="15"/>
      <c r="AK9" s="15"/>
      <c r="AL9" s="15"/>
      <c r="AM9" s="10"/>
      <c r="AN9" s="2"/>
    </row>
    <row r="10" spans="1:41" x14ac:dyDescent="0.25"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</row>
    <row r="11" spans="1:41" x14ac:dyDescent="0.25"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</row>
    <row r="13" spans="1:41" x14ac:dyDescent="0.25">
      <c r="AA13" s="10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11"/>
  <sheetViews>
    <sheetView topLeftCell="M1" zoomScaleNormal="100" workbookViewId="0">
      <selection activeCell="AL2" sqref="AL2"/>
    </sheetView>
  </sheetViews>
  <sheetFormatPr defaultRowHeight="13.2" x14ac:dyDescent="0.25"/>
  <cols>
    <col min="1" max="1" width="21.33203125" customWidth="1"/>
    <col min="2" max="2" width="6.6640625" customWidth="1"/>
    <col min="27" max="28" width="11.44140625" customWidth="1"/>
    <col min="29" max="36" width="7.44140625" customWidth="1"/>
    <col min="37" max="37" width="10.88671875" customWidth="1"/>
    <col min="38" max="39" width="14" customWidth="1"/>
  </cols>
  <sheetData>
    <row r="1" spans="1:39" x14ac:dyDescent="0.25">
      <c r="B1">
        <v>1987</v>
      </c>
      <c r="C1">
        <v>1988</v>
      </c>
      <c r="D1">
        <v>1989</v>
      </c>
      <c r="E1">
        <v>1990</v>
      </c>
      <c r="F1">
        <v>1991</v>
      </c>
      <c r="G1">
        <v>1992</v>
      </c>
      <c r="H1">
        <v>1993</v>
      </c>
      <c r="I1">
        <v>1994</v>
      </c>
      <c r="J1">
        <v>1995</v>
      </c>
      <c r="K1">
        <v>1996</v>
      </c>
      <c r="L1">
        <v>1997</v>
      </c>
      <c r="M1">
        <v>1998</v>
      </c>
      <c r="N1">
        <v>1999</v>
      </c>
      <c r="O1">
        <v>2000</v>
      </c>
      <c r="P1">
        <v>2001</v>
      </c>
      <c r="Q1">
        <v>2002</v>
      </c>
      <c r="R1">
        <v>2003</v>
      </c>
      <c r="S1">
        <v>2004</v>
      </c>
      <c r="T1">
        <v>2005</v>
      </c>
      <c r="U1">
        <v>2006</v>
      </c>
      <c r="V1">
        <v>2007</v>
      </c>
      <c r="W1">
        <v>2008</v>
      </c>
      <c r="X1">
        <v>2009</v>
      </c>
      <c r="Y1">
        <v>2010</v>
      </c>
      <c r="Z1">
        <v>2011</v>
      </c>
      <c r="AA1">
        <v>2012</v>
      </c>
      <c r="AB1">
        <v>2013</v>
      </c>
      <c r="AC1">
        <v>2014</v>
      </c>
      <c r="AD1">
        <v>2015</v>
      </c>
      <c r="AE1">
        <v>2016</v>
      </c>
      <c r="AF1">
        <v>2017</v>
      </c>
      <c r="AG1">
        <v>2018</v>
      </c>
      <c r="AH1">
        <v>2019</v>
      </c>
      <c r="AI1">
        <v>2020</v>
      </c>
      <c r="AJ1">
        <v>2021</v>
      </c>
      <c r="AK1" t="s">
        <v>14</v>
      </c>
      <c r="AL1" t="s">
        <v>2</v>
      </c>
      <c r="AM1" s="2" t="s">
        <v>3</v>
      </c>
    </row>
    <row r="2" spans="1:39" x14ac:dyDescent="0.25">
      <c r="A2" s="7" t="s">
        <v>0</v>
      </c>
      <c r="B2" s="7">
        <v>58</v>
      </c>
      <c r="C2" s="7">
        <v>73</v>
      </c>
      <c r="D2" s="7">
        <v>82</v>
      </c>
      <c r="E2" s="7">
        <v>49</v>
      </c>
      <c r="F2" s="7">
        <v>41</v>
      </c>
      <c r="G2" s="7">
        <v>55</v>
      </c>
      <c r="H2" s="7">
        <v>64</v>
      </c>
      <c r="I2" s="7">
        <v>68</v>
      </c>
      <c r="J2" s="7">
        <v>35</v>
      </c>
      <c r="K2" s="7">
        <v>34</v>
      </c>
      <c r="L2" s="7">
        <v>48</v>
      </c>
      <c r="M2" s="7">
        <v>73</v>
      </c>
      <c r="N2" s="7">
        <v>51</v>
      </c>
      <c r="O2" s="7">
        <v>35</v>
      </c>
      <c r="P2" s="7">
        <v>66</v>
      </c>
      <c r="Q2" s="7">
        <v>65</v>
      </c>
      <c r="R2" s="7">
        <v>61</v>
      </c>
      <c r="S2" s="7">
        <v>55</v>
      </c>
      <c r="T2" s="7">
        <v>69</v>
      </c>
      <c r="U2" s="7">
        <v>53</v>
      </c>
      <c r="V2" s="7">
        <v>58</v>
      </c>
      <c r="W2" s="7">
        <v>79</v>
      </c>
      <c r="X2" s="7">
        <v>45</v>
      </c>
      <c r="Y2" s="7">
        <v>40</v>
      </c>
      <c r="Z2" s="7">
        <v>54</v>
      </c>
      <c r="AA2" s="7">
        <v>63</v>
      </c>
      <c r="AB2" s="7">
        <v>62</v>
      </c>
      <c r="AC2" s="7">
        <v>35</v>
      </c>
      <c r="AD2" s="8">
        <v>57</v>
      </c>
      <c r="AE2" s="8">
        <v>51</v>
      </c>
      <c r="AF2" s="7">
        <v>26</v>
      </c>
      <c r="AG2" s="7">
        <v>35</v>
      </c>
      <c r="AH2" s="7">
        <v>48</v>
      </c>
      <c r="AI2" s="7">
        <v>43</v>
      </c>
      <c r="AJ2" s="7">
        <v>47</v>
      </c>
      <c r="AK2" s="6">
        <f>SUM(B2:AH2)/33</f>
        <v>54.18181818181818</v>
      </c>
      <c r="AL2" s="9">
        <f>SUM(B2:N2)/13</f>
        <v>56.230769230769234</v>
      </c>
      <c r="AM2" s="6">
        <f>SUM(O2:AI2)/20</f>
        <v>55</v>
      </c>
    </row>
    <row r="3" spans="1:39" x14ac:dyDescent="0.25">
      <c r="A3" s="10" t="s">
        <v>1</v>
      </c>
      <c r="B3" s="10">
        <v>309</v>
      </c>
      <c r="C3" s="10">
        <v>251</v>
      </c>
      <c r="D3" s="10">
        <v>328</v>
      </c>
      <c r="E3" s="10">
        <v>174</v>
      </c>
      <c r="F3" s="10">
        <v>122</v>
      </c>
      <c r="G3" s="10">
        <v>80</v>
      </c>
      <c r="H3" s="10">
        <v>202</v>
      </c>
      <c r="I3" s="10">
        <v>393</v>
      </c>
      <c r="J3" s="10">
        <v>305</v>
      </c>
      <c r="K3" s="10">
        <v>220</v>
      </c>
      <c r="L3" s="10">
        <v>30</v>
      </c>
      <c r="M3" s="10">
        <v>168</v>
      </c>
      <c r="N3" s="10">
        <v>121</v>
      </c>
      <c r="O3" s="10">
        <v>173</v>
      </c>
      <c r="P3" s="10">
        <v>133</v>
      </c>
      <c r="Q3" s="10">
        <v>130</v>
      </c>
      <c r="R3" s="10">
        <v>345</v>
      </c>
      <c r="S3" s="10">
        <v>202</v>
      </c>
      <c r="T3" s="10">
        <v>177</v>
      </c>
      <c r="U3" s="10">
        <v>199</v>
      </c>
      <c r="V3" s="10">
        <v>162</v>
      </c>
      <c r="W3" s="10">
        <v>180</v>
      </c>
      <c r="X3" s="10">
        <v>169</v>
      </c>
      <c r="Y3" s="10">
        <v>101</v>
      </c>
      <c r="Z3" s="10">
        <v>130</v>
      </c>
      <c r="AA3" s="10">
        <v>288</v>
      </c>
      <c r="AB3" s="10">
        <v>80</v>
      </c>
      <c r="AC3" s="10">
        <v>87</v>
      </c>
      <c r="AD3" s="11">
        <v>38.299999999999997</v>
      </c>
      <c r="AE3" s="11">
        <v>197.45</v>
      </c>
      <c r="AF3" s="8">
        <v>69.900000000000006</v>
      </c>
      <c r="AG3" s="8">
        <v>51.6</v>
      </c>
      <c r="AH3" s="8">
        <v>89.42</v>
      </c>
      <c r="AI3" s="8">
        <v>63.4</v>
      </c>
      <c r="AJ3" s="8">
        <v>142.047</v>
      </c>
      <c r="AK3" s="12">
        <f>SUM(B3:AH3)/32</f>
        <v>178.3021875</v>
      </c>
      <c r="AL3" s="4">
        <f>SUM(B3:N3)/13</f>
        <v>207.92307692307693</v>
      </c>
      <c r="AM3" s="4">
        <f>SUM(O3:AI3)/20</f>
        <v>153.30350000000001</v>
      </c>
    </row>
    <row r="4" spans="1:39" s="13" customFormat="1" x14ac:dyDescent="0.25">
      <c r="A4" s="13" t="s">
        <v>13</v>
      </c>
      <c r="F4" s="13">
        <f>AVERAGE(B3:F3)</f>
        <v>236.8</v>
      </c>
      <c r="G4" s="13">
        <f t="shared" ref="G4:N4" si="0">AVERAGE(C3:G3)</f>
        <v>191</v>
      </c>
      <c r="H4" s="13">
        <f t="shared" si="0"/>
        <v>181.2</v>
      </c>
      <c r="I4" s="13">
        <f t="shared" si="0"/>
        <v>194.2</v>
      </c>
      <c r="J4" s="13">
        <f t="shared" si="0"/>
        <v>220.4</v>
      </c>
      <c r="K4" s="13">
        <f t="shared" si="0"/>
        <v>240</v>
      </c>
      <c r="L4" s="13">
        <f t="shared" si="0"/>
        <v>230</v>
      </c>
      <c r="M4" s="13">
        <f t="shared" si="0"/>
        <v>223.2</v>
      </c>
      <c r="N4" s="13">
        <f t="shared" si="0"/>
        <v>168.8</v>
      </c>
      <c r="O4" s="13">
        <f t="shared" ref="O4" si="1">AVERAGE(K3:O3)</f>
        <v>142.4</v>
      </c>
      <c r="P4" s="13">
        <f t="shared" ref="P4" si="2">AVERAGE(L3:P3)</f>
        <v>125</v>
      </c>
      <c r="Q4" s="13">
        <f t="shared" ref="Q4" si="3">AVERAGE(M3:Q3)</f>
        <v>145</v>
      </c>
      <c r="R4" s="13">
        <f t="shared" ref="R4" si="4">AVERAGE(N3:R3)</f>
        <v>180.4</v>
      </c>
      <c r="S4" s="13">
        <f t="shared" ref="S4" si="5">AVERAGE(O3:S3)</f>
        <v>196.6</v>
      </c>
      <c r="T4" s="13">
        <f t="shared" ref="T4" si="6">AVERAGE(P3:T3)</f>
        <v>197.4</v>
      </c>
      <c r="U4" s="13">
        <f t="shared" ref="U4" si="7">AVERAGE(Q3:U3)</f>
        <v>210.6</v>
      </c>
      <c r="V4" s="13">
        <f t="shared" ref="V4" si="8">AVERAGE(R3:V3)</f>
        <v>217</v>
      </c>
      <c r="W4" s="13">
        <f t="shared" ref="W4" si="9">AVERAGE(S3:W3)</f>
        <v>184</v>
      </c>
      <c r="X4" s="13">
        <f t="shared" ref="X4" si="10">AVERAGE(T3:X3)</f>
        <v>177.4</v>
      </c>
      <c r="Y4" s="13">
        <f t="shared" ref="Y4" si="11">AVERAGE(U3:Y3)</f>
        <v>162.19999999999999</v>
      </c>
      <c r="Z4" s="13">
        <f t="shared" ref="Z4" si="12">AVERAGE(V3:Z3)</f>
        <v>148.4</v>
      </c>
      <c r="AA4" s="13">
        <f t="shared" ref="AA4" si="13">AVERAGE(W3:AA3)</f>
        <v>173.6</v>
      </c>
      <c r="AB4" s="13">
        <f t="shared" ref="AB4" si="14">AVERAGE(X3:AB3)</f>
        <v>153.6</v>
      </c>
      <c r="AC4" s="13">
        <f t="shared" ref="AC4" si="15">AVERAGE(Y3:AC3)</f>
        <v>137.19999999999999</v>
      </c>
      <c r="AD4" s="13">
        <f t="shared" ref="AD4:AH4" si="16">AVERAGE(Z3:AD3)</f>
        <v>124.66</v>
      </c>
      <c r="AE4" s="13">
        <f t="shared" si="16"/>
        <v>138.15</v>
      </c>
      <c r="AF4" s="13">
        <f t="shared" si="16"/>
        <v>94.53</v>
      </c>
      <c r="AG4" s="13">
        <f t="shared" si="16"/>
        <v>88.85</v>
      </c>
      <c r="AH4" s="13">
        <f t="shared" si="16"/>
        <v>89.334000000000003</v>
      </c>
      <c r="AI4" s="16">
        <f>AVERAGE(AE3:AI3)</f>
        <v>94.354000000000013</v>
      </c>
      <c r="AJ4" s="16"/>
      <c r="AK4" s="12">
        <f>SUM(B4:AG4)/33</f>
        <v>147.95727272727274</v>
      </c>
      <c r="AL4" s="14"/>
      <c r="AM4" s="14"/>
    </row>
    <row r="5" spans="1:39" x14ac:dyDescent="0.25">
      <c r="Y5" s="1"/>
      <c r="AA5" t="s">
        <v>4</v>
      </c>
      <c r="AK5">
        <f>PRODUCT(-208*15%)+208</f>
        <v>176.8</v>
      </c>
    </row>
    <row r="6" spans="1:39" x14ac:dyDescent="0.25">
      <c r="AA6" t="s">
        <v>15</v>
      </c>
      <c r="AK6">
        <f>SUM(AE3:AI3)/5</f>
        <v>94.354000000000013</v>
      </c>
      <c r="AL6" s="2" t="s">
        <v>6</v>
      </c>
    </row>
    <row r="7" spans="1:39" x14ac:dyDescent="0.25">
      <c r="AA7" s="5">
        <f>PRODUCT(AK6/AK5*100%)</f>
        <v>0.53367647058823531</v>
      </c>
      <c r="AB7" s="2" t="s">
        <v>10</v>
      </c>
    </row>
    <row r="8" spans="1:39" x14ac:dyDescent="0.25">
      <c r="AA8" t="s">
        <v>5</v>
      </c>
      <c r="AL8" s="3">
        <f>PRODUCT(AK6/1320)</f>
        <v>7.1480303030303047E-2</v>
      </c>
    </row>
    <row r="9" spans="1:39" x14ac:dyDescent="0.25">
      <c r="AA9" s="10"/>
      <c r="AB9" s="10" t="s">
        <v>9</v>
      </c>
      <c r="AC9" s="10"/>
      <c r="AD9" s="15">
        <f>PRODUCT(15/365)</f>
        <v>4.1095890410958902E-2</v>
      </c>
      <c r="AE9" s="15"/>
      <c r="AF9" s="15"/>
      <c r="AG9" s="15"/>
      <c r="AH9" s="15"/>
      <c r="AI9" s="15"/>
      <c r="AJ9" s="15"/>
      <c r="AK9" s="10" t="s">
        <v>7</v>
      </c>
      <c r="AL9" s="2" t="s">
        <v>6</v>
      </c>
    </row>
    <row r="10" spans="1:39" x14ac:dyDescent="0.25">
      <c r="AA10" s="10" t="s">
        <v>8</v>
      </c>
      <c r="AB10" s="10" t="s">
        <v>11</v>
      </c>
      <c r="AC10" s="10"/>
      <c r="AD10" s="10"/>
      <c r="AE10" s="10"/>
      <c r="AF10" s="10"/>
      <c r="AG10" s="10"/>
      <c r="AH10" s="10"/>
      <c r="AI10" s="10"/>
      <c r="AJ10" s="10"/>
      <c r="AK10" s="10"/>
    </row>
    <row r="11" spans="1:39" x14ac:dyDescent="0.25">
      <c r="AA11" s="10" t="s">
        <v>12</v>
      </c>
      <c r="AB11" s="10"/>
      <c r="AC11" s="10"/>
      <c r="AD11" s="10"/>
      <c r="AE11" s="10"/>
      <c r="AF11" s="10"/>
      <c r="AG11" s="10"/>
      <c r="AH11" s="10"/>
      <c r="AI11" s="10"/>
      <c r="AJ11" s="10"/>
      <c r="AK11" s="10"/>
    </row>
  </sheetData>
  <pageMargins left="0.75" right="0.75" top="1" bottom="1" header="0.5" footer="0.5"/>
  <pageSetup orientation="landscape" r:id="rId1"/>
  <ignoredErrors>
    <ignoredError sqref="F4" formulaRange="1"/>
  </ignoredError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activity xmlns="c867d1a5-5827-4927-b797-91c0fe867b8f" xsi:nil="true"/>
    <_ip_UnifiedCompliancePolicyProperties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1862A7241CD5C4BB9A49AEC91EB145E" ma:contentTypeVersion="15" ma:contentTypeDescription="Create a new document." ma:contentTypeScope="" ma:versionID="886e3144d6cee8faf22c18b9e81acb9a">
  <xsd:schema xmlns:xsd="http://www.w3.org/2001/XMLSchema" xmlns:xs="http://www.w3.org/2001/XMLSchema" xmlns:p="http://schemas.microsoft.com/office/2006/metadata/properties" xmlns:ns1="http://schemas.microsoft.com/sharepoint/v3" xmlns:ns3="26e7f4b6-3714-4cf5-b0ae-a47b16f23eba" xmlns:ns4="c867d1a5-5827-4927-b797-91c0fe867b8f" targetNamespace="http://schemas.microsoft.com/office/2006/metadata/properties" ma:root="true" ma:fieldsID="c61be2c3ea34d5299ef19bcff063b94d" ns1:_="" ns3:_="" ns4:_="">
    <xsd:import namespace="http://schemas.microsoft.com/sharepoint/v3"/>
    <xsd:import namespace="26e7f4b6-3714-4cf5-b0ae-a47b16f23eba"/>
    <xsd:import namespace="c867d1a5-5827-4927-b797-91c0fe867b8f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1:_ip_UnifiedCompliancePolicyProperties" minOccurs="0"/>
                <xsd:element ref="ns1:_ip_UnifiedCompliancePolicyUIAction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LengthInSeconds" minOccurs="0"/>
                <xsd:element ref="ns4:_activity" minOccurs="0"/>
                <xsd:element ref="ns4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4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5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6e7f4b6-3714-4cf5-b0ae-a47b16f23eb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867d1a5-5827-4927-b797-91c0fe867b8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21" nillable="true" ma:displayName="_activity" ma:hidden="true" ma:internalName="_activity">
      <xsd:simpleType>
        <xsd:restriction base="dms:Note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8A3FAA3-CB49-4999-AA0B-42DDF3F32EAC}">
  <ds:schemaRefs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c867d1a5-5827-4927-b797-91c0fe867b8f"/>
    <ds:schemaRef ds:uri="http://schemas.microsoft.com/sharepoint/v3"/>
    <ds:schemaRef ds:uri="http://purl.org/dc/terms/"/>
    <ds:schemaRef ds:uri="http://schemas.openxmlformats.org/package/2006/metadata/core-properties"/>
    <ds:schemaRef ds:uri="26e7f4b6-3714-4cf5-b0ae-a47b16f23eba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3805FA7A-27F9-4790-8315-134B79FBB5E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6015B11-4F59-45D3-BE36-5D8081973C8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26e7f4b6-3714-4cf5-b0ae-a47b16f23eba"/>
    <ds:schemaRef ds:uri="c867d1a5-5827-4927-b797-91c0fe867b8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2024</vt:lpstr>
      <vt:lpstr>2023</vt:lpstr>
      <vt:lpstr>2018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Katie O'Brien-Clayton</dc:creator>
  <cp:lastModifiedBy>O'Brien-Clayton, Katie</cp:lastModifiedBy>
  <cp:lastPrinted>2015-10-26T12:44:28Z</cp:lastPrinted>
  <dcterms:created xsi:type="dcterms:W3CDTF">2017-01-23T19:20:09Z</dcterms:created>
  <dcterms:modified xsi:type="dcterms:W3CDTF">2024-09-25T15:59:52Z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0x010100E1862A7241CD5C4BB9A49AEC91EB145E</vt:lpwstr>
  </property>
</Properties>
</file>