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<sst xmlns="http://schemas.openxmlformats.org/spreadsheetml/2006/main" count="67" uniqueCount="67">
  <si>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Time</t>
  </si>
  <si>
    <t xml:space="preserve">Node0-1</t>
  </si>
  <si>
    <t xml:space="preserve">Node0-2</t>
  </si>
  <si>
    <t xml:space="preserve">Node0-3</t>
  </si>
  <si>
    <t xml:space="preserve">Node0-4</t>
  </si>
  <si>
    <t xml:space="preserve">Node0-5</t>
  </si>
  <si>
    <t xml:space="preserve">Node0-6</t>
  </si>
  <si>
    <t xml:space="preserve">Node0-7</t>
  </si>
  <si>
    <t xml:space="preserve">Node0-8</t>
  </si>
  <si>
    <t xml:space="preserve">Node0-9</t>
  </si>
  <si>
    <t xml:space="preserve">Node0-10</t>
  </si>
  <si>
    <t xml:space="preserve">Node0-11</t>
  </si>
  <si>
    <t xml:space="preserve">Node1-2</t>
  </si>
  <si>
    <t xml:space="preserve">Node1-3</t>
  </si>
  <si>
    <t xml:space="preserve">Node1-4</t>
  </si>
  <si>
    <t xml:space="preserve">Node1-5</t>
  </si>
  <si>
    <t xml:space="preserve">Node1-6</t>
  </si>
  <si>
    <t xml:space="preserve">Node1-7</t>
  </si>
  <si>
    <t xml:space="preserve">Node1-8</t>
  </si>
  <si>
    <t xml:space="preserve">Node1-9</t>
  </si>
  <si>
    <t xml:space="preserve">Node1-10</t>
  </si>
  <si>
    <t xml:space="preserve">Node1-11</t>
  </si>
  <si>
    <t xml:space="preserve">Node2-3</t>
  </si>
  <si>
    <t xml:space="preserve">Node2-4</t>
  </si>
  <si>
    <t xml:space="preserve">Node2-5</t>
  </si>
  <si>
    <t xml:space="preserve">Node2-6</t>
  </si>
  <si>
    <t xml:space="preserve">Node2-7</t>
  </si>
  <si>
    <t xml:space="preserve">Node2-8</t>
  </si>
  <si>
    <t xml:space="preserve">Node2-9</t>
  </si>
  <si>
    <t xml:space="preserve">Node2-10</t>
  </si>
  <si>
    <t xml:space="preserve">Node2-11</t>
  </si>
  <si>
    <t xml:space="preserve">Node3-4</t>
  </si>
  <si>
    <t xml:space="preserve">Node3-5</t>
  </si>
  <si>
    <t xml:space="preserve">Node3-6</t>
  </si>
  <si>
    <t xml:space="preserve">Node3-7</t>
  </si>
  <si>
    <t xml:space="preserve">Node3-8</t>
  </si>
  <si>
    <t xml:space="preserve">Node3-9</t>
  </si>
  <si>
    <t xml:space="preserve">Node3-10</t>
  </si>
  <si>
    <t xml:space="preserve">Node3-11</t>
  </si>
  <si>
    <t xml:space="preserve">Node4-5</t>
  </si>
  <si>
    <t xml:space="preserve">Node4-6</t>
  </si>
  <si>
    <t xml:space="preserve">Node4-7</t>
  </si>
  <si>
    <t xml:space="preserve">Node4-8</t>
  </si>
  <si>
    <t xml:space="preserve">Node4-9</t>
  </si>
  <si>
    <t xml:space="preserve">Node4-10</t>
  </si>
  <si>
    <t xml:space="preserve">Node4-11</t>
  </si>
  <si>
    <t xml:space="preserve">Node5-6</t>
  </si>
  <si>
    <t xml:space="preserve">Node5-7</t>
  </si>
  <si>
    <t xml:space="preserve">Node5-8</t>
  </si>
  <si>
    <t xml:space="preserve">Node5-9</t>
  </si>
  <si>
    <t xml:space="preserve">Node5-10</t>
  </si>
  <si>
    <t xml:space="preserve">Node5-11</t>
  </si>
  <si>
    <t xml:space="preserve">Node6-7</t>
  </si>
  <si>
    <t xml:space="preserve">Node6-8</t>
  </si>
  <si>
    <t xml:space="preserve">Node6-9</t>
  </si>
  <si>
    <t xml:space="preserve">Node6-10</t>
  </si>
  <si>
    <t xml:space="preserve">Node6-11</t>
  </si>
  <si>
    <t xml:space="preserve">Node7-8</t>
  </si>
  <si>
    <t xml:space="preserve">Node7-9</t>
  </si>
  <si>
    <t xml:space="preserve">Node7-10</t>
  </si>
  <si>
    <t xml:space="preserve">Node7-11</t>
  </si>
  <si>
    <t xml:space="preserve">Node8-9</t>
  </si>
  <si>
    <t xml:space="preserve">Node8-10</t>
  </si>
  <si>
    <t xml:space="preserve">Node8-11</t>
  </si>
  <si>
    <t xml:space="preserve">Node9-10</t>
  </si>
  <si>
    <t xml:space="preserve">Node9-11</t>
  </si>
  <si>
    <t xml:space="preserve">Node10-11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</si>
</sst>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1.25"/>
    <col collapsed="false" customWidth="true" hidden="false" outlineLevel="0" max="3" min="3" style="0" width="11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</row>
    <row r="2" customFormat="false" ht="12.8" hidden="false" customHeight="false" outlineLevel="0" collapsed="false">
      <c r="A2" s="0" t="n">
        <v>1</v>
      </c>
      <c r="B2" s="0" t="n">
        <f aca="false">42*10^(-7)/(229.113433648958-229.113432966113)</f>
        <v>6.15073713320156</v>
      </c>
      <c r="C2" s="1" t="n">
        <f aca="false">42*10^(-7)/(229.113434372434-229.113432966113)</f>
        <v>2.98651590134013</v>
      </c>
      <c r="D2" s="1" t="n">
        <f aca="false">42*10^(-7)/(229.11343528367-229.113432966113)</f>
        <v>1.81225317974813</v>
      </c>
      <c r="E2" s="1" t="n">
        <f aca="false">42*10^(-7)/(229.113436277426-229.113432966113)</f>
        <v>1.26837904632981</v>
      </c>
      <c r="F2" s="1" t="n">
        <f aca="false">42*10^(-7)/(229.113436994579-229.113432966113)</f>
        <v>1.04258048112652</v>
      </c>
      <c r="G2" s="1" t="n">
        <f aca="false">42*10^(-7)/(229.113437782493-229.113432966113)</f>
        <v>0.872024217570319</v>
      </c>
      <c r="H2" s="1" t="n">
        <f aca="false">42*10^(-7)/(229.113438845975-229.113432966113)</f>
        <v>0.714302480043259</v>
      </c>
      <c r="I2" s="1" t="n">
        <f aca="false">42*10^(-7)/(229.113439355765-229.113432966113)</f>
        <v>0.657312794042966</v>
      </c>
      <c r="J2" s="1" t="n">
        <f aca="false">42*10^(-7)/(229.113440136158-229.113432966113)</f>
        <v>0.585770382597508</v>
      </c>
      <c r="K2" s="1" t="n">
        <f aca="false">42*10^(-7)/(229.113439903049-229.113432966113)</f>
        <v>0.605454628173906</v>
      </c>
      <c r="L2" s="1" t="n">
        <f aca="false">42*10^(-7)/(229.11343954306-229.113432966113)</f>
        <v>0.63859416964831</v>
      </c>
      <c r="M2" s="1" t="n">
        <f aca="false">42*10^(-7)/(229.174268561563-229.174267648958)</f>
        <v>4.60221014089175</v>
      </c>
      <c r="N2" s="1" t="n">
        <f aca="false">42*10^(-7)/(229.174269485059-229.174267648958)</f>
        <v>2.28745585644852</v>
      </c>
      <c r="O2" s="1" t="n">
        <f aca="false">42*10^(-7)/(229.174270496273-229.174267648958)</f>
        <v>1.47507387677064</v>
      </c>
      <c r="P2" s="1" t="n">
        <f aca="false">42*10^(-7)/(229.174271277652-229.174267648958)</f>
        <v>1.15744121616869</v>
      </c>
      <c r="Q2" s="1" t="n">
        <f aca="false">42*10^(-7)/(229.174272130138-229.174267648958)</f>
        <v>0.937253131348114</v>
      </c>
      <c r="R2" s="1" t="n">
        <f aca="false">42*10^(-7)/(229.174273252331-229.174267648958)</f>
        <v>0.749548529278478</v>
      </c>
      <c r="S2" s="1" t="n">
        <f aca="false">42*10^(-7)/(229.17427377919-229.174267648958)</f>
        <v>0.685129044666936</v>
      </c>
      <c r="T2" s="1" t="n">
        <f aca="false">42*10^(-7)/(229.174274527643-229.174267648958)</f>
        <v>0.610581817847829</v>
      </c>
      <c r="U2" s="1" t="n">
        <f aca="false">42*10^(-7)/(229.174274217665-229.174267648958)</f>
        <v>0.639395242349687</v>
      </c>
      <c r="V2" s="1" t="n">
        <f aca="false">42*10^(-7)/(229.174273810508-229.174267648958)</f>
        <v>0.681646663092341</v>
      </c>
      <c r="W2" s="1" t="n">
        <f aca="false">42*10^(-7)/(230.268557950734-230.268557021153)</f>
        <v>4.5181646065529</v>
      </c>
      <c r="X2" s="1" t="n">
        <f aca="false">42*10^(-7)/(230.26855896178-230.268557021153)</f>
        <v>2.16424895994548</v>
      </c>
      <c r="Y2" s="1" t="n">
        <f aca="false">42*10^(-7)/(230.268559743519-230.268557021153)</f>
        <v>1.54277564793588</v>
      </c>
      <c r="Z2" s="1" t="n">
        <f aca="false">42*10^(-7)/(230.268560600274-230.268557021153)</f>
        <v>1.17347248123176</v>
      </c>
      <c r="AA2" s="1" t="n">
        <f aca="false">42*10^(-7)/(230.268561735248-230.268557021153)</f>
        <v>0.890945131229862</v>
      </c>
      <c r="AB2" s="1" t="n">
        <f aca="false">42*10^(-7)/(230.268562264496-230.268557021153)</f>
        <v>0.801015683990469</v>
      </c>
      <c r="AC2" s="1" t="n">
        <f aca="false">42*10^(-7)/(230.268563067483-230.268557021153)</f>
        <v>0.694636248760499</v>
      </c>
      <c r="AD2" s="1" t="n">
        <f aca="false">42*10^(-7)/(230.268562746439-230.268557021153)</f>
        <v>0.733587806570319</v>
      </c>
      <c r="AE2" s="1" t="n">
        <f aca="false">42*10^(-7)/(230.268562295468-230.268557021153)</f>
        <v>0.796311935879573</v>
      </c>
      <c r="AF2" s="1" t="n">
        <f aca="false">42*10^(-7)/(229.596567102979-229.59656609152)</f>
        <v>4.15241742612499</v>
      </c>
      <c r="AG2" s="1" t="n">
        <f aca="false">42*10^(-7)/(229.596567905409-229.59656609152)</f>
        <v>2.31546695148239</v>
      </c>
      <c r="AH2" s="1" t="n">
        <f aca="false">42*10^(-7)/(229.596568802148-229.59656609152)</f>
        <v>1.54945643830414</v>
      </c>
      <c r="AI2" s="1" t="n">
        <f aca="false">42*10^(-7)/(229.596569972881-229.59656609152)</f>
        <v>1.08209465411152</v>
      </c>
      <c r="AJ2" s="1" t="n">
        <f aca="false">42*10^(-7)/(229.596570513642-229.59656609152)</f>
        <v>0.949770267870591</v>
      </c>
      <c r="AK2" s="1" t="n">
        <f aca="false">42*10^(-7)/(229.59657124079-229.59656609152)</f>
        <v>0.81564959542885</v>
      </c>
      <c r="AL2" s="1" t="n">
        <f aca="false">42*10^(-7)/(229.596570870543-229.59656609152)</f>
        <v>0.878840719393327</v>
      </c>
      <c r="AM2" s="1" t="n">
        <f aca="false">42*10^(-7)/(229.596570429227-229.59656609152)</f>
        <v>0.968253504158085</v>
      </c>
      <c r="AN2" s="1" t="n">
        <f aca="false">42*10^(-7)/(230.95499328444-230.954992429147)</f>
        <v>4.91059791429182</v>
      </c>
      <c r="AO2" s="1" t="n">
        <f aca="false">42*10^(-7)/(230.954994226343-230.954992429147)</f>
        <v>2.33697384806412</v>
      </c>
      <c r="AP2" s="1" t="n">
        <f aca="false">42*10^(-7)/(230.954995425889-230.954992429147)</f>
        <v>1.4015220606887</v>
      </c>
      <c r="AQ2" s="1" t="n">
        <f aca="false">42*10^(-7)/(230.954995972991-230.954992429147)</f>
        <v>1.18515375705462</v>
      </c>
      <c r="AR2" s="1" t="n">
        <f aca="false">42*10^(-7)/(230.954996736905-230.954992429147)</f>
        <v>0.974985133668016</v>
      </c>
      <c r="AS2" s="1" t="n">
        <f aca="false">42*10^(-7)/(230.954996312341-230.954992429147)</f>
        <v>1.08158387608495</v>
      </c>
      <c r="AT2" s="1" t="n">
        <f aca="false">42*10^(-7)/(230.954995794277-230.954992429147)</f>
        <v>1.2480944277569</v>
      </c>
      <c r="AU2" s="1" t="n">
        <f aca="false">42*10^(-7)/(229.585599226801-229.585598277652)</f>
        <v>4.42501645963782</v>
      </c>
      <c r="AV2" s="1" t="n">
        <f aca="false">42*10^(-7)/(229.585600429243-229.585598277652)</f>
        <v>1.95204386806838</v>
      </c>
      <c r="AW2" s="1" t="n">
        <f aca="false">42*10^(-7)/(229.58560097517-229.585598277652)</f>
        <v>1.5569868305803</v>
      </c>
      <c r="AX2" s="1" t="n">
        <f aca="false">42*10^(-7)/(229.585601640764-229.585598277652)</f>
        <v>1.24884333303406</v>
      </c>
      <c r="AY2" s="1" t="n">
        <f aca="false">42*10^(-7)/(229.585601243366-229.585598277652)</f>
        <v>1.41618510597231</v>
      </c>
      <c r="AZ2" s="1" t="n">
        <f aca="false">42*10^(-7)/(229.585600830832-229.585598277652)</f>
        <v>1.64500740490956</v>
      </c>
      <c r="BA2" s="1" t="n">
        <f aca="false">42*10^(-7)/(230.865128834111-230.865127631687)</f>
        <v>3.4929442050983</v>
      </c>
      <c r="BB2" s="1" t="n">
        <f aca="false">42*10^(-7)/(230.86512938159-230.865127631687)</f>
        <v>2.40013300754122</v>
      </c>
      <c r="BC2" s="1" t="n">
        <f aca="false">42*10^(-7)/(230.865130148378-230.865127631687)</f>
        <v>1.66885802822757</v>
      </c>
      <c r="BD2" s="1" t="n">
        <f aca="false">42*10^(-7)/(230.865129848076-230.865127631687)</f>
        <v>1.89497419481035</v>
      </c>
      <c r="BE2" s="1" t="n">
        <f aca="false">42*10^(-7)/(230.865129507182-230.865127631687)</f>
        <v>2.23940879372752</v>
      </c>
      <c r="BF2" s="1" t="n">
        <f aca="false">42*10^(-7)/(230.54732197631-230.547321429243)</f>
        <v>7.67730456236704</v>
      </c>
      <c r="BG2" s="1" t="n">
        <f aca="false">42*10^(-7)/(230.547322793103-230.547321429243)</f>
        <v>3.0794949446696</v>
      </c>
      <c r="BH2" s="1" t="n">
        <f aca="false">42*10^(-7)/(230.547322843404-230.547321429243)</f>
        <v>2.96995885517716</v>
      </c>
      <c r="BI2" s="1" t="n">
        <f aca="false">42*10^(-7)/(230.547322933491-230.547321429243)</f>
        <v>2.79209281145647</v>
      </c>
      <c r="BJ2" s="1" t="n">
        <f aca="false">42*10^(-7)/(231.018729881378-231.018728972991)</f>
        <v>4.62358006820852</v>
      </c>
      <c r="BK2" s="1" t="n">
        <f aca="false">42*10^(-7)/(231.018730245914-231.018728972991)</f>
        <v>3.29949254630969</v>
      </c>
      <c r="BL2" s="1" t="n">
        <f aca="false">42*10^(-7)/(231.018730568909-231.018728972991)</f>
        <v>2.63171414834495</v>
      </c>
      <c r="BM2" s="1" t="n">
        <f aca="false">42*10^(-7)/(229.471634619659-229.471633690301)</f>
        <v>4.51924872691639</v>
      </c>
      <c r="BN2" s="1" t="n">
        <f aca="false">42*10^(-7)/(229.471635240781-229.471633690301)</f>
        <v>2.70883851529996</v>
      </c>
      <c r="BO2" s="1" t="n">
        <f aca="false">42*10^(-7)/(229.356173418199-229.356172760964)</f>
        <v>6.39040824335707</v>
      </c>
    </row>
    <row r="3" customFormat="false" ht="12.8" hidden="false" customHeight="false" outlineLevel="0" collapsed="false">
      <c r="A3" s="0" t="n">
        <v>2</v>
      </c>
      <c r="B3" s="0" t="n">
        <f aca="false">42*10^(-7)/(235.113435341751-235.113434437904)</f>
        <v>4.64680418372646</v>
      </c>
      <c r="C3" s="0" t="n">
        <f aca="false">42*10^(-7)/(235.113435759387-235.113434437904)</f>
        <v>3.17824750866141</v>
      </c>
      <c r="D3" s="0" t="n">
        <f aca="false">42*10^(-7)/(235.113436620303-235.113434437904)</f>
        <v>1.92448769692721</v>
      </c>
      <c r="E3" s="0" t="n">
        <f aca="false">42*10^(-7)/(235.113437598922-235.113434437904)</f>
        <v>1.32868589124156</v>
      </c>
      <c r="F3" s="0" t="n">
        <f aca="false">42*10^(-7)/(235.113438336795-235.113434437904)</f>
        <v>1.07722939423935</v>
      </c>
      <c r="G3" s="0" t="n">
        <f aca="false">42*10^(-7)/(235.113439068511-235.113434437904)</f>
        <v>0.907008517864627</v>
      </c>
      <c r="H3" s="0" t="n">
        <f aca="false">42*10^(-7)/(235.113440084912-235.113434437904)</f>
        <v>0.743756692539786</v>
      </c>
      <c r="I3" s="0" t="n">
        <f aca="false">42*10^(-7)/(235.113440622875-235.113434437904)</f>
        <v>0.679065431420271</v>
      </c>
      <c r="J3" s="0" t="n">
        <f aca="false">42*10^(-7)/(235.113441467719-235.113434437904)</f>
        <v>0.597455266531531</v>
      </c>
      <c r="K3" s="0" t="n">
        <f aca="false">42*10^(-7)/(235.11344149718-235.113434437904)</f>
        <v>0.594961864050692</v>
      </c>
      <c r="L3" s="0" t="n">
        <f aca="false">42*10^(-7)/(235.113441083405-235.113434437904)</f>
        <v>0.63200652565042</v>
      </c>
      <c r="M3" s="0" t="n">
        <f aca="false">42*10^(-7)/(235.174270256431-235.174269341751)</f>
        <v>4.59176986522229</v>
      </c>
      <c r="N3" s="0" t="n">
        <f aca="false">42*10^(-7)/(235.174271172906-235.174269341751)</f>
        <v>2.2936343409908</v>
      </c>
      <c r="O3" s="0" t="n">
        <f aca="false">42*10^(-7)/(235.174272182836-235.174269341751)</f>
        <v>1.47830845982727</v>
      </c>
      <c r="P3" s="0" t="n">
        <f aca="false">42*10^(-7)/(235.174273003237-235.174269341751)</f>
        <v>1.14707525693079</v>
      </c>
      <c r="Q3" s="0" t="n">
        <f aca="false">42*10^(-7)/(235.174273846477-235.174269341751)</f>
        <v>0.932354152765225</v>
      </c>
      <c r="R3" s="0" t="n">
        <f aca="false">42*10^(-7)/(235.174274960436-235.174269341751)</f>
        <v>0.747505865413817</v>
      </c>
      <c r="S3" s="0" t="n">
        <f aca="false">42*10^(-7)/(235.174275537445-235.174269341751)</f>
        <v>0.6778901606274</v>
      </c>
      <c r="T3" s="0" t="n">
        <f aca="false">42*10^(-7)/(235.174276361855-235.174269341751)</f>
        <v>0.598281735434698</v>
      </c>
      <c r="U3" s="0" t="n">
        <f aca="false">42*10^(-7)/(235.174276291605-235.174269341751)</f>
        <v>0.604329242269178</v>
      </c>
      <c r="V3" s="0" t="n">
        <f aca="false">42*10^(-7)/(235.174275801746-235.174269341751)</f>
        <v>0.650155301325588</v>
      </c>
      <c r="W3" s="0" t="n">
        <f aca="false">42*10^(-7)/(236.268553852664-236.268552922868)</f>
        <v>4.51711980575504</v>
      </c>
      <c r="X3" s="0" t="n">
        <f aca="false">42*10^(-7)/(236.268554866144-236.268552922868)</f>
        <v>2.16129875072363</v>
      </c>
      <c r="Y3" s="0" t="n">
        <f aca="false">42*10^(-7)/(236.268555681239-236.268552922868)</f>
        <v>1.52263781184143</v>
      </c>
      <c r="Z3" s="0" t="n">
        <f aca="false">42*10^(-7)/(236.268556517256-236.268552922868)</f>
        <v>1.16848820832441</v>
      </c>
      <c r="AA3" s="0" t="n">
        <f aca="false">42*10^(-7)/(236.268557633909-236.268552922868)</f>
        <v>0.891522698818379</v>
      </c>
      <c r="AB3" s="0" t="n">
        <f aca="false">42*10^(-7)/(236.268558221392-236.268552922868)</f>
        <v>0.792673582038003</v>
      </c>
      <c r="AC3" s="0" t="n">
        <f aca="false">42*10^(-7)/(236.268559037647-236.268552922868)</f>
        <v>0.686860472265937</v>
      </c>
      <c r="AD3" s="0" t="n">
        <f aca="false">42*10^(-7)/(236.268559028552-236.268552922868)</f>
        <v>0.687883617033825</v>
      </c>
      <c r="AE3" s="0" t="n">
        <f aca="false">42*10^(-7)/(236.26855856714-236.268552922868)</f>
        <v>0.744117222667986</v>
      </c>
      <c r="AF3" s="0" t="n">
        <f aca="false">42*10^(-7)/(235.596576006029-235.596574992608)</f>
        <v>4.14437824615647</v>
      </c>
      <c r="AG3" s="0" t="n">
        <f aca="false">42*10^(-7)/(235.596576826153-235.596574992608)</f>
        <v>2.29064460858903</v>
      </c>
      <c r="AH3" s="0" t="n">
        <f aca="false">42*10^(-7)/(235.596577695194-235.596574992608)</f>
        <v>1.55406711158095</v>
      </c>
      <c r="AI3" s="0" t="n">
        <f aca="false">42*10^(-7)/(235.596578848325-235.596574992608)</f>
        <v>1.08929156043625</v>
      </c>
      <c r="AJ3" s="0" t="n">
        <f aca="false">42*10^(-7)/(235.596579448515-235.596574992608)</f>
        <v>0.942569043029455</v>
      </c>
      <c r="AK3" s="0" t="n">
        <f aca="false">42*10^(-7)/(235.596580248548-235.596574992608)</f>
        <v>0.799095878519547</v>
      </c>
      <c r="AL3" s="0" t="n">
        <f aca="false">42*10^(-7)/(235.596580155894-235.596574992608)</f>
        <v>0.813435474222318</v>
      </c>
      <c r="AM3" s="0" t="n">
        <f aca="false">42*10^(-7)/(235.596579658646-235.596574992608)</f>
        <v>0.900121260138982</v>
      </c>
      <c r="AN3" s="0" t="n">
        <f aca="false">42*10^(-7)/(236.954999669483-236.954998820998)</f>
        <v>4.94999910807831</v>
      </c>
      <c r="AO3" s="0" t="n">
        <f aca="false">42*10^(-7)/(236.955000591041-236.954998820998)</f>
        <v>2.37282369297346</v>
      </c>
      <c r="AP3" s="0" t="n">
        <f aca="false">42*10^(-7)/(236.955001781602-236.954998820998)</f>
        <v>1.4186294383394</v>
      </c>
      <c r="AQ3" s="0" t="n">
        <f aca="false">42*10^(-7)/(236.955002400889-236.954998820998)</f>
        <v>1.17322007831574</v>
      </c>
      <c r="AR3" s="0" t="n">
        <f aca="false">42*10^(-7)/(236.955003174525-236.954998820998)</f>
        <v>0.964735028942531</v>
      </c>
      <c r="AS3" s="0" t="n">
        <f aca="false">42*10^(-7)/(236.955003107369-236.954998820998)</f>
        <v>0.979849848979104</v>
      </c>
      <c r="AT3" s="0" t="n">
        <f aca="false">42*10^(-7)/(236.955002609951-236.954998820998)</f>
        <v>1.10848563551392</v>
      </c>
      <c r="AU3" s="0" t="n">
        <f aca="false">42*10^(-7)/(235.585595108368-235.585594159102)</f>
        <v>4.42447100578261</v>
      </c>
      <c r="AV3" s="0" t="n">
        <f aca="false">42*10^(-7)/(235.585596310939-235.585594159102)</f>
        <v>1.95182069198915</v>
      </c>
      <c r="AW3" s="0" t="n">
        <f aca="false">42*10^(-7)/(235.585596928537-235.585594159102)</f>
        <v>1.51655481321315</v>
      </c>
      <c r="AX3" s="0" t="n">
        <f aca="false">42*10^(-7)/(235.585597674013-235.585594159102)</f>
        <v>1.19490933979448</v>
      </c>
      <c r="AY3" s="0" t="n">
        <f aca="false">42*10^(-7)/(235.5855975047-235.585594159102)</f>
        <v>1.25538095017218</v>
      </c>
      <c r="AZ3" s="0" t="n">
        <f aca="false">42*10^(-7)/(235.585596990742-235.585594159102)</f>
        <v>1.48323938563216</v>
      </c>
      <c r="BA3" s="0" t="n">
        <f aca="false">42*10^(-7)/(236.865135252833-236.865134050646)</f>
        <v>3.49363283168689</v>
      </c>
      <c r="BB3" s="0" t="n">
        <f aca="false">42*10^(-7)/(236.865135875423-236.865134050646)</f>
        <v>2.30165110396626</v>
      </c>
      <c r="BC3" s="0" t="n">
        <f aca="false">42*10^(-7)/(236.865136633954-236.865134050646)</f>
        <v>1.62582239323072</v>
      </c>
      <c r="BD3" s="0" t="n">
        <f aca="false">42*10^(-7)/(236.865136598036-236.865134050646)</f>
        <v>1.64874635685001</v>
      </c>
      <c r="BE3" s="0" t="n">
        <f aca="false">42*10^(-7)/(236.865136206234-236.865134050646)</f>
        <v>1.94842426249525</v>
      </c>
      <c r="BF3" s="0" t="n">
        <f aca="false">42*10^(-7)/(236.547328469518-236.547327848325)</f>
        <v>6.76118392366747</v>
      </c>
      <c r="BG3" s="0" t="n">
        <f aca="false">42*10^(-7)/(236.54732925364-236.547327848325)</f>
        <v>2.98865384146757</v>
      </c>
      <c r="BH3" s="0" t="n">
        <f aca="false">42*10^(-7)/(236.547329389477-236.547327848325)</f>
        <v>2.72523413136661</v>
      </c>
      <c r="BI3" s="0" t="n">
        <f aca="false">42*10^(-7)/(236.547329324243-236.547327848325)</f>
        <v>2.845686553618</v>
      </c>
      <c r="BJ3" s="0" t="n">
        <f aca="false">42*10^(-7)/(237.018723232392-237.018722400889)</f>
        <v>5.05109421385287</v>
      </c>
      <c r="BK3" s="0" t="n">
        <f aca="false">42*10^(-7)/(237.018723607654-237.018722400889)</f>
        <v>3.48037934362681</v>
      </c>
      <c r="BL3" s="0" t="n">
        <f aca="false">42*10^(-7)/(237.018723864561-237.018722400889)</f>
        <v>2.86949536612791</v>
      </c>
      <c r="BM3" s="0" t="n">
        <f aca="false">42*10^(-7)/(235.47163020066-235.471629407219)</f>
        <v>5.29339932817668</v>
      </c>
      <c r="BN3" s="0" t="n">
        <f aca="false">42*10^(-7)/(235.471630839858-235.471629407219)</f>
        <v>2.93165274276405</v>
      </c>
      <c r="BO3" s="0" t="n">
        <f aca="false">42*10^(-7)/(235.356182353241-235.356181610314)</f>
        <v>5.6533145254598</v>
      </c>
    </row>
    <row r="4" customFormat="false" ht="12.8" hidden="false" customHeight="false" outlineLevel="0" collapsed="false">
      <c r="A4" s="0" t="n">
        <v>3</v>
      </c>
      <c r="B4" s="0" t="n">
        <f aca="false">42*10^(-7)/(241.11343765087-241.113436864308)</f>
        <v>5.33969351682329</v>
      </c>
      <c r="C4" s="0" t="n">
        <f aca="false">42*10^(-7)/(241.113438166887-241.113436864308)</f>
        <v>3.22437258649613</v>
      </c>
      <c r="D4" s="0" t="n">
        <f aca="false">42*10^(-7)/(241.113438974201-241.113436864308)</f>
        <v>1.99062228344178</v>
      </c>
      <c r="E4" s="0" t="n">
        <f aca="false">42*10^(-7)/(241.113439946337-241.113436864308)</f>
        <v>1.36273863900203</v>
      </c>
      <c r="F4" s="0" t="n">
        <f aca="false">42*10^(-7)/(241.113440733618-241.113436864308)</f>
        <v>1.0854648484647</v>
      </c>
      <c r="G4" s="0" t="n">
        <f aca="false">42*10^(-7)/(241.113441448322-241.113436864308)</f>
        <v>0.916227569583432</v>
      </c>
      <c r="H4" s="0" t="n">
        <f aca="false">42*10^(-7)/(241.113442432065-241.113436864308)</f>
        <v>0.754343266013044</v>
      </c>
      <c r="I4" s="0" t="n">
        <f aca="false">42*10^(-7)/(241.113442970399-241.113436864308)</f>
        <v>0.687837766446154</v>
      </c>
      <c r="J4" s="0" t="n">
        <f aca="false">42*10^(-7)/(241.113443783607-241.113436864308)</f>
        <v>0.606997904450976</v>
      </c>
      <c r="K4" s="0" t="n">
        <f aca="false">42*10^(-7)/(241.113444147799-241.113436864308)</f>
        <v>0.576646556901023</v>
      </c>
      <c r="L4" s="0" t="n">
        <f aca="false">42*10^(-7)/(241.11344392134-241.113436864308)</f>
        <v>0.595151048691054</v>
      </c>
      <c r="M4" s="0" t="n">
        <f aca="false">42*10^(-7)/(241.174261570536-241.174260858675)</f>
        <v>5.90002830640746</v>
      </c>
      <c r="N4" s="0" t="n">
        <f aca="false">42*10^(-7)/(241.174262495242-241.174260858675)</f>
        <v>2.56634773898873</v>
      </c>
      <c r="O4" s="0" t="n">
        <f aca="false">42*10^(-7)/(241.174263508755-241.174260858675)</f>
        <v>1.58485782895896</v>
      </c>
      <c r="P4" s="0" t="n">
        <f aca="false">42*10^(-7)/(241.174264346608-241.174260858675)</f>
        <v>1.20415157540858</v>
      </c>
      <c r="Q4" s="0" t="n">
        <f aca="false">42*10^(-7)/(241.174265159561-241.174260858675)</f>
        <v>0.976542974939565</v>
      </c>
      <c r="R4" s="0" t="n">
        <f aca="false">42*10^(-7)/(241.174266236476-241.174260858675)</f>
        <v>0.780988364753694</v>
      </c>
      <c r="S4" s="0" t="n">
        <f aca="false">42*10^(-7)/(241.174266810908-241.174260858675)</f>
        <v>0.705617540957004</v>
      </c>
      <c r="T4" s="0" t="n">
        <f aca="false">42*10^(-7)/(241.174267634844-241.174260858675)</f>
        <v>0.619819252976792</v>
      </c>
      <c r="U4" s="0" t="n">
        <f aca="false">42*10^(-7)/(241.174267934981-241.174260858675)</f>
        <v>0.593530014865343</v>
      </c>
      <c r="V4" s="0" t="n">
        <f aca="false">42*10^(-7)/(241.174267617746-241.174260858675)</f>
        <v>0.621387170024673</v>
      </c>
      <c r="W4" s="0" t="n">
        <f aca="false">42*10^(-7)/(242.268551059742-242.268550132077)</f>
        <v>4.52749639148616</v>
      </c>
      <c r="X4" s="0" t="n">
        <f aca="false">42*10^(-7)/(242.268552072315-242.268550132077)</f>
        <v>2.16468288094883</v>
      </c>
      <c r="Y4" s="0" t="n">
        <f aca="false">42*10^(-7)/(242.26855291997-242.268550132077)</f>
        <v>1.50651405389816</v>
      </c>
      <c r="Z4" s="0" t="n">
        <f aca="false">42*10^(-7)/(242.268553753792-242.268550132077)</f>
        <v>1.15967159350303</v>
      </c>
      <c r="AA4" s="0" t="n">
        <f aca="false">42*10^(-7)/(242.268554854785-242.268550132077)</f>
        <v>0.889320277337774</v>
      </c>
      <c r="AB4" s="0" t="n">
        <f aca="false">42*10^(-7)/(242.268555440245-242.268550132077)</f>
        <v>0.791233435056208</v>
      </c>
      <c r="AC4" s="0" t="n">
        <f aca="false">42*10^(-7)/(242.268556267012-242.268550132077)</f>
        <v>0.68460382966321</v>
      </c>
      <c r="AD4" s="0" t="n">
        <f aca="false">42*10^(-7)/(242.26855660219-242.268550132077)</f>
        <v>0.6491385860788</v>
      </c>
      <c r="AE4" s="0" t="n">
        <f aca="false">42*10^(-7)/(242.268556274694-242.268550132077)</f>
        <v>0.683747660398104</v>
      </c>
      <c r="AF4" s="0" t="n">
        <f aca="false">42*10^(-7)/(241.596573217822-241.596572204279)</f>
        <v>4.14387944538584</v>
      </c>
      <c r="AG4" s="0" t="n">
        <f aca="false">42*10^(-7)/(241.596574061995-241.596572204279)</f>
        <v>2.26084073059327</v>
      </c>
      <c r="AH4" s="0" t="n">
        <f aca="false">42*10^(-7)/(241.596574912329-241.596572204279)</f>
        <v>1.55093147937959</v>
      </c>
      <c r="AI4" s="0" t="n">
        <f aca="false">42*10^(-7)/(241.596576043236-241.596572204279)</f>
        <v>1.0940471552837</v>
      </c>
      <c r="AJ4" s="0" t="n">
        <f aca="false">42*10^(-7)/(241.596576641583-241.596572204279)</f>
        <v>0.946520680168719</v>
      </c>
      <c r="AK4" s="0" t="n">
        <f aca="false">42*10^(-7)/(241.596577466664-241.596572204279)</f>
        <v>0.798117203143593</v>
      </c>
      <c r="AL4" s="0" t="n">
        <f aca="false">42*10^(-7)/(241.596577734174-241.596572204279)</f>
        <v>0.759508093066318</v>
      </c>
      <c r="AM4" s="0" t="n">
        <f aca="false">42*10^(-7)/(241.59657737188-241.596572204279)</f>
        <v>0.812756249761407</v>
      </c>
      <c r="AN4" s="0" t="n">
        <f aca="false">42*10^(-7)/(242.954996853809-242.954995997942)</f>
        <v>4.90730452059071</v>
      </c>
      <c r="AO4" s="0" t="n">
        <f aca="false">42*10^(-7)/(242.954997749829-242.954995997942)</f>
        <v>2.39741490431121</v>
      </c>
      <c r="AP4" s="0" t="n">
        <f aca="false">42*10^(-7)/(242.954998924492-242.954995997942)</f>
        <v>1.43513693788612</v>
      </c>
      <c r="AQ4" s="0" t="n">
        <f aca="false">42*10^(-7)/(242.954999537562-242.954995997942)</f>
        <v>1.18656805094551</v>
      </c>
      <c r="AR4" s="0" t="n">
        <f aca="false">42*10^(-7)/(242.955000364903-242.954995997942)</f>
        <v>0.961767238067848</v>
      </c>
      <c r="AS4" s="0" t="n">
        <f aca="false">42*10^(-7)/(242.955000658278-242.954995997942)</f>
        <v>0.90122257214986</v>
      </c>
      <c r="AT4" s="0" t="n">
        <f aca="false">42*10^(-7)/(242.955000269497-242.954995997942)</f>
        <v>0.983248492521653</v>
      </c>
      <c r="AU4" s="0" t="n">
        <f aca="false">42*10^(-7)/(241.585592294969-241.585591346608)</f>
        <v>4.42869333257814</v>
      </c>
      <c r="AV4" s="0" t="n">
        <f aca="false">42*10^(-7)/(241.585593497094-241.585591346608)</f>
        <v>1.95304688222319</v>
      </c>
      <c r="AW4" s="0" t="n">
        <f aca="false">42*10^(-7)/(241.58559411704-241.585591346608)</f>
        <v>1.51600906083456</v>
      </c>
      <c r="AX4" s="0" t="n">
        <f aca="false">42*10^(-7)/(241.585594918011-241.585591346608)</f>
        <v>1.17600842051201</v>
      </c>
      <c r="AY4" s="0" t="n">
        <f aca="false">42*10^(-7)/(241.585595088887-241.585591346608)</f>
        <v>1.12231076130345</v>
      </c>
      <c r="AZ4" s="0" t="n">
        <f aca="false">42*10^(-7)/(241.585594662136-241.585591346608)</f>
        <v>1.26676655833557</v>
      </c>
      <c r="BA4" s="0" t="n">
        <f aca="false">42*10^(-7)/(242.865132448564-242.865131245913)</f>
        <v>3.49228498333656</v>
      </c>
      <c r="BB4" s="0" t="n">
        <f aca="false">42*10^(-7)/(242.865133068356-242.865131245913)</f>
        <v>2.30459884933927</v>
      </c>
      <c r="BC4" s="0" t="n">
        <f aca="false">42*10^(-7)/(242.8651338824-242.865131245913)</f>
        <v>1.59302891607726</v>
      </c>
      <c r="BD4" s="0" t="n">
        <f aca="false">42*10^(-7)/(242.865134149318-242.865131245913)</f>
        <v>1.44657737849519</v>
      </c>
      <c r="BE4" s="0" t="n">
        <f aca="false">42*10^(-7)/(242.865133830068-242.865131245913)</f>
        <v>1.62528950568004</v>
      </c>
      <c r="BF4" s="0" t="n">
        <f aca="false">42*10^(-7)/(242.547325663072-242.547325043236)</f>
        <v>6.77598573756467</v>
      </c>
      <c r="BG4" s="0" t="n">
        <f aca="false">42*10^(-7)/(242.547326480931-242.547325043236)</f>
        <v>2.92134283412407</v>
      </c>
      <c r="BH4" s="0" t="n">
        <f aca="false">42*10^(-7)/(242.547326825611-242.547325043236)</f>
        <v>2.35640645012649</v>
      </c>
      <c r="BI4" s="0" t="n">
        <f aca="false">42*10^(-7)/(242.547326810901-242.547325043236)</f>
        <v>2.3760157826509</v>
      </c>
      <c r="BJ4" s="0" t="n">
        <f aca="false">42*10^(-7)/(243.018722898999-243.018722068356)</f>
        <v>5.05632390247767</v>
      </c>
      <c r="BK4" s="0" t="n">
        <f aca="false">42*10^(-7)/(243.018723367966-243.018722068356)</f>
        <v>3.2317387389924</v>
      </c>
      <c r="BL4" s="0" t="n">
        <f aca="false">42*10^(-7)/(243.018723621176-243.018722068356)</f>
        <v>2.7047564910289</v>
      </c>
      <c r="BM4" s="0" t="n">
        <f aca="false">42*10^(-7)/(241.471634219841-241.471633518869)</f>
        <v>5.99168004445051</v>
      </c>
      <c r="BN4" s="0" t="n">
        <f aca="false">42*10^(-7)/(241.471634977872-241.471633518869)</f>
        <v>2.87867813516516</v>
      </c>
      <c r="BO4" s="0" t="n">
        <f aca="false">42*10^(-7)/(241.356173737374-241.356172817875)</f>
        <v>4.56770479758959</v>
      </c>
    </row>
    <row r="5" customFormat="false" ht="12.8" hidden="false" customHeight="false" outlineLevel="0" collapsed="false">
      <c r="A5" s="0" t="n">
        <v>4</v>
      </c>
      <c r="B5" s="0" t="n">
        <f aca="false">42*10^(-7)/(247.11343950393-247.113438864308)</f>
        <v>6.56637810499462</v>
      </c>
      <c r="C5" s="0" t="n">
        <f aca="false">42*10^(-7)/(247.113440143937-247.113438864308)</f>
        <v>3.28220131618438</v>
      </c>
      <c r="D5" s="0" t="n">
        <f aca="false">42*10^(-7)/(247.1134409269-247.113438864308)</f>
        <v>2.03627278929229</v>
      </c>
      <c r="E5" s="0" t="n">
        <f aca="false">42*10^(-7)/(247.113441909701-247.113438864308)</f>
        <v>1.37913234159776</v>
      </c>
      <c r="F5" s="0" t="n">
        <f aca="false">42*10^(-7)/(247.113442744158-247.113438864308)</f>
        <v>1.08251607703986</v>
      </c>
      <c r="G5" s="0" t="n">
        <f aca="false">42*10^(-7)/(247.113443494409-247.113438864308)</f>
        <v>0.907107638547696</v>
      </c>
      <c r="H5" s="0" t="n">
        <f aca="false">42*10^(-7)/(247.113444469733-247.113438864308)</f>
        <v>0.74927414035725</v>
      </c>
      <c r="I5" s="0" t="n">
        <f aca="false">42*10^(-7)/(247.113445002693-247.113438864308)</f>
        <v>0.684219057189321</v>
      </c>
      <c r="J5" s="0" t="n">
        <f aca="false">42*10^(-7)/(247.113445789411-247.113438864308)</f>
        <v>0.60648917350736</v>
      </c>
      <c r="K5" s="0" t="n">
        <f aca="false">42*10^(-7)/(247.113446467808-247.113438864308)</f>
        <v>0.552377195079322</v>
      </c>
      <c r="L5" s="0" t="n">
        <f aca="false">42*10^(-7)/(247.113446265244-247.113438864308)</f>
        <v>0.56749578708395</v>
      </c>
      <c r="M5" s="0" t="n">
        <f aca="false">42*10^(-7)/(247.174269964301-247.17426932208)</f>
        <v>6.53980472566023</v>
      </c>
      <c r="N5" s="0" t="n">
        <f aca="false">42*10^(-7)/(247.174270773175-247.17426932208)</f>
        <v>2.89436594570208</v>
      </c>
      <c r="O5" s="0" t="n">
        <f aca="false">42*10^(-7)/(247.174271775627-247.17426932208)</f>
        <v>1.7118074281155</v>
      </c>
      <c r="P5" s="0" t="n">
        <f aca="false">42*10^(-7)/(247.174272625195-247.17426932208)</f>
        <v>1.2715270305965</v>
      </c>
      <c r="Q5" s="0" t="n">
        <f aca="false">42*10^(-7)/(247.174273419013-247.17426932208)</f>
        <v>1.02515711210518</v>
      </c>
      <c r="R5" s="0" t="n">
        <f aca="false">42*10^(-7)/(247.174274447591-247.17426932208)</f>
        <v>0.819430492675812</v>
      </c>
      <c r="S5" s="0" t="n">
        <f aca="false">42*10^(-7)/(247.174275003331-247.17426932208)</f>
        <v>0.739273797689335</v>
      </c>
      <c r="T5" s="0" t="n">
        <f aca="false">42*10^(-7)/(247.174275811578-247.17426932208)</f>
        <v>0.647199519462935</v>
      </c>
      <c r="U5" s="0" t="n">
        <f aca="false">42*10^(-7)/(247.174276466616-247.17426932208)</f>
        <v>0.587861829016655</v>
      </c>
      <c r="V5" s="0" t="n">
        <f aca="false">42*10^(-7)/(247.174276210879-247.17426932208)</f>
        <v>0.609685375422581</v>
      </c>
      <c r="W5" s="0" t="n">
        <f aca="false">42*10^(-7)/(248.268553604674-248.268552678225)</f>
        <v>4.53343901657172</v>
      </c>
      <c r="X5" s="0" t="n">
        <f aca="false">42*10^(-7)/(248.268554612438-248.268552678225)</f>
        <v>2.1714257908909</v>
      </c>
      <c r="Y5" s="0" t="n">
        <f aca="false">42*10^(-7)/(248.268555474314-248.268552678225)</f>
        <v>1.50209810566081</v>
      </c>
      <c r="Z5" s="0" t="n">
        <f aca="false">42*10^(-7)/(248.268556332136-248.268552678225)</f>
        <v>1.14945328625887</v>
      </c>
      <c r="AA5" s="0" t="n">
        <f aca="false">42*10^(-7)/(248.268557421499-248.268552678225)</f>
        <v>0.885464345605558</v>
      </c>
      <c r="AB5" s="0" t="n">
        <f aca="false">42*10^(-7)/(248.268558000605-248.268552678225)</f>
        <v>0.789120657889082</v>
      </c>
      <c r="AC5" s="0" t="n">
        <f aca="false">42*10^(-7)/(248.268558827912-248.268552678225)</f>
        <v>0.682961590139681</v>
      </c>
      <c r="AD5" s="0" t="n">
        <f aca="false">42*10^(-7)/(248.268559513588-248.268552678225)</f>
        <v>0.614451639612047</v>
      </c>
      <c r="AE5" s="0" t="n">
        <f aca="false">42*10^(-7)/(248.268559190881-248.268552678225)</f>
        <v>0.644898179763686</v>
      </c>
      <c r="AF5" s="0" t="n">
        <f aca="false">42*10^(-7)/(247.596575765538-247.596574752306)</f>
        <v>4.14515132239507</v>
      </c>
      <c r="AG5" s="0" t="n">
        <f aca="false">42*10^(-7)/(247.596576626594-247.596574752306)</f>
        <v>2.2408509391673</v>
      </c>
      <c r="AH5" s="0" t="n">
        <f aca="false">42*10^(-7)/(247.596577478335-247.596574752306)</f>
        <v>1.54070260630135</v>
      </c>
      <c r="AI5" s="0" t="n">
        <f aca="false">42*10^(-7)/(247.596578585555-247.596574752306)</f>
        <v>1.09567627980783</v>
      </c>
      <c r="AJ5" s="0" t="n">
        <f aca="false">42*10^(-7)/(247.596579174783-247.596574752306)</f>
        <v>0.949694030901582</v>
      </c>
      <c r="AK5" s="0" t="n">
        <f aca="false">42*10^(-7)/(247.596580012022-247.596574752306)</f>
        <v>0.798522200826346</v>
      </c>
      <c r="AL5" s="0" t="n">
        <f aca="false">42*10^(-7)/(247.596580638239-247.596574752306)</f>
        <v>0.713565715948833</v>
      </c>
      <c r="AM5" s="0" t="n">
        <f aca="false">42*10^(-7)/(247.596580298399-247.596574752306)</f>
        <v>0.757289860564255</v>
      </c>
      <c r="AN5" s="0" t="n">
        <f aca="false">42*10^(-7)/(248.955001835028-248.955000972715)</f>
        <v>4.87062113609493</v>
      </c>
      <c r="AO5" s="0" t="n">
        <f aca="false">42*10^(-7)/(248.955002723051-248.955000972715)</f>
        <v>2.39953929252743</v>
      </c>
      <c r="AP5" s="0" t="n">
        <f aca="false">42*10^(-7)/(248.955003874247-248.955000972715)</f>
        <v>1.44751116998661</v>
      </c>
      <c r="AQ5" s="0" t="n">
        <f aca="false">42*10^(-7)/(248.955004480131-248.955000972715)</f>
        <v>1.19746274376176</v>
      </c>
      <c r="AR5" s="0" t="n">
        <f aca="false">42*10^(-7)/(248.955005331543-248.955000972715)</f>
        <v>0.963561766170425</v>
      </c>
      <c r="AS5" s="0" t="n">
        <f aca="false">42*10^(-7)/(248.955006004931-248.955000972715)</f>
        <v>0.834622362028997</v>
      </c>
      <c r="AT5" s="0" t="n">
        <f aca="false">42*10^(-7)/(248.955005614777-248.955000972715)</f>
        <v>0.904770335132935</v>
      </c>
      <c r="AU5" s="0" t="n">
        <f aca="false">42*10^(-7)/(247.585594820909-247.585593878047)</f>
        <v>4.45452256560669</v>
      </c>
      <c r="AV5" s="0" t="n">
        <f aca="false">42*10^(-7)/(247.585596020037-247.585593878047)</f>
        <v>1.96079347219408</v>
      </c>
      <c r="AW5" s="0" t="n">
        <f aca="false">42*10^(-7)/(247.585596639246-247.585593878047)</f>
        <v>1.52107834356766</v>
      </c>
      <c r="AX5" s="0" t="n">
        <f aca="false">42*10^(-7)/(247.585597492717-247.585593878047)</f>
        <v>1.16193179696387</v>
      </c>
      <c r="AY5" s="0" t="n">
        <f aca="false">42*10^(-7)/(247.585598024174-247.585593878047)</f>
        <v>1.01299357273693</v>
      </c>
      <c r="AZ5" s="0" t="n">
        <f aca="false">42*10^(-7)/(247.585597584765-247.585593878047)</f>
        <v>1.13307783623176</v>
      </c>
      <c r="BA5" s="0" t="n">
        <f aca="false">42*10^(-7)/(248.86513742493-248.865136222499)</f>
        <v>3.49292389477749</v>
      </c>
      <c r="BB5" s="0" t="n">
        <f aca="false">42*10^(-7)/(248.865138044912-248.865136222499)</f>
        <v>2.30463676784297</v>
      </c>
      <c r="BC5" s="0" t="n">
        <f aca="false">42*10^(-7)/(248.865138902701-248.865136222499)</f>
        <v>1.56704605664555</v>
      </c>
      <c r="BD5" s="0" t="n">
        <f aca="false">42*10^(-7)/(248.865139516316-248.865136222499)</f>
        <v>1.27511637626486</v>
      </c>
      <c r="BE5" s="0" t="n">
        <f aca="false">42*10^(-7)/(248.865139115303-248.865136222499)</f>
        <v>1.45187851364191</v>
      </c>
      <c r="BF5" s="0" t="n">
        <f aca="false">42*10^(-7)/(248.547330640036-248.547330020037)</f>
        <v>6.77420463311728</v>
      </c>
      <c r="BG5" s="0" t="n">
        <f aca="false">42*10^(-7)/(248.547331496614-248.547330020037)</f>
        <v>2.8444165440467</v>
      </c>
      <c r="BH5" s="0" t="n">
        <f aca="false">42*10^(-7)/(248.547332130587-248.547330020037)</f>
        <v>1.99000261967881</v>
      </c>
      <c r="BI5" s="0" t="n">
        <f aca="false">42*10^(-7)/(248.547331925485-248.547330020037)</f>
        <v>2.20420605905177</v>
      </c>
      <c r="BJ5" s="0" t="n">
        <f aca="false">42*10^(-7)/(249.018727903779-249.018727044912)</f>
        <v>4.89016345288673</v>
      </c>
      <c r="BK5" s="0" t="n">
        <f aca="false">42*10^(-7)/(249.018728608918-249.018727044912)</f>
        <v>2.68541169538852</v>
      </c>
      <c r="BL5" s="0" t="n">
        <f aca="false">42*10^(-7)/(249.01872859509-249.018727044912)</f>
        <v>2.70936625716776</v>
      </c>
      <c r="BM5" s="0" t="n">
        <f aca="false">42*10^(-7)/(247.471639057252-247.471638263549)</f>
        <v>5.29165204399359</v>
      </c>
      <c r="BN5" s="0" t="n">
        <f aca="false">42*10^(-7)/(247.471639627989-247.471638263549)</f>
        <v>3.07818596429248</v>
      </c>
      <c r="BO5" s="0" t="n">
        <f aca="false">42*10^(-7)/(247.356178438693-247.356177472982)</f>
        <v>4.34912724310922</v>
      </c>
    </row>
    <row r="6" customFormat="false" ht="12.8" hidden="false" customHeight="false" outlineLevel="0" collapsed="false">
      <c r="A6" s="0" t="n">
        <v>5</v>
      </c>
      <c r="B6" s="0" t="n">
        <v>0.01</v>
      </c>
      <c r="C6" s="0" t="n">
        <v>0.01</v>
      </c>
      <c r="D6" s="0" t="n">
        <v>0.01</v>
      </c>
      <c r="E6" s="0" t="n">
        <v>0.01</v>
      </c>
      <c r="F6" s="0" t="n">
        <v>0.01</v>
      </c>
      <c r="G6" s="0" t="n">
        <v>0.01</v>
      </c>
      <c r="H6" s="0" t="n">
        <v>0.01</v>
      </c>
      <c r="I6" s="0" t="n">
        <v>0.01</v>
      </c>
      <c r="J6" s="0" t="n">
        <v>0.01</v>
      </c>
      <c r="K6" s="0" t="n">
        <v>0.01</v>
      </c>
      <c r="L6" s="0" t="n">
        <v>0.01</v>
      </c>
      <c r="M6" s="0" t="n">
        <f aca="false">42*10^(-7)/(253.174273237071-253.174272426582)</f>
        <v>5.18205685825676</v>
      </c>
      <c r="N6" s="0" t="n">
        <f aca="false">42*10^(-7)/(253.174273761104-253.174272426582)</f>
        <v>3.14719431710401</v>
      </c>
      <c r="O6" s="0" t="n">
        <f aca="false">42*10^(-7)/(253.174274727505-253.174272426582)</f>
        <v>1.82535443339456</v>
      </c>
      <c r="P6" s="0" t="n">
        <f aca="false">42*10^(-7)/(253.174275568723-253.174272426582)</f>
        <v>1.33666821564751</v>
      </c>
      <c r="Q6" s="0" t="n">
        <f aca="false">42*10^(-7)/(253.17427637795-253.174272426582)</f>
        <v>1.06292301783869</v>
      </c>
      <c r="R6" s="0" t="n">
        <f aca="false">42*10^(-7)/(253.174277341818-253.174272426582)</f>
        <v>0.854485930680856</v>
      </c>
      <c r="S6" s="0" t="n">
        <f aca="false">42*10^(-7)/(253.174277871833-253.174272426582)</f>
        <v>0.771314307935556</v>
      </c>
      <c r="T6" s="0" t="n">
        <f aca="false">42*10^(-7)/(253.174278664704-253.174272426582)</f>
        <v>0.673279556117412</v>
      </c>
      <c r="U6" s="0" t="n">
        <f aca="false">42*10^(-7)/(253.174279540545-253.174272426582)</f>
        <v>0.5903882271613</v>
      </c>
      <c r="V6" s="0" t="n">
        <f aca="false">42*10^(-7)/(253.174279435544-253.174272426582)</f>
        <v>0.59923281070651</v>
      </c>
      <c r="W6" s="0" t="n">
        <f aca="false">42*10^(-7)/(254.268556473731-254.268555544144)</f>
        <v>4.51813545882836</v>
      </c>
      <c r="X6" s="0" t="n">
        <f aca="false">42*10^(-7)/(254.268557473022-254.268555544144)</f>
        <v>2.1774316232406</v>
      </c>
      <c r="Y6" s="0" t="n">
        <f aca="false">42*10^(-7)/(254.268558334095-254.268555544144)</f>
        <v>1.5054027844952</v>
      </c>
      <c r="Z6" s="0" t="n">
        <f aca="false">42*10^(-7)/(254.26855923326-254.268555544144)</f>
        <v>1.13848412485262</v>
      </c>
      <c r="AA6" s="0" t="n">
        <f aca="false">42*10^(-7)/(254.268560309423-254.268555544144)</f>
        <v>0.881375463230899</v>
      </c>
      <c r="AB6" s="0" t="n">
        <f aca="false">42*10^(-7)/(254.268560882585-254.268555544144)</f>
        <v>0.786746540652661</v>
      </c>
      <c r="AC6" s="0" t="n">
        <f aca="false">42*10^(-7)/(254.268561743542-254.268555544144)</f>
        <v>0.677485136331936</v>
      </c>
      <c r="AD6" s="0" t="n">
        <f aca="false">42*10^(-7)/(254.2685625765-254.268555544144)</f>
        <v>0.597239389303245</v>
      </c>
      <c r="AE6" s="0" t="n">
        <f aca="false">42*10^(-7)/(254.268562434939-254.268555544144)</f>
        <v>0.609508770369309</v>
      </c>
      <c r="AF6" s="0" t="n">
        <f aca="false">42*10^(-7)/(253.596578628883-253.596577614978)</f>
        <v>4.14239990375783</v>
      </c>
      <c r="AG6" s="0" t="n">
        <f aca="false">42*10^(-7)/(253.596579492308-253.596577614978)</f>
        <v>2.23721989001436</v>
      </c>
      <c r="AH6" s="0" t="n">
        <f aca="false">42*10^(-7)/(253.596580374506-253.596577614978)</f>
        <v>1.52199941347636</v>
      </c>
      <c r="AI6" s="0" t="n">
        <f aca="false">42*10^(-7)/(253.596581450817-253.596577614978)</f>
        <v>1.09493646346271</v>
      </c>
      <c r="AJ6" s="0" t="n">
        <f aca="false">42*10^(-7)/(253.596582028445-253.596577614978)</f>
        <v>0.951632810103756</v>
      </c>
      <c r="AK6" s="0" t="n">
        <f aca="false">42*10^(-7)/(253.596582887809-253.596577614978)</f>
        <v>0.796536053773713</v>
      </c>
      <c r="AL6" s="0" t="n">
        <f aca="false">42*10^(-7)/(253.596583725042-253.596577614978)</f>
        <v>0.687390509351444</v>
      </c>
      <c r="AM6" s="0" t="n">
        <f aca="false">42*10^(-7)/(253.596583533692-253.596577614978)</f>
        <v>0.709613607484816</v>
      </c>
      <c r="AN6" s="0" t="n">
        <f aca="false">42*10^(-7)/(254.955004684265-254.95500382077)</f>
        <v>4.86395410754654</v>
      </c>
      <c r="AO6" s="0" t="n">
        <f aca="false">42*10^(-7)/(254.955005587823-254.95500382077)</f>
        <v>2.37683873492757</v>
      </c>
      <c r="AP6" s="0" t="n">
        <f aca="false">42*10^(-7)/(254.955006705457-254.95500382077)</f>
        <v>1.45596384994005</v>
      </c>
      <c r="AQ6" s="0" t="n">
        <f aca="false">42*10^(-7)/(254.955007301955-254.95500382077)</f>
        <v>1.20648572598231</v>
      </c>
      <c r="AR6" s="0" t="n">
        <f aca="false">42*10^(-7)/(254.955008204974-254.95500382077)</f>
        <v>0.957984618393224</v>
      </c>
      <c r="AS6" s="0" t="n">
        <f aca="false">42*10^(-7)/(254.955009001704-254.95500382077)</f>
        <v>0.810664639103572</v>
      </c>
      <c r="AT6" s="0" t="n">
        <f aca="false">42*10^(-7)/(254.955008845563-254.95500382077)</f>
        <v>0.835855330520283</v>
      </c>
      <c r="AU6" s="0" t="n">
        <f aca="false">42*10^(-7)/(255.585598406341-255.585597474998)</f>
        <v>4.50961671016479</v>
      </c>
      <c r="AV6" s="0" t="n">
        <f aca="false">42*10^(-7)/(255.585599579776-255.585597474998)</f>
        <v>1.99545986224853</v>
      </c>
      <c r="AW6" s="0" t="n">
        <f aca="false">42*10^(-7)/(255.585600193717-255.585597474998)</f>
        <v>1.54484519939434</v>
      </c>
      <c r="AX6" s="0" t="n">
        <f aca="false">42*10^(-7)/(255.585601118889-255.585597474998)</f>
        <v>1.15261405823861</v>
      </c>
      <c r="AY6" s="0" t="n">
        <f aca="false">42*10^(-7)/(255.585601885942-255.585597474998)</f>
        <v>0.952177130086091</v>
      </c>
      <c r="AZ6" s="0" t="n">
        <f aca="false">42*10^(-7)/(255.585601714239-255.585597474998)</f>
        <v>0.990743388277715</v>
      </c>
      <c r="BA6" s="0" t="n">
        <f aca="false">42*10^(-7)/(256.865127984569-256.865126782194)</f>
        <v>3.49308654909677</v>
      </c>
      <c r="BB6" s="0" t="n">
        <f aca="false">42*10^(-7)/(256.865128604395-256.865126782194)</f>
        <v>2.30490489265678</v>
      </c>
      <c r="BC6" s="0" t="n">
        <f aca="false">42*10^(-7)/(256.865129540226-256.865126782194)</f>
        <v>1.52282497274613</v>
      </c>
      <c r="BD6" s="0" t="n">
        <f aca="false">42*10^(-7)/(256.865130289844-256.865126782194)</f>
        <v>1.19738287051881</v>
      </c>
      <c r="BE6" s="0" t="n">
        <f aca="false">42*10^(-7)/(256.865130175911-256.865126782194)</f>
        <v>1.23758109152095</v>
      </c>
      <c r="BF6" s="0" t="n">
        <f aca="false">42*10^(-7)/(256.547321199681-256.547320579776)</f>
        <v>6.77523174455597</v>
      </c>
      <c r="BG6" s="0" t="n">
        <f aca="false">42*10^(-7)/(256.547322134061-256.547320579776)</f>
        <v>2.70220711291444</v>
      </c>
      <c r="BH6" s="0" t="n">
        <f aca="false">42*10^(-7)/(256.54732289273-256.547320579776)</f>
        <v>1.81585972236186</v>
      </c>
      <c r="BI6" s="0" t="n">
        <f aca="false">42*10^(-7)/(256.547322852189-256.547320579776)</f>
        <v>1.84825558906764</v>
      </c>
      <c r="BJ6" s="0" t="n">
        <f aca="false">42*10^(-7)/(257.018731537608-257.018730604395)</f>
        <v>4.5005801752721</v>
      </c>
      <c r="BK6" s="0" t="n">
        <f aca="false">42*10^(-7)/(257.01873231289-257.018730604395)</f>
        <v>2.45830393736057</v>
      </c>
      <c r="BL6" s="0" t="n">
        <f aca="false">42*10^(-7)/(257.018732389022-257.018730604395)</f>
        <v>2.35343297354324</v>
      </c>
      <c r="BM6" s="0" t="n">
        <f aca="false">42*10^(-7)/(255.47162967445-255.471628831755)</f>
        <v>4.98400954118059</v>
      </c>
      <c r="BN6" s="0" t="n">
        <f aca="false">42*10^(-7)/(255.471630056653-255.471628831755)</f>
        <v>3.42885693362167</v>
      </c>
      <c r="BO6" s="0" t="n">
        <f aca="false">42*10^(-7)/(255.356181819332-255.356180987183)</f>
        <v>5.04717305083482</v>
      </c>
    </row>
    <row r="7" customFormat="false" ht="12.8" hidden="false" customHeight="false" outlineLevel="0" collapsed="false">
      <c r="A7" s="0" t="n">
        <v>6</v>
      </c>
      <c r="B7" s="0" t="n">
        <v>0.01</v>
      </c>
      <c r="C7" s="0" t="n">
        <v>0.01</v>
      </c>
      <c r="D7" s="0" t="n">
        <v>0.01</v>
      </c>
      <c r="E7" s="0" t="n">
        <v>0.01</v>
      </c>
      <c r="F7" s="0" t="n">
        <v>0.01</v>
      </c>
      <c r="G7" s="0" t="n">
        <v>0.01</v>
      </c>
      <c r="H7" s="0" t="n">
        <v>0.01</v>
      </c>
      <c r="I7" s="0" t="n">
        <v>0.01</v>
      </c>
      <c r="J7" s="0" t="n">
        <v>0.01</v>
      </c>
      <c r="K7" s="0" t="n">
        <v>0.01</v>
      </c>
      <c r="L7" s="0" t="n">
        <v>0.01</v>
      </c>
      <c r="M7" s="0" t="n">
        <f aca="false">42*10^(-7)/(259.17426257269-259.174261713896)</f>
        <v>4.89057905675719</v>
      </c>
      <c r="N7" s="0" t="n">
        <f aca="false">42*10^(-7)/(259.174263027122-259.174261713896)</f>
        <v>3.19823093668877</v>
      </c>
      <c r="O7" s="0" t="n">
        <f aca="false">42*10^(-7)/(259.174263915598-259.174261713896)</f>
        <v>1.90761511844452</v>
      </c>
      <c r="P7" s="0" t="n">
        <f aca="false">42*10^(-7)/(259.174264741464-259.174261713896)</f>
        <v>1.38725206568468</v>
      </c>
      <c r="Q7" s="0" t="n">
        <f aca="false">42*10^(-7)/(259.174265587422-259.174261713896)</f>
        <v>1.08428341579691</v>
      </c>
      <c r="R7" s="0" t="n">
        <f aca="false">42*10^(-7)/(259.174266496386-259.174261713896)</f>
        <v>0.878203611882323</v>
      </c>
      <c r="S7" s="0" t="n">
        <f aca="false">42*10^(-7)/(259.174267005425-259.174261713896)</f>
        <v>0.793721433481723</v>
      </c>
      <c r="T7" s="0" t="n">
        <f aca="false">42*10^(-7)/(259.174267807936-259.174261713896)</f>
        <v>0.689197966889618</v>
      </c>
      <c r="U7" s="0" t="n">
        <f aca="false">42*10^(-7)/(259.174268628393-259.174261713896)</f>
        <v>0.607419453235765</v>
      </c>
      <c r="V7" s="0" t="n">
        <f aca="false">42*10^(-7)/(259.174268888375-259.174261713896)</f>
        <v>0.585408358994333</v>
      </c>
      <c r="W7" s="0" t="n">
        <f aca="false">42*10^(-7)/(260.268562726505-260.268561980791)</f>
        <v>5.63218581864929</v>
      </c>
      <c r="X7" s="0" t="n">
        <f aca="false">42*10^(-7)/(260.268563736662-260.268561980791)</f>
        <v>2.39197528808303</v>
      </c>
      <c r="Y7" s="0" t="n">
        <f aca="false">42*10^(-7)/(260.268564600468-260.268561980791)</f>
        <v>1.60325109340074</v>
      </c>
      <c r="Z7" s="0" t="n">
        <f aca="false">42*10^(-7)/(260.268565519211-260.268561980791)</f>
        <v>1.18697045465863</v>
      </c>
      <c r="AA7" s="0" t="n">
        <f aca="false">42*10^(-7)/(260.26856655835-260.268561980791)</f>
        <v>0.917519572529928</v>
      </c>
      <c r="AB7" s="0" t="n">
        <f aca="false">42*10^(-7)/(260.268567116686-260.268561980791)</f>
        <v>0.817773730969596</v>
      </c>
      <c r="AC7" s="0" t="n">
        <f aca="false">42*10^(-7)/(260.268567977738-260.268561980791)</f>
        <v>0.700356366804481</v>
      </c>
      <c r="AD7" s="0" t="n">
        <f aca="false">42*10^(-7)/(260.268568800212-260.268561980791)</f>
        <v>0.615888064126181</v>
      </c>
      <c r="AE7" s="0" t="n">
        <f aca="false">42*10^(-7)/(260.268569037374-260.268561980791)</f>
        <v>0.595188917797144</v>
      </c>
      <c r="AF7" s="0" t="n">
        <f aca="false">42*10^(-7)/(259.596572223123-259.596571211889)</f>
        <v>4.15334128431716</v>
      </c>
      <c r="AG7" s="0" t="n">
        <f aca="false">42*10^(-7)/(259.596573086996-259.596571211889)</f>
        <v>2.23987219135026</v>
      </c>
      <c r="AH7" s="0" t="n">
        <f aca="false">42*10^(-7)/(259.596574006758-259.596571211889)</f>
        <v>1.50275380910042</v>
      </c>
      <c r="AI7" s="0" t="n">
        <f aca="false">42*10^(-7)/(259.596575067026-259.596571211889)</f>
        <v>1.08945545138355</v>
      </c>
      <c r="AJ7" s="0" t="n">
        <f aca="false">42*10^(-7)/(259.59657563842-259.596571211889)</f>
        <v>0.948824258479131</v>
      </c>
      <c r="AK7" s="0" t="n">
        <f aca="false">42*10^(-7)/(259.596576517194-259.596571211889)</f>
        <v>0.791660419373888</v>
      </c>
      <c r="AL7" s="0" t="n">
        <f aca="false">42*10^(-7)/(259.596577337995-259.596571211889)</f>
        <v>0.685590490712852</v>
      </c>
      <c r="AM7" s="0" t="n">
        <f aca="false">42*10^(-7)/(259.596577511935-259.596571211889)</f>
        <v>0.666661800904448</v>
      </c>
      <c r="AN7" s="0" t="n">
        <f aca="false">42*10^(-7)/(260.954998279366-260.954997415717)</f>
        <v>4.86308670331401</v>
      </c>
      <c r="AO7" s="0" t="n">
        <f aca="false">42*10^(-7)/(260.954999205971-260.954997415717)</f>
        <v>2.34603584629787</v>
      </c>
      <c r="AP7" s="0" t="n">
        <f aca="false">42*10^(-7)/(260.955000296676-260.954997415717)</f>
        <v>1.45784788201678</v>
      </c>
      <c r="AQ7" s="0" t="n">
        <f aca="false">42*10^(-7)/(260.955000883694-260.954997415717)</f>
        <v>1.2110806880228</v>
      </c>
      <c r="AR7" s="0" t="n">
        <f aca="false">42*10^(-7)/(260.955001782723-260.954997415717)</f>
        <v>0.961757323094232</v>
      </c>
      <c r="AS7" s="0" t="n">
        <f aca="false">42*10^(-7)/(260.95500260311-260.954997415717)</f>
        <v>0.809655252282401</v>
      </c>
      <c r="AT7" s="0" t="n">
        <f aca="false">42*10^(-7)/(260.955002815731-260.954997415717)</f>
        <v>0.777775760752683</v>
      </c>
      <c r="AU7" s="0" t="n">
        <f aca="false">42*10^(-7)/(259.585591271549-259.585590336776)</f>
        <v>4.49306958391136</v>
      </c>
      <c r="AV7" s="0" t="n">
        <f aca="false">42*10^(-7)/(259.585592423934-259.585590336776)</f>
        <v>2.01230577469217</v>
      </c>
      <c r="AW7" s="0" t="n">
        <f aca="false">42*10^(-7)/(259.585593033608-259.585590336776)</f>
        <v>1.55738289381901</v>
      </c>
      <c r="AX7" s="0" t="n">
        <f aca="false">42*10^(-7)/(259.58559395701-259.585590336776)</f>
        <v>1.16014600256512</v>
      </c>
      <c r="AY7" s="0" t="n">
        <f aca="false">42*10^(-7)/(259.585594756459-259.585590336776)</f>
        <v>0.950294406194103</v>
      </c>
      <c r="AZ7" s="0" t="n">
        <f aca="false">42*10^(-7)/(259.585594838546-259.585590336776)</f>
        <v>0.932966370911491</v>
      </c>
      <c r="BA7" s="0" t="n">
        <f aca="false">42*10^(-7)/(260.865133827496-260.865132625793)</f>
        <v>3.49504007914953</v>
      </c>
      <c r="BB7" s="0" t="n">
        <f aca="false">42*10^(-7)/(260.865134447229-260.865132625793)</f>
        <v>2.30587294715714</v>
      </c>
      <c r="BC7" s="0" t="n">
        <f aca="false">42*10^(-7)/(260.865135379885-260.865132625793)</f>
        <v>1.52500354870547</v>
      </c>
      <c r="BD7" s="0" t="n">
        <f aca="false">42*10^(-7)/(260.865136171199-260.865132625793)</f>
        <v>1.18463160410092</v>
      </c>
      <c r="BE7" s="0" t="n">
        <f aca="false">42*10^(-7)/(260.865136284539-260.865132625793)</f>
        <v>1.14793429797073</v>
      </c>
      <c r="BF7" s="0" t="n">
        <f aca="false">42*10^(-7)/(260.547327043817-260.547326423934)</f>
        <v>6.77547218392896</v>
      </c>
      <c r="BG7" s="0" t="n">
        <f aca="false">42*10^(-7)/(260.54732797671-260.547326423934)</f>
        <v>2.70483317789304</v>
      </c>
      <c r="BH7" s="0" t="n">
        <f aca="false">42*10^(-7)/(260.547328767776-260.547326423934)</f>
        <v>1.79192968350407</v>
      </c>
      <c r="BI7" s="0" t="n">
        <f aca="false">42*10^(-7)/(260.547328921237-260.547326423934)</f>
        <v>1.68181434074784</v>
      </c>
      <c r="BJ7" s="0" t="n">
        <f aca="false">42*10^(-7)/(261.018724380222-261.018723447229)</f>
        <v>4.50164133621825</v>
      </c>
      <c r="BK7" s="0" t="n">
        <f aca="false">42*10^(-7)/(261.018725180163-261.018723447229)</f>
        <v>2.42363523815174</v>
      </c>
      <c r="BL7" s="0" t="n">
        <f aca="false">42*10^(-7)/(261.018725414693-261.018723447229)</f>
        <v>2.13472773401252</v>
      </c>
      <c r="BM7" s="0" t="n">
        <f aca="false">42*10^(-7)/(259.471629563539-259.471628740571)</f>
        <v>5.10347917264171</v>
      </c>
      <c r="BN7" s="0" t="n">
        <f aca="false">42*10^(-7)/(259.471629973493-259.471628740571)</f>
        <v>3.40654156480641</v>
      </c>
      <c r="BO7" s="0" t="n">
        <f aca="false">42*10^(-7)/(259.356181662766-259.356180917495)</f>
        <v>5.63553395663038</v>
      </c>
    </row>
    <row r="8" customFormat="false" ht="12.8" hidden="false" customHeight="false" outlineLevel="0" collapsed="false">
      <c r="A8" s="0" t="n">
        <v>7</v>
      </c>
      <c r="B8" s="0" t="n">
        <v>0.01</v>
      </c>
      <c r="C8" s="0" t="n">
        <v>0.01</v>
      </c>
      <c r="D8" s="0" t="n">
        <v>0.01</v>
      </c>
      <c r="E8" s="0" t="n">
        <v>0.01</v>
      </c>
      <c r="F8" s="0" t="n">
        <v>0.01</v>
      </c>
      <c r="G8" s="0" t="n">
        <v>0.01</v>
      </c>
      <c r="H8" s="0" t="n">
        <v>0.01</v>
      </c>
      <c r="I8" s="0" t="n">
        <v>0.01</v>
      </c>
      <c r="J8" s="0" t="n">
        <v>0.01</v>
      </c>
      <c r="K8" s="0" t="n">
        <v>0.01</v>
      </c>
      <c r="L8" s="0" t="n">
        <v>0.01</v>
      </c>
      <c r="M8" s="0" t="n">
        <f aca="false">42*10^(-7)/(265.174264363606-265.174263713896)</f>
        <v>6.46442213320483</v>
      </c>
      <c r="N8" s="0" t="n">
        <f aca="false">42*10^(-7)/(265.174264997045-265.174263713896)</f>
        <v>3.27319741285481</v>
      </c>
      <c r="O8" s="0" t="n">
        <f aca="false">42*10^(-7)/(265.174265868892-265.174263713896)</f>
        <v>1.94895951125614</v>
      </c>
      <c r="P8" s="0" t="n">
        <f aca="false">42*10^(-7)/(265.174266703891-265.174263713896)</f>
        <v>1.40468460484219</v>
      </c>
      <c r="Q8" s="0" t="n">
        <f aca="false">42*10^(-7)/(265.174267608676-265.174263713896)</f>
        <v>1.07836641887249</v>
      </c>
      <c r="R8" s="0" t="n">
        <f aca="false">42*10^(-7)/(265.174268539463-265.174263713896)</f>
        <v>0.870364036389356</v>
      </c>
      <c r="S8" s="0" t="n">
        <f aca="false">42*10^(-7)/(265.174269046074-265.174263713896)</f>
        <v>0.787670624094605</v>
      </c>
      <c r="T8" s="0" t="n">
        <f aca="false">42*10^(-7)/(265.174269842037-265.174263713896)</f>
        <v>0.685362817790204</v>
      </c>
      <c r="U8" s="0" t="n">
        <f aca="false">42*10^(-7)/(265.174270636129-265.174263713896)</f>
        <v>0.606740627247139</v>
      </c>
      <c r="V8" s="0" t="n">
        <f aca="false">42*10^(-7)/(265.174271202021-265.174263713896)</f>
        <v>0.560888073309199</v>
      </c>
      <c r="W8" s="0" t="n">
        <f aca="false">42*10^(-7)/(266.268560464467-266.26855981711)</f>
        <v>6.48791921504046</v>
      </c>
      <c r="X8" s="0" t="n">
        <f aca="false">42*10^(-7)/(266.268561380952-266.26855981711)</f>
        <v>2.68569325394372</v>
      </c>
      <c r="Y8" s="0" t="n">
        <f aca="false">42*10^(-7)/(266.268562237476-266.26855981711)</f>
        <v>1.73527474638217</v>
      </c>
      <c r="Z8" s="0" t="n">
        <f aca="false">42*10^(-7)/(266.268563169281-266.26855981711)</f>
        <v>1.25291937427656</v>
      </c>
      <c r="AA8" s="0" t="n">
        <f aca="false">42*10^(-7)/(266.268564172165-266.26855981711)</f>
        <v>0.964396543485386</v>
      </c>
      <c r="AB8" s="0" t="n">
        <f aca="false">42*10^(-7)/(266.268564707469-266.26855981711)</f>
        <v>0.858832647739057</v>
      </c>
      <c r="AC8" s="0" t="n">
        <f aca="false">42*10^(-7)/(266.268565540772-266.26855981711)</f>
        <v>0.733795949160224</v>
      </c>
      <c r="AD8" s="0" t="n">
        <f aca="false">42*10^(-7)/(266.268566351386-266.26855981711)</f>
        <v>0.642764395866692</v>
      </c>
      <c r="AE8" s="0" t="n">
        <f aca="false">42*10^(-7)/(266.268566941987-266.26855981711)</f>
        <v>0.5894838592823</v>
      </c>
      <c r="AF8" s="0" t="n">
        <f aca="false">42*10^(-7)/(265.596570179666-265.596569171015)</f>
        <v>4.1639774420102</v>
      </c>
      <c r="AG8" s="0" t="n">
        <f aca="false">42*10^(-7)/(265.596571041121-265.596569171015)</f>
        <v>2.24586197706517</v>
      </c>
      <c r="AH8" s="0" t="n">
        <f aca="false">42*10^(-7)/(265.596571984853-265.596569171015)</f>
        <v>1.49262326063914</v>
      </c>
      <c r="AI8" s="0" t="n">
        <f aca="false">42*10^(-7)/(265.59657305251-265.596569171015)</f>
        <v>1.08205730278804</v>
      </c>
      <c r="AJ8" s="0" t="n">
        <f aca="false">42*10^(-7)/(265.596573618755-265.596569171015)</f>
        <v>0.944299808421459</v>
      </c>
      <c r="AK8" s="0" t="n">
        <f aca="false">42*10^(-7)/(265.596574489223-265.596569171015)</f>
        <v>0.78973970651203</v>
      </c>
      <c r="AL8" s="0" t="n">
        <f aca="false">42*10^(-7)/(265.596575317546-265.596569171015)</f>
        <v>0.683312261067269</v>
      </c>
      <c r="AM8" s="0" t="n">
        <f aca="false">42*10^(-7)/(265.596575828956-265.596569171015)</f>
        <v>0.630825654785315</v>
      </c>
      <c r="AN8" s="0" t="n">
        <f aca="false">42*10^(-7)/(266.955004964244-266.955004100628)</f>
        <v>4.86327267535862</v>
      </c>
      <c r="AO8" s="0" t="n">
        <f aca="false">42*10^(-7)/(266.955005908902-266.955004100628)</f>
        <v>2.32265682678104</v>
      </c>
      <c r="AP8" s="0" t="n">
        <f aca="false">42*10^(-7)/(266.95500698946-266.955004100628)</f>
        <v>1.45387478385449</v>
      </c>
      <c r="AQ8" s="0" t="n">
        <f aca="false">42*10^(-7)/(266.955007565046-266.955004100628)</f>
        <v>1.21232484054256</v>
      </c>
      <c r="AR8" s="0" t="n">
        <f aca="false">42*10^(-7)/(266.955008451338-266.955004100628)</f>
        <v>0.965359673713846</v>
      </c>
      <c r="AS8" s="0" t="n">
        <f aca="false">42*10^(-7)/(266.955009289405-266.955004100628)</f>
        <v>0.809439298517759</v>
      </c>
      <c r="AT8" s="0" t="n">
        <f aca="false">42*10^(-7)/(266.955009856353-266.955004100628)</f>
        <v>0.72970824715395</v>
      </c>
      <c r="AU8" s="0" t="n">
        <f aca="false">42*10^(-7)/(265.585597969721-265.585597025026)</f>
        <v>4.44587941011461</v>
      </c>
      <c r="AV8" s="0" t="n">
        <f aca="false">42*10^(-7)/(265.58559909598-265.585597025026)</f>
        <v>2.0280508435341</v>
      </c>
      <c r="AW8" s="0" t="n">
        <f aca="false">42*10^(-7)/(265.585599696648-265.585597025026)</f>
        <v>1.57207869362633</v>
      </c>
      <c r="AX8" s="0" t="n">
        <f aca="false">42*10^(-7)/(265.585600610734-265.585597025026)</f>
        <v>1.17131679874005</v>
      </c>
      <c r="AY8" s="0" t="n">
        <f aca="false">42*10^(-7)/(265.585601452421-265.585597025026)</f>
        <v>0.948639104641404</v>
      </c>
      <c r="AZ8" s="0" t="n">
        <f aca="false">42*10^(-7)/(265.585601893038-265.585597025026)</f>
        <v>0.862775192161018</v>
      </c>
      <c r="BA8" s="0" t="n">
        <f aca="false">42*10^(-7)/(266.865127488665-266.865126292542)</f>
        <v>3.51134462715013</v>
      </c>
      <c r="BB8" s="0" t="n">
        <f aca="false">42*10^(-7)/(266.865128107809-266.865126292542)</f>
        <v>2.31370920731213</v>
      </c>
      <c r="BC8" s="0" t="n">
        <f aca="false">42*10^(-7)/(266.865129039585-266.865126292542)</f>
        <v>1.52891674643928</v>
      </c>
      <c r="BD8" s="0" t="n">
        <f aca="false">42*10^(-7)/(266.865129888557-266.865126292542)</f>
        <v>1.16795953110931</v>
      </c>
      <c r="BE8" s="0" t="n">
        <f aca="false">42*10^(-7)/(266.865130351592-266.865126292542)</f>
        <v>1.03472488511157</v>
      </c>
      <c r="BF8" s="0" t="n">
        <f aca="false">42*10^(-7)/(266.54732071623-266.54732009598)</f>
        <v>6.77146336424771</v>
      </c>
      <c r="BG8" s="0" t="n">
        <f aca="false">42*10^(-7)/(266.547321649078-266.54732009598)</f>
        <v>2.70427236017126</v>
      </c>
      <c r="BH8" s="0" t="n">
        <f aca="false">42*10^(-7)/(266.547322494094-266.54732009598)</f>
        <v>1.75137631659083</v>
      </c>
      <c r="BI8" s="0" t="n">
        <f aca="false">42*10^(-7)/(266.547322954031-266.54732009598)</f>
        <v>1.46953290652233</v>
      </c>
      <c r="BJ8" s="0" t="n">
        <f aca="false">42*10^(-7)/(267.018728497881-267.018727565046)</f>
        <v>4.50240392610384</v>
      </c>
      <c r="BK8" s="0" t="n">
        <f aca="false">42*10^(-7)/(267.018729345963-267.018727565046)</f>
        <v>2.3583356360581</v>
      </c>
      <c r="BL8" s="0" t="n">
        <f aca="false">42*10^(-7)/(267.018729860171-267.018727565046)</f>
        <v>1.82996568792536</v>
      </c>
      <c r="BM8" s="0" t="n">
        <f aca="false">42*10^(-7)/(265.471635623782-265.471634782311)</f>
        <v>4.99125948328511</v>
      </c>
      <c r="BN8" s="0" t="n">
        <f aca="false">42*10^(-7)/(265.471636166981-265.471634782311)</f>
        <v>3.03321372104943</v>
      </c>
      <c r="BO8" s="0" t="n">
        <f aca="false">42*10^(-7)/(265.356174700725-265.356173941425)</f>
        <v>5.53141086726362</v>
      </c>
    </row>
    <row r="9" customFormat="false" ht="12.8" hidden="false" customHeight="false" outlineLevel="0" collapsed="false">
      <c r="A9" s="0" t="n">
        <v>8</v>
      </c>
      <c r="B9" s="0" t="n">
        <v>0.01</v>
      </c>
      <c r="C9" s="0" t="n">
        <v>0.01</v>
      </c>
      <c r="D9" s="0" t="n">
        <v>0.01</v>
      </c>
      <c r="E9" s="0" t="n">
        <v>0.01</v>
      </c>
      <c r="F9" s="0" t="n">
        <v>0.01</v>
      </c>
      <c r="G9" s="0" t="n">
        <v>0.01</v>
      </c>
      <c r="H9" s="0" t="n">
        <v>0.01</v>
      </c>
      <c r="I9" s="0" t="n">
        <v>0.01</v>
      </c>
      <c r="J9" s="0" t="n">
        <v>0.01</v>
      </c>
      <c r="K9" s="0" t="n">
        <v>0.01</v>
      </c>
      <c r="L9" s="0" t="n">
        <v>0.01</v>
      </c>
      <c r="M9" s="0" t="n">
        <f aca="false">42*10^(-7)/(271.174266337287-271.174265713896)</f>
        <v>6.73734428235767</v>
      </c>
      <c r="N9" s="0" t="n">
        <f aca="false">42*10^(-7)/(271.174266951013-271.174265713896)</f>
        <v>3.39499003618323</v>
      </c>
      <c r="O9" s="0" t="n">
        <f aca="false">42*10^(-7)/(271.174267783265-271.174265713896)</f>
        <v>2.02960416227693</v>
      </c>
      <c r="P9" s="0" t="n">
        <f aca="false">42*10^(-7)/(271.174268625058-271.174265713896)</f>
        <v>1.44272285766613</v>
      </c>
      <c r="Q9" s="0" t="n">
        <f aca="false">42*10^(-7)/(271.174269556222-271.174265713896)</f>
        <v>1.09308788212301</v>
      </c>
      <c r="R9" s="0" t="n">
        <f aca="false">42*10^(-7)/(271.174270538242-271.174265713896)</f>
        <v>0.870584317346336</v>
      </c>
      <c r="S9" s="0" t="n">
        <f aca="false">42*10^(-7)/(271.174271037579-271.174265713896)</f>
        <v>0.78892751315615</v>
      </c>
      <c r="T9" s="0" t="n">
        <f aca="false">42*10^(-7)/(271.174271826178-271.174265713896)</f>
        <v>0.687141065291811</v>
      </c>
      <c r="U9" s="0" t="n">
        <f aca="false">42*10^(-7)/(271.174272590883-271.174265713896)</f>
        <v>0.610732576721896</v>
      </c>
      <c r="V9" s="0" t="n">
        <f aca="false">42*10^(-7)/(271.174273483304-271.174265713896)</f>
        <v>0.540581727684097</v>
      </c>
      <c r="W9" s="0" t="n">
        <f aca="false">42*10^(-7)/(272.26855252585-272.268551738809)</f>
        <v>5.3364436007286</v>
      </c>
      <c r="X9" s="0" t="n">
        <f aca="false">42*10^(-7)/(272.268553174673-272.268551738809)</f>
        <v>2.92506806858401</v>
      </c>
      <c r="Y9" s="0" t="n">
        <f aca="false">42*10^(-7)/(272.268554002514-272.268551738809)</f>
        <v>1.85536540683865</v>
      </c>
      <c r="Z9" s="0" t="n">
        <f aca="false">42*10^(-7)/(272.268554929072-272.268551738809)</f>
        <v>1.31650586240824</v>
      </c>
      <c r="AA9" s="0" t="n">
        <f aca="false">42*10^(-7)/(272.26855592152-272.268551738809)</f>
        <v>1.00413344471609</v>
      </c>
      <c r="AB9" s="0" t="n">
        <f aca="false">42*10^(-7)/(272.268556424351-272.268551738809)</f>
        <v>0.896374417036233</v>
      </c>
      <c r="AC9" s="0" t="n">
        <f aca="false">42*10^(-7)/(272.268557221821-272.268551738809)</f>
        <v>0.766002329492171</v>
      </c>
      <c r="AD9" s="0" t="n">
        <f aca="false">42*10^(-7)/(272.268557998738-272.268551738809)</f>
        <v>0.670934124727527</v>
      </c>
      <c r="AE9" s="0" t="n">
        <f aca="false">42*10^(-7)/(272.268558914576-272.268551738809)</f>
        <v>0.585303285698653</v>
      </c>
      <c r="AF9" s="0" t="n">
        <f aca="false">42*10^(-7)/(271.596574986951-271.596573977894)</f>
        <v>4.16230214151529</v>
      </c>
      <c r="AG9" s="0" t="n">
        <f aca="false">42*10^(-7)/(271.596575842511-271.596573977894)</f>
        <v>2.25247330749461</v>
      </c>
      <c r="AH9" s="0" t="n">
        <f aca="false">42*10^(-7)/(271.596576790845-271.596573977894)</f>
        <v>1.49309391726116</v>
      </c>
      <c r="AI9" s="0" t="n">
        <f aca="false">42*10^(-7)/(271.596577889189-271.596573977894)</f>
        <v>1.07381315375153</v>
      </c>
      <c r="AJ9" s="0" t="n">
        <f aca="false">42*10^(-7)/(271.596578447947-271.596573977894)</f>
        <v>0.939586174981593</v>
      </c>
      <c r="AK9" s="0" t="n">
        <f aca="false">42*10^(-7)/(271.596579311158-271.596573977894)</f>
        <v>0.787510241930448</v>
      </c>
      <c r="AL9" s="0" t="n">
        <f aca="false">42*10^(-7)/(271.596580128498-271.596573977894)</f>
        <v>0.682859770053585</v>
      </c>
      <c r="AM9" s="0" t="n">
        <f aca="false">42*10^(-7)/(271.596581002345-271.596573977894)</f>
        <v>0.597911499269233</v>
      </c>
      <c r="AN9" s="0" t="n">
        <f aca="false">42*10^(-7)/(272.954996757979-272.954995894671)</f>
        <v>4.8650076057111</v>
      </c>
      <c r="AO9" s="0" t="n">
        <f aca="false">42*10^(-7)/(272.954997707531-272.954995894671)</f>
        <v>2.31678124713832</v>
      </c>
      <c r="AP9" s="0" t="n">
        <f aca="false">42*10^(-7)/(272.954998803381-272.954995894671)</f>
        <v>1.44393907901289</v>
      </c>
      <c r="AQ9" s="0" t="n">
        <f aca="false">42*10^(-7)/(272.954999363825-272.954995894671)</f>
        <v>1.21066981755215</v>
      </c>
      <c r="AR9" s="0" t="n">
        <f aca="false">42*10^(-7)/(272.955000234682-272.954995894671)</f>
        <v>0.967739482013788</v>
      </c>
      <c r="AS9" s="0" t="n">
        <f aca="false">42*10^(-7)/(272.955001071538-272.954995894671)</f>
        <v>0.811301510747895</v>
      </c>
      <c r="AT9" s="0" t="n">
        <f aca="false">42*10^(-7)/(272.955001965211-272.954995894671)</f>
        <v>0.691865962954808</v>
      </c>
      <c r="AU9" s="0" t="n">
        <f aca="false">42*10^(-7)/(271.585602781927-271.585601832207)</f>
        <v>4.42235604433844</v>
      </c>
      <c r="AV9" s="0" t="n">
        <f aca="false">42*10^(-7)/(271.585603901387-271.585601832207)</f>
        <v>2.02978955168063</v>
      </c>
      <c r="AW9" s="0" t="n">
        <f aca="false">42*10^(-7)/(271.585604487286-271.585601832207)</f>
        <v>1.58187382589285</v>
      </c>
      <c r="AX9" s="0" t="n">
        <f aca="false">42*10^(-7)/(271.585605388678-271.585601832207)</f>
        <v>1.18094593376521</v>
      </c>
      <c r="AY9" s="0" t="n">
        <f aca="false">42*10^(-7)/(271.585606234211-271.585601832207)</f>
        <v>0.954110892221428</v>
      </c>
      <c r="AZ9" s="0" t="n">
        <f aca="false">42*10^(-7)/(271.585607066887-271.585601832207)</f>
        <v>0.802341303498149</v>
      </c>
      <c r="BA9" s="0" t="n">
        <f aca="false">42*10^(-7)/(272.865132261271-272.865131081848)</f>
        <v>3.56106330623325</v>
      </c>
      <c r="BB9" s="0" t="n">
        <f aca="false">42*10^(-7)/(272.865132874296-272.865131081848)</f>
        <v>2.34316418598219</v>
      </c>
      <c r="BC9" s="0" t="n">
        <f aca="false">42*10^(-7)/(272.865133801647-272.865131081848)</f>
        <v>1.54423176161258</v>
      </c>
      <c r="BD9" s="0" t="n">
        <f aca="false">42*10^(-7)/(272.865134674732-272.865131081848)</f>
        <v>1.16897734085445</v>
      </c>
      <c r="BE9" s="0" t="n">
        <f aca="false">42*10^(-7)/(272.865135498982-272.865131081848)</f>
        <v>0.950842787655003</v>
      </c>
      <c r="BF9" s="0" t="n">
        <f aca="false">42*10^(-7)/(272.547325521828-272.547324901387)</f>
        <v>6.76937886601086</v>
      </c>
      <c r="BG9" s="0" t="n">
        <f aca="false">42*10^(-7)/(272.547326454618-272.547324901387)</f>
        <v>2.70404087413229</v>
      </c>
      <c r="BH9" s="0" t="n">
        <f aca="false">42*10^(-7)/(272.547327327062-272.547324901387)</f>
        <v>1.73147680068967</v>
      </c>
      <c r="BI9" s="0" t="n">
        <f aca="false">42*10^(-7)/(272.547328125932-272.547324901387)</f>
        <v>1.30250935887612</v>
      </c>
      <c r="BJ9" s="0" t="n">
        <f aca="false">42*10^(-7)/(273.018722807091-273.018721874296)</f>
        <v>4.50259680900919</v>
      </c>
      <c r="BK9" s="0" t="n">
        <f aca="false">42*10^(-7)/(273.018723693003-273.018721874296)</f>
        <v>2.30933294226889</v>
      </c>
      <c r="BL9" s="0" t="n">
        <f aca="false">42*10^(-7)/(273.018724494871-273.018721874296)</f>
        <v>1.60270169517705</v>
      </c>
      <c r="BM9" s="0" t="n">
        <f aca="false">42*10^(-7)/(271.471640477164-271.471639615377)</f>
        <v>4.87359413057754</v>
      </c>
      <c r="BN9" s="0" t="n">
        <f aca="false">42*10^(-7)/(271.471641300051-271.471639615377)</f>
        <v>2.49306397632276</v>
      </c>
      <c r="BO9" s="0" t="n">
        <f aca="false">42*10^(-7)/(271.356179683679-271.356178753765)</f>
        <v>4.51654671717522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2022-06-07T15:47:45Z</dcterms:created>
  <dc:creator/>
  <dc:description/>
  <dc:language>en-SG</dc:language>
  <cp:lastModifiedBy/>
  <dcterms:modified xsi:type="dcterms:W3CDTF">2022-06-09T11:15:56Z</dcterms:modified>
  <cp:revision>225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