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13_ncr:11_{B16F34AF-E561-4555-A009-2024731BA1BA}" xr6:coauthVersionLast="47" xr6:coauthVersionMax="47" xr10:uidLastSave="{00000000-0000-0000-0000-000000000000}"/>
  <bookViews>
    <workbookView xWindow="-120" yWindow="-120" windowWidth="29040" windowHeight="1572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5" i="11" l="1"/>
  <c r="F34" i="11"/>
  <c r="E36" i="11"/>
  <c r="F36" i="11" s="1"/>
  <c r="E35" i="11"/>
  <c r="E34" i="11"/>
  <c r="F32" i="11"/>
  <c r="H31" i="11"/>
  <c r="H26" i="11"/>
  <c r="H18" i="11"/>
  <c r="H22" i="11"/>
  <c r="F15" i="11"/>
  <c r="E19" i="11" s="1"/>
  <c r="E17" i="11"/>
  <c r="F17" i="11" s="1"/>
  <c r="E16" i="11"/>
  <c r="F16" i="11" s="1"/>
  <c r="F13" i="11"/>
  <c r="F12" i="11"/>
  <c r="F10" i="11"/>
  <c r="F9" i="11"/>
  <c r="H7" i="11"/>
  <c r="E21" i="11" l="1"/>
  <c r="E20" i="11"/>
  <c r="F19" i="11"/>
  <c r="F20" i="11"/>
  <c r="H20" i="11" s="1"/>
  <c r="F21" i="11"/>
  <c r="H21" i="11" s="1"/>
  <c r="H19" i="11" l="1"/>
  <c r="E23" i="11"/>
  <c r="I5" i="11"/>
  <c r="I6" i="11" s="1"/>
  <c r="H37" i="11"/>
  <c r="H36" i="11"/>
  <c r="H34" i="11"/>
  <c r="H33" i="11"/>
  <c r="H29" i="11"/>
  <c r="H14" i="11"/>
  <c r="H8" i="11"/>
  <c r="E25" i="11" l="1"/>
  <c r="F25" i="11" s="1"/>
  <c r="F23" i="11"/>
  <c r="E24" i="11"/>
  <c r="F24" i="11" s="1"/>
  <c r="H24" i="11" s="1"/>
  <c r="H9" i="11"/>
  <c r="E11" i="11"/>
  <c r="F11" i="11" s="1"/>
  <c r="H23" i="11" l="1"/>
  <c r="F30" i="11"/>
  <c r="E32" i="11" s="1"/>
  <c r="H32" i="11" s="1"/>
  <c r="H25" i="11"/>
  <c r="E27" i="11"/>
  <c r="F27" i="11" s="1"/>
  <c r="H27" i="11" s="1"/>
  <c r="E28" i="11"/>
  <c r="F28" i="11" s="1"/>
  <c r="H28" i="11" s="1"/>
  <c r="H30" i="11"/>
  <c r="H10" i="11"/>
  <c r="H15" i="11"/>
  <c r="H13" i="11"/>
  <c r="J5" i="11"/>
  <c r="I4" i="11"/>
  <c r="K5" i="11" l="1"/>
  <c r="J6" i="11"/>
  <c r="H16" i="11"/>
  <c r="H11" i="11"/>
  <c r="H12" i="11"/>
  <c r="L5" i="11" l="1"/>
  <c r="K6" i="11"/>
  <c r="H17" i="11"/>
  <c r="M5" i="11" l="1"/>
  <c r="L6" i="11"/>
  <c r="N5" i="11" l="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<sst xmlns="http://schemas.openxmlformats.org/spreadsheetml/2006/main" count="77" uniqueCount="65">
  <si>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</si>
  <si>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</si>
  <si>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</si>
  <si>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</si>
  <si>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</si>
  <si>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</si>
  <si>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</si>
  <si>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</si>
  <si>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</si>
  <si>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</si>
  <si>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</si>
  <si>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</si>
  <si>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</si>
  <si>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</si>
  <si>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PROJEKTTITEL</t>
  </si>
  <si>
    <t>Firmenname</t>
  </si>
  <si>
    <t>Projektleiter</t>
  </si>
  <si>
    <t>AUFGABE</t>
  </si>
  <si>
    <t>Neue Zeilen ÜBER dieser einfügen</t>
  </si>
  <si>
    <t>Projektanfang:</t>
  </si>
  <si>
    <t>Anzeigewoche:</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</si>
  <si>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</si>
  <si>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</si>
  <si>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</si>
  <si>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</si>
  <si>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</si>
  <si>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</si>
  <si>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</si>
  <si>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</si>
  <si>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</si>
  <si>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</si>
  <si>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</si>
  <si>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</si>
  <si>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</si>
  <si>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</si>
  <si>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</si>
  <si>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</si>
  <si>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</si>
  <si>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</si>
  <si>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</si>
  <si>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</si>
  <si>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Technologierechere</t>
  </si>
  <si>
    <t>Gruppe</t>
  </si>
  <si>
    <t>Requirements erstellen</t>
  </si>
  <si>
    <t>Mockup</t>
  </si>
  <si>
    <t>Prototyp</t>
  </si>
  <si>
    <t>Projektmanagement/ Rollen</t>
  </si>
  <si>
    <t xml:space="preserve">Phase 1 </t>
  </si>
  <si>
    <t>Datenbank</t>
  </si>
  <si>
    <t>Backend Reservierung abrufen</t>
  </si>
  <si>
    <t>Frontend Reservierung</t>
  </si>
  <si>
    <t>Phase 2 Reservierung anzeigen</t>
  </si>
  <si>
    <t>Phase 3 Reservierung eintragen</t>
  </si>
  <si>
    <t xml:space="preserve">Frontend </t>
  </si>
  <si>
    <t xml:space="preserve">Backend </t>
  </si>
  <si>
    <t>Phase 4 Reservierung editieren</t>
  </si>
  <si>
    <t>Phase 5 Reservierungen Filtern</t>
  </si>
  <si>
    <t>Implementierung von Auth bei Front und Backend</t>
  </si>
  <si>
    <t>ggF. Fehlerbeheben</t>
  </si>
  <si>
    <t>Optionale Requirements</t>
  </si>
  <si>
    <t>Implementierung von opt. Requirements</t>
  </si>
  <si>
    <t>Erstellen von Abschlussdokumentation</t>
  </si>
  <si>
    <t>Abschlusspräsentation</t>
  </si>
  <si>
    <t>Phase 6 Authentifikation</t>
  </si>
  <si>
    <t>Phase 7 Testen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</si>
</sst>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m/yy;@"/>
    <numFmt numFmtId="169" formatCode="d/\ mmm\ yyyy"/>
    <numFmt numFmtId="170"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0" borderId="0" applyNumberFormat="0" applyBorder="0" applyAlignment="0" applyProtection="0"/>
    <xf numFmtId="0" fontId="28" fillId="11" borderId="0" applyNumberFormat="0" applyBorder="0" applyAlignment="0" applyProtection="0"/>
    <xf numFmtId="0" fontId="29" fillId="12" borderId="0" applyNumberFormat="0" applyBorder="0" applyAlignment="0" applyProtection="0"/>
    <xf numFmtId="0" fontId="30" fillId="13" borderId="11" applyNumberFormat="0" applyAlignment="0" applyProtection="0"/>
    <xf numFmtId="0" fontId="31" fillId="14" borderId="12" applyNumberFormat="0" applyAlignment="0" applyProtection="0"/>
    <xf numFmtId="0" fontId="32" fillId="14" borderId="11" applyNumberFormat="0" applyAlignment="0" applyProtection="0"/>
    <xf numFmtId="0" fontId="33" fillId="0" borderId="13" applyNumberFormat="0" applyFill="0" applyAlignment="0" applyProtection="0"/>
    <xf numFmtId="0" fontId="34" fillId="15" borderId="14" applyNumberFormat="0" applyAlignment="0" applyProtection="0"/>
    <xf numFmtId="0" fontId="35" fillId="0" borderId="0" applyNumberFormat="0" applyFill="0" applyBorder="0" applyAlignment="0" applyProtection="0"/>
    <xf numFmtId="0" fontId="9" fillId="16"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9" fillId="3" borderId="2" xfId="10" applyNumberFormat="1" applyFill="1">
      <alignment horizontal="center" vertical="center"/>
    </xf>
    <xf numFmtId="166" fontId="0" fillId="7" borderId="2" xfId="0" applyNumberFormat="1" applyFill="1" applyBorder="1" applyAlignment="1">
      <alignment horizontal="center" vertical="center"/>
    </xf>
    <xf numFmtId="166" fontId="5" fillId="7" borderId="2" xfId="0" applyNumberFormat="1" applyFont="1" applyFill="1" applyBorder="1" applyAlignment="1">
      <alignment horizontal="center" vertical="center"/>
    </xf>
    <xf numFmtId="166" fontId="9" fillId="4" borderId="2" xfId="10" applyNumberFormat="1" applyFill="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70" fontId="11" fillId="5" borderId="6" xfId="0" applyNumberFormat="1" applyFont="1" applyFill="1" applyBorder="1" applyAlignment="1">
      <alignment horizontal="center" vertical="center"/>
    </xf>
    <xf numFmtId="170" fontId="11" fillId="5" borderId="0" xfId="0" applyNumberFormat="1" applyFont="1" applyFill="1" applyAlignment="1">
      <alignment horizontal="center" vertical="center"/>
    </xf>
    <xf numFmtId="170" fontId="11" fillId="5" borderId="7"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167" fontId="9" fillId="0" borderId="3" xfId="9" applyNumberFormat="1">
      <alignment horizontal="center" vertical="center"/>
    </xf>
    <xf numFmtId="0" fontId="9" fillId="7" borderId="2" xfId="12" applyFill="1">
      <alignment horizontal="left" vertical="center" indent="2"/>
    </xf>
    <xf numFmtId="166" fontId="9" fillId="7" borderId="2" xfId="10" applyNumberFormat="1" applyFill="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Normal="100" zoomScalePageLayoutView="70" workbookViewId="0">
      <pane ySplit="6" topLeftCell="A7" activePane="bottomLeft" state="frozen"/>
      <selection pane="bottomLeft" activeCell="E5" sqref="E5"/>
    </sheetView>
  </sheetViews>
  <sheetFormatPr baseColWidth="10" defaultColWidth="9.140625" defaultRowHeight="30" customHeight="1" x14ac:dyDescent="0.25"/>
  <cols>
    <col min="1" max="1" width="2.7109375" style="3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39" t="s">
        <v>0</v>
      </c>
      <c r="B1" s="42" t="s">
        <v>14</v>
      </c>
      <c r="C1" s="1"/>
      <c r="D1" s="2"/>
      <c r="E1" s="4"/>
      <c r="F1" s="27"/>
      <c r="H1" s="2"/>
      <c r="I1" s="52" t="s">
        <v>26</v>
      </c>
    </row>
    <row r="2" spans="1:64" ht="30" customHeight="1" x14ac:dyDescent="0.3">
      <c r="A2" s="38" t="s">
        <v>1</v>
      </c>
      <c r="B2" s="43" t="s">
        <v>15</v>
      </c>
      <c r="I2" s="53" t="s">
        <v>27</v>
      </c>
    </row>
    <row r="3" spans="1:64" ht="30" customHeight="1" x14ac:dyDescent="0.25">
      <c r="A3" s="38" t="s">
        <v>2</v>
      </c>
      <c r="B3" s="44" t="s">
        <v>16</v>
      </c>
      <c r="C3" s="66" t="s">
        <v>19</v>
      </c>
      <c r="D3" s="67"/>
      <c r="E3" s="71">
        <v>45001</v>
      </c>
      <c r="F3" s="71"/>
    </row>
    <row r="4" spans="1:64" ht="30" customHeight="1" x14ac:dyDescent="0.25">
      <c r="A4" s="39" t="s">
        <v>3</v>
      </c>
      <c r="C4" s="66" t="s">
        <v>20</v>
      </c>
      <c r="D4" s="67"/>
      <c r="E4" s="7">
        <v>4</v>
      </c>
      <c r="I4" s="68">
        <f>I5</f>
        <v>45019</v>
      </c>
      <c r="J4" s="69"/>
      <c r="K4" s="69"/>
      <c r="L4" s="69"/>
      <c r="M4" s="69"/>
      <c r="N4" s="69"/>
      <c r="O4" s="70"/>
      <c r="P4" s="68">
        <f>P5</f>
        <v>45026</v>
      </c>
      <c r="Q4" s="69"/>
      <c r="R4" s="69"/>
      <c r="S4" s="69"/>
      <c r="T4" s="69"/>
      <c r="U4" s="69"/>
      <c r="V4" s="70"/>
      <c r="W4" s="68">
        <f>W5</f>
        <v>45033</v>
      </c>
      <c r="X4" s="69"/>
      <c r="Y4" s="69"/>
      <c r="Z4" s="69"/>
      <c r="AA4" s="69"/>
      <c r="AB4" s="69"/>
      <c r="AC4" s="70"/>
      <c r="AD4" s="68">
        <f>AD5</f>
        <v>45040</v>
      </c>
      <c r="AE4" s="69"/>
      <c r="AF4" s="69"/>
      <c r="AG4" s="69"/>
      <c r="AH4" s="69"/>
      <c r="AI4" s="69"/>
      <c r="AJ4" s="70"/>
      <c r="AK4" s="68">
        <f>AK5</f>
        <v>45047</v>
      </c>
      <c r="AL4" s="69"/>
      <c r="AM4" s="69"/>
      <c r="AN4" s="69"/>
      <c r="AO4" s="69"/>
      <c r="AP4" s="69"/>
      <c r="AQ4" s="70"/>
      <c r="AR4" s="68">
        <f>AR5</f>
        <v>45054</v>
      </c>
      <c r="AS4" s="69"/>
      <c r="AT4" s="69"/>
      <c r="AU4" s="69"/>
      <c r="AV4" s="69"/>
      <c r="AW4" s="69"/>
      <c r="AX4" s="70"/>
      <c r="AY4" s="68">
        <f>AY5</f>
        <v>45061</v>
      </c>
      <c r="AZ4" s="69"/>
      <c r="BA4" s="69"/>
      <c r="BB4" s="69"/>
      <c r="BC4" s="69"/>
      <c r="BD4" s="69"/>
      <c r="BE4" s="70"/>
      <c r="BF4" s="68">
        <f>BF5</f>
        <v>45068</v>
      </c>
      <c r="BG4" s="69"/>
      <c r="BH4" s="69"/>
      <c r="BI4" s="69"/>
      <c r="BJ4" s="69"/>
      <c r="BK4" s="69"/>
      <c r="BL4" s="70"/>
    </row>
    <row r="5" spans="1:64" ht="15" customHeight="1" x14ac:dyDescent="0.25">
      <c r="A5" s="39" t="s">
        <v>4</v>
      </c>
      <c r="B5" s="51"/>
      <c r="C5" s="51"/>
      <c r="D5" s="51"/>
      <c r="E5" s="51"/>
      <c r="F5" s="51"/>
      <c r="G5" s="51"/>
      <c r="I5" s="63">
        <f>Projektanfang-WEEKDAY(Projektanfang,1)+2+7*(Anzeigewoche-1)</f>
        <v>45019</v>
      </c>
      <c r="J5" s="64">
        <f>I5+1</f>
        <v>45020</v>
      </c>
      <c r="K5" s="64">
        <f t="shared" ref="K5:AX5" si="0">J5+1</f>
        <v>45021</v>
      </c>
      <c r="L5" s="64">
        <f t="shared" si="0"/>
        <v>45022</v>
      </c>
      <c r="M5" s="64">
        <f t="shared" si="0"/>
        <v>45023</v>
      </c>
      <c r="N5" s="64">
        <f t="shared" si="0"/>
        <v>45024</v>
      </c>
      <c r="O5" s="65">
        <f t="shared" si="0"/>
        <v>45025</v>
      </c>
      <c r="P5" s="63">
        <f>O5+1</f>
        <v>45026</v>
      </c>
      <c r="Q5" s="64">
        <f>P5+1</f>
        <v>45027</v>
      </c>
      <c r="R5" s="64">
        <f t="shared" si="0"/>
        <v>45028</v>
      </c>
      <c r="S5" s="64">
        <f t="shared" si="0"/>
        <v>45029</v>
      </c>
      <c r="T5" s="64">
        <f t="shared" si="0"/>
        <v>45030</v>
      </c>
      <c r="U5" s="64">
        <f t="shared" si="0"/>
        <v>45031</v>
      </c>
      <c r="V5" s="65">
        <f t="shared" si="0"/>
        <v>45032</v>
      </c>
      <c r="W5" s="63">
        <f>V5+1</f>
        <v>45033</v>
      </c>
      <c r="X5" s="64">
        <f>W5+1</f>
        <v>45034</v>
      </c>
      <c r="Y5" s="64">
        <f t="shared" si="0"/>
        <v>45035</v>
      </c>
      <c r="Z5" s="64">
        <f t="shared" si="0"/>
        <v>45036</v>
      </c>
      <c r="AA5" s="64">
        <f t="shared" si="0"/>
        <v>45037</v>
      </c>
      <c r="AB5" s="64">
        <f t="shared" si="0"/>
        <v>45038</v>
      </c>
      <c r="AC5" s="65">
        <f t="shared" si="0"/>
        <v>45039</v>
      </c>
      <c r="AD5" s="63">
        <f>AC5+1</f>
        <v>45040</v>
      </c>
      <c r="AE5" s="64">
        <f>AD5+1</f>
        <v>45041</v>
      </c>
      <c r="AF5" s="64">
        <f t="shared" si="0"/>
        <v>45042</v>
      </c>
      <c r="AG5" s="64">
        <f t="shared" si="0"/>
        <v>45043</v>
      </c>
      <c r="AH5" s="64">
        <f t="shared" si="0"/>
        <v>45044</v>
      </c>
      <c r="AI5" s="64">
        <f t="shared" si="0"/>
        <v>45045</v>
      </c>
      <c r="AJ5" s="65">
        <f t="shared" si="0"/>
        <v>45046</v>
      </c>
      <c r="AK5" s="63">
        <f>AJ5+1</f>
        <v>45047</v>
      </c>
      <c r="AL5" s="64">
        <f>AK5+1</f>
        <v>45048</v>
      </c>
      <c r="AM5" s="64">
        <f t="shared" si="0"/>
        <v>45049</v>
      </c>
      <c r="AN5" s="64">
        <f t="shared" si="0"/>
        <v>45050</v>
      </c>
      <c r="AO5" s="64">
        <f t="shared" si="0"/>
        <v>45051</v>
      </c>
      <c r="AP5" s="64">
        <f t="shared" si="0"/>
        <v>45052</v>
      </c>
      <c r="AQ5" s="65">
        <f t="shared" si="0"/>
        <v>45053</v>
      </c>
      <c r="AR5" s="63">
        <f>AQ5+1</f>
        <v>45054</v>
      </c>
      <c r="AS5" s="64">
        <f>AR5+1</f>
        <v>45055</v>
      </c>
      <c r="AT5" s="64">
        <f t="shared" si="0"/>
        <v>45056</v>
      </c>
      <c r="AU5" s="64">
        <f t="shared" si="0"/>
        <v>45057</v>
      </c>
      <c r="AV5" s="64">
        <f t="shared" si="0"/>
        <v>45058</v>
      </c>
      <c r="AW5" s="64">
        <f t="shared" si="0"/>
        <v>45059</v>
      </c>
      <c r="AX5" s="65">
        <f t="shared" si="0"/>
        <v>45060</v>
      </c>
      <c r="AY5" s="63">
        <f>AX5+1</f>
        <v>45061</v>
      </c>
      <c r="AZ5" s="64">
        <f>AY5+1</f>
        <v>45062</v>
      </c>
      <c r="BA5" s="64">
        <f t="shared" ref="BA5:BE5" si="1">AZ5+1</f>
        <v>45063</v>
      </c>
      <c r="BB5" s="64">
        <f t="shared" si="1"/>
        <v>45064</v>
      </c>
      <c r="BC5" s="64">
        <f t="shared" si="1"/>
        <v>45065</v>
      </c>
      <c r="BD5" s="64">
        <f t="shared" si="1"/>
        <v>45066</v>
      </c>
      <c r="BE5" s="65">
        <f t="shared" si="1"/>
        <v>45067</v>
      </c>
      <c r="BF5" s="63">
        <f>BE5+1</f>
        <v>45068</v>
      </c>
      <c r="BG5" s="64">
        <f>BF5+1</f>
        <v>45069</v>
      </c>
      <c r="BH5" s="64">
        <f t="shared" ref="BH5:BL5" si="2">BG5+1</f>
        <v>45070</v>
      </c>
      <c r="BI5" s="64">
        <f t="shared" si="2"/>
        <v>45071</v>
      </c>
      <c r="BJ5" s="64">
        <f t="shared" si="2"/>
        <v>45072</v>
      </c>
      <c r="BK5" s="64">
        <f t="shared" si="2"/>
        <v>45073</v>
      </c>
      <c r="BL5" s="65">
        <f t="shared" si="2"/>
        <v>45074</v>
      </c>
    </row>
    <row r="6" spans="1:64" ht="30" customHeight="1" thickBot="1" x14ac:dyDescent="0.3">
      <c r="A6" s="39" t="s">
        <v>5</v>
      </c>
      <c r="B6" s="8" t="s">
        <v>17</v>
      </c>
      <c r="C6" s="9" t="s">
        <v>21</v>
      </c>
      <c r="D6" s="9" t="s">
        <v>22</v>
      </c>
      <c r="E6" s="9" t="s">
        <v>23</v>
      </c>
      <c r="F6" s="9" t="s">
        <v>24</v>
      </c>
      <c r="G6" s="9"/>
      <c r="H6" s="9" t="s">
        <v>25</v>
      </c>
      <c r="I6" s="10" t="str">
        <f t="shared" ref="I6:AN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T6" si="4">LEFT(TEXT(AO5,"TTT"),1)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64" ht="30" hidden="1" customHeight="1" thickBot="1" x14ac:dyDescent="0.3">
      <c r="A7" s="38" t="s">
        <v>6</v>
      </c>
      <c r="C7" s="41"/>
      <c r="E7"/>
      <c r="H7" t="str">
        <f>IF(OR(ISBLANK(task_start),ISBLANK(task_end)),"",task_end-task_start+1)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row>
    <row r="8" spans="1:64" s="3" customFormat="1" ht="30" customHeight="1" thickBot="1" x14ac:dyDescent="0.3">
      <c r="A8" s="39" t="s">
        <v>7</v>
      </c>
      <c r="B8" s="14" t="s">
        <v>47</v>
      </c>
      <c r="C8" s="45"/>
      <c r="D8" s="15"/>
      <c r="E8" s="55"/>
      <c r="F8" s="56"/>
      <c r="G8" s="13"/>
      <c r="H8" s="13" t="str">
        <f t="shared" ref="H8:H37" si="5">IF(OR(ISBLANK(task_start),ISBLANK(task_end)),"",task_end-task_start+1)</f>
        <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row>
    <row r="9" spans="1:64" s="3" customFormat="1" ht="30" customHeight="1" thickBot="1" x14ac:dyDescent="0.3">
      <c r="A9" s="39" t="s">
        <v>8</v>
      </c>
      <c r="B9" s="49" t="s">
        <v>41</v>
      </c>
      <c r="C9" s="46" t="s">
        <v>42</v>
      </c>
      <c r="D9" s="16">
        <v>1</v>
      </c>
      <c r="E9" s="57">
        <v>45001</v>
      </c>
      <c r="F9" s="57">
        <f>E9+21</f>
        <v>45022</v>
      </c>
      <c r="G9" s="13"/>
      <c r="H9" s="13">
        <f t="shared" si="5"/>
        <v>22</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3" customFormat="1" ht="30" customHeight="1" thickBot="1" x14ac:dyDescent="0.3">
      <c r="A10" s="39" t="s">
        <v>9</v>
      </c>
      <c r="B10" s="49" t="s">
        <v>43</v>
      </c>
      <c r="C10" s="46"/>
      <c r="D10" s="16">
        <v>1</v>
      </c>
      <c r="E10" s="57">
        <v>45008</v>
      </c>
      <c r="F10" s="57">
        <f>E10+7</f>
        <v>45015</v>
      </c>
      <c r="G10" s="13"/>
      <c r="H10" s="13">
        <f t="shared" si="5"/>
        <v>8</v>
      </c>
      <c r="I10" s="24"/>
      <c r="J10" s="24"/>
      <c r="K10" s="24"/>
      <c r="L10" s="24"/>
      <c r="M10" s="24"/>
      <c r="N10" s="24"/>
      <c r="O10" s="24"/>
      <c r="P10" s="24"/>
      <c r="Q10" s="24"/>
      <c r="R10" s="24"/>
      <c r="S10" s="24"/>
      <c r="T10" s="24"/>
      <c r="U10" s="25"/>
      <c r="V10" s="25"/>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row>
    <row r="11" spans="1:64" s="3" customFormat="1" ht="30" customHeight="1" thickBot="1" x14ac:dyDescent="0.3">
      <c r="A11" s="38"/>
      <c r="B11" s="49" t="s">
        <v>44</v>
      </c>
      <c r="C11" s="46"/>
      <c r="D11" s="16">
        <v>1</v>
      </c>
      <c r="E11" s="57">
        <f>F10</f>
        <v>45015</v>
      </c>
      <c r="F11" s="57">
        <f>E11+7</f>
        <v>45022</v>
      </c>
      <c r="G11" s="13"/>
      <c r="H11" s="13">
        <f t="shared" si="5"/>
        <v>8</v>
      </c>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row>
    <row r="12" spans="1:64" s="3" customFormat="1" ht="30" customHeight="1" thickBot="1" x14ac:dyDescent="0.3">
      <c r="A12" s="38"/>
      <c r="B12" s="49" t="s">
        <v>46</v>
      </c>
      <c r="C12" s="46"/>
      <c r="D12" s="16">
        <v>0.9</v>
      </c>
      <c r="E12" s="57">
        <v>45015</v>
      </c>
      <c r="F12" s="57">
        <f>E12+7</f>
        <v>45022</v>
      </c>
      <c r="G12" s="13"/>
      <c r="H12" s="13">
        <f t="shared" si="5"/>
        <v>8</v>
      </c>
      <c r="I12" s="24"/>
      <c r="J12" s="24"/>
      <c r="K12" s="24"/>
      <c r="L12" s="24"/>
      <c r="M12" s="24"/>
      <c r="N12" s="24"/>
      <c r="O12" s="24"/>
      <c r="P12" s="24"/>
      <c r="Q12" s="24"/>
      <c r="R12" s="24"/>
      <c r="S12" s="24"/>
      <c r="T12" s="24"/>
      <c r="U12" s="24"/>
      <c r="V12" s="24"/>
      <c r="W12" s="24"/>
      <c r="X12" s="24"/>
      <c r="Y12" s="25"/>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row>
    <row r="13" spans="1:64" s="3" customFormat="1" ht="30" customHeight="1" thickBot="1" x14ac:dyDescent="0.3">
      <c r="A13" s="38"/>
      <c r="B13" s="49" t="s">
        <v>45</v>
      </c>
      <c r="C13" s="46"/>
      <c r="D13" s="16">
        <v>1</v>
      </c>
      <c r="E13" s="57">
        <v>45022</v>
      </c>
      <c r="F13" s="57">
        <f>E13+7</f>
        <v>45029</v>
      </c>
      <c r="G13" s="13"/>
      <c r="H13" s="13">
        <f t="shared" si="5"/>
        <v>8</v>
      </c>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row>
    <row r="14" spans="1:64" s="3" customFormat="1" ht="30" customHeight="1" thickBot="1" x14ac:dyDescent="0.3">
      <c r="A14" s="39" t="s">
        <v>10</v>
      </c>
      <c r="B14" s="17" t="s">
        <v>51</v>
      </c>
      <c r="C14" s="47"/>
      <c r="D14" s="18"/>
      <c r="E14" s="58"/>
      <c r="F14" s="59"/>
      <c r="G14" s="13"/>
      <c r="H14" s="13" t="str">
        <f t="shared" si="5"/>
        <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row>
    <row r="15" spans="1:64" s="3" customFormat="1" ht="30" customHeight="1" thickBot="1" x14ac:dyDescent="0.3">
      <c r="A15" s="39"/>
      <c r="B15" s="50" t="s">
        <v>48</v>
      </c>
      <c r="C15" s="48"/>
      <c r="D15" s="19">
        <v>0.1</v>
      </c>
      <c r="E15" s="60">
        <v>45036</v>
      </c>
      <c r="F15" s="60">
        <f>E15+7</f>
        <v>45043</v>
      </c>
      <c r="G15" s="13"/>
      <c r="H15" s="13">
        <f t="shared" si="5"/>
        <v>8</v>
      </c>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row>
    <row r="16" spans="1:64" s="3" customFormat="1" ht="30" customHeight="1" thickBot="1" x14ac:dyDescent="0.3">
      <c r="A16" s="38"/>
      <c r="B16" s="50" t="s">
        <v>49</v>
      </c>
      <c r="C16" s="48"/>
      <c r="D16" s="19">
        <v>0.1</v>
      </c>
      <c r="E16" s="60">
        <f>E15</f>
        <v>45036</v>
      </c>
      <c r="F16" s="60">
        <f>E16+7</f>
        <v>45043</v>
      </c>
      <c r="G16" s="13"/>
      <c r="H16" s="13">
        <f t="shared" si="5"/>
        <v>8</v>
      </c>
      <c r="I16" s="24"/>
      <c r="J16" s="24"/>
      <c r="K16" s="24"/>
      <c r="L16" s="24"/>
      <c r="M16" s="24"/>
      <c r="N16" s="24"/>
      <c r="O16" s="24"/>
      <c r="P16" s="24"/>
      <c r="Q16" s="24"/>
      <c r="R16" s="24"/>
      <c r="S16" s="24"/>
      <c r="T16" s="24"/>
      <c r="U16" s="25"/>
      <c r="V16" s="25"/>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row>
    <row r="17" spans="1:64" s="3" customFormat="1" ht="30" customHeight="1" thickBot="1" x14ac:dyDescent="0.3">
      <c r="A17" s="38"/>
      <c r="B17" s="50" t="s">
        <v>50</v>
      </c>
      <c r="C17" s="48"/>
      <c r="D17" s="19">
        <v>0.1</v>
      </c>
      <c r="E17" s="60">
        <f>E15</f>
        <v>45036</v>
      </c>
      <c r="F17" s="60">
        <f>E17+7</f>
        <v>45043</v>
      </c>
      <c r="G17" s="13"/>
      <c r="H17" s="13">
        <f t="shared" si="5"/>
        <v>8</v>
      </c>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row>
    <row r="18" spans="1:64" s="3" customFormat="1" ht="30" customHeight="1" thickBot="1" x14ac:dyDescent="0.3">
      <c r="A18" s="39" t="s">
        <v>10</v>
      </c>
      <c r="B18" s="17" t="s">
        <v>52</v>
      </c>
      <c r="C18" s="47"/>
      <c r="D18" s="18"/>
      <c r="E18" s="58"/>
      <c r="F18" s="59"/>
      <c r="G18" s="13"/>
      <c r="H18" s="13" t="str">
        <f t="shared" si="5"/>
        <v/>
      </c>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row>
    <row r="19" spans="1:64" s="3" customFormat="1" ht="30" customHeight="1" thickBot="1" x14ac:dyDescent="0.3">
      <c r="A19" s="39"/>
      <c r="B19" s="50" t="s">
        <v>48</v>
      </c>
      <c r="C19" s="48"/>
      <c r="D19" s="19">
        <v>0</v>
      </c>
      <c r="E19" s="60">
        <f>F15</f>
        <v>45043</v>
      </c>
      <c r="F19" s="60">
        <f>E19+7</f>
        <v>45050</v>
      </c>
      <c r="G19" s="13"/>
      <c r="H19" s="13">
        <f t="shared" si="5"/>
        <v>8</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row>
    <row r="20" spans="1:64" s="3" customFormat="1" ht="30" customHeight="1" thickBot="1" x14ac:dyDescent="0.3">
      <c r="A20" s="38"/>
      <c r="B20" s="50" t="s">
        <v>49</v>
      </c>
      <c r="C20" s="48"/>
      <c r="D20" s="19">
        <v>0</v>
      </c>
      <c r="E20" s="60">
        <f>E19</f>
        <v>45043</v>
      </c>
      <c r="F20" s="60">
        <f>E20+7</f>
        <v>45050</v>
      </c>
      <c r="G20" s="13"/>
      <c r="H20" s="13">
        <f t="shared" si="5"/>
        <v>8</v>
      </c>
      <c r="I20" s="24"/>
      <c r="J20" s="24"/>
      <c r="K20" s="24"/>
      <c r="L20" s="24"/>
      <c r="M20" s="24"/>
      <c r="N20" s="24"/>
      <c r="O20" s="24"/>
      <c r="P20" s="24"/>
      <c r="Q20" s="24"/>
      <c r="R20" s="24"/>
      <c r="S20" s="24"/>
      <c r="T20" s="24"/>
      <c r="U20" s="25"/>
      <c r="V20" s="25"/>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row>
    <row r="21" spans="1:64" s="3" customFormat="1" ht="30" customHeight="1" thickBot="1" x14ac:dyDescent="0.3">
      <c r="A21" s="38"/>
      <c r="B21" s="50" t="s">
        <v>50</v>
      </c>
      <c r="C21" s="48"/>
      <c r="D21" s="19">
        <v>0</v>
      </c>
      <c r="E21" s="60">
        <f>E19</f>
        <v>45043</v>
      </c>
      <c r="F21" s="60">
        <f>E21+7</f>
        <v>45050</v>
      </c>
      <c r="G21" s="13"/>
      <c r="H21" s="13">
        <f t="shared" si="5"/>
        <v>8</v>
      </c>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row>
    <row r="22" spans="1:64" s="3" customFormat="1" ht="30" customHeight="1" thickBot="1" x14ac:dyDescent="0.3">
      <c r="A22" s="38" t="s">
        <v>11</v>
      </c>
      <c r="B22" s="17" t="s">
        <v>55</v>
      </c>
      <c r="C22" s="47"/>
      <c r="D22" s="18"/>
      <c r="E22" s="58"/>
      <c r="F22" s="59"/>
      <c r="G22" s="13"/>
      <c r="H22" s="13" t="str">
        <f t="shared" si="5"/>
        <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row>
    <row r="23" spans="1:64" s="3" customFormat="1" ht="30" customHeight="1" thickBot="1" x14ac:dyDescent="0.3">
      <c r="A23" s="39"/>
      <c r="B23" s="50" t="s">
        <v>48</v>
      </c>
      <c r="C23" s="48"/>
      <c r="D23" s="19">
        <v>0</v>
      </c>
      <c r="E23" s="60">
        <f>F19</f>
        <v>45050</v>
      </c>
      <c r="F23" s="60">
        <f>E23+7</f>
        <v>45057</v>
      </c>
      <c r="G23" s="13"/>
      <c r="H23" s="13">
        <f t="shared" si="5"/>
        <v>8</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row>
    <row r="24" spans="1:64" s="3" customFormat="1" ht="30" customHeight="1" thickBot="1" x14ac:dyDescent="0.3">
      <c r="A24" s="38"/>
      <c r="B24" s="50" t="s">
        <v>54</v>
      </c>
      <c r="C24" s="48"/>
      <c r="D24" s="19">
        <v>0</v>
      </c>
      <c r="E24" s="60">
        <f>E23</f>
        <v>45050</v>
      </c>
      <c r="F24" s="60">
        <f>E24+7</f>
        <v>45057</v>
      </c>
      <c r="G24" s="13"/>
      <c r="H24" s="13">
        <f t="shared" si="5"/>
        <v>8</v>
      </c>
      <c r="I24" s="24"/>
      <c r="J24" s="24"/>
      <c r="K24" s="24"/>
      <c r="L24" s="24"/>
      <c r="M24" s="24"/>
      <c r="N24" s="24"/>
      <c r="O24" s="24"/>
      <c r="P24" s="24"/>
      <c r="Q24" s="24"/>
      <c r="R24" s="24"/>
      <c r="S24" s="24"/>
      <c r="T24" s="24"/>
      <c r="U24" s="25"/>
      <c r="V24" s="25"/>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row>
    <row r="25" spans="1:64" s="3" customFormat="1" ht="30" customHeight="1" thickBot="1" x14ac:dyDescent="0.3">
      <c r="A25" s="38"/>
      <c r="B25" s="50" t="s">
        <v>53</v>
      </c>
      <c r="C25" s="48"/>
      <c r="D25" s="19">
        <v>0</v>
      </c>
      <c r="E25" s="60">
        <f>E23</f>
        <v>45050</v>
      </c>
      <c r="F25" s="60">
        <f>E25+7</f>
        <v>45057</v>
      </c>
      <c r="G25" s="13"/>
      <c r="H25" s="13">
        <f t="shared" si="5"/>
        <v>8</v>
      </c>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row>
    <row r="26" spans="1:64" s="3" customFormat="1" ht="30" customHeight="1" thickBot="1" x14ac:dyDescent="0.3">
      <c r="A26" s="38" t="s">
        <v>11</v>
      </c>
      <c r="B26" s="17" t="s">
        <v>56</v>
      </c>
      <c r="C26" s="47"/>
      <c r="D26" s="18"/>
      <c r="E26" s="58"/>
      <c r="F26" s="59"/>
      <c r="G26" s="13"/>
      <c r="H26" s="13" t="str">
        <f t="shared" si="5"/>
        <v/>
      </c>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row>
    <row r="27" spans="1:64" s="3" customFormat="1" ht="30" customHeight="1" thickBot="1" x14ac:dyDescent="0.3">
      <c r="A27" s="38"/>
      <c r="B27" s="50" t="s">
        <v>54</v>
      </c>
      <c r="C27" s="48"/>
      <c r="D27" s="19">
        <v>0</v>
      </c>
      <c r="E27" s="60">
        <f>F25</f>
        <v>45057</v>
      </c>
      <c r="F27" s="60">
        <f>E27+7</f>
        <v>45064</v>
      </c>
      <c r="G27" s="13"/>
      <c r="H27" s="13">
        <f t="shared" si="5"/>
        <v>8</v>
      </c>
      <c r="I27" s="24"/>
      <c r="J27" s="24"/>
      <c r="K27" s="24"/>
      <c r="L27" s="24"/>
      <c r="M27" s="24"/>
      <c r="N27" s="24"/>
      <c r="O27" s="24"/>
      <c r="P27" s="24"/>
      <c r="Q27" s="24"/>
      <c r="R27" s="24"/>
      <c r="S27" s="24"/>
      <c r="T27" s="24"/>
      <c r="U27" s="25"/>
      <c r="V27" s="25"/>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row>
    <row r="28" spans="1:64" s="3" customFormat="1" ht="30" customHeight="1" thickBot="1" x14ac:dyDescent="0.3">
      <c r="A28" s="38"/>
      <c r="B28" s="50" t="s">
        <v>53</v>
      </c>
      <c r="C28" s="48"/>
      <c r="D28" s="19">
        <v>0</v>
      </c>
      <c r="E28" s="60">
        <f>F25</f>
        <v>45057</v>
      </c>
      <c r="F28" s="60">
        <f>E28+7</f>
        <v>45064</v>
      </c>
      <c r="G28" s="13"/>
      <c r="H28" s="13">
        <f t="shared" si="5"/>
        <v>8</v>
      </c>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row>
    <row r="29" spans="1:64" s="3" customFormat="1" ht="30" customHeight="1" thickBot="1" x14ac:dyDescent="0.3">
      <c r="A29" s="38" t="s">
        <v>11</v>
      </c>
      <c r="B29" s="17" t="s">
        <v>63</v>
      </c>
      <c r="C29" s="47"/>
      <c r="D29" s="18"/>
      <c r="E29" s="58"/>
      <c r="F29" s="59"/>
      <c r="G29" s="13"/>
      <c r="H29" s="13" t="str">
        <f t="shared" si="5"/>
        <v/>
      </c>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row>
    <row r="30" spans="1:64" s="3" customFormat="1" ht="30" customHeight="1" thickBot="1" x14ac:dyDescent="0.3">
      <c r="A30" s="38"/>
      <c r="B30" s="50" t="s">
        <v>57</v>
      </c>
      <c r="C30" s="48"/>
      <c r="D30" s="19">
        <v>0</v>
      </c>
      <c r="E30" s="60">
        <v>45043</v>
      </c>
      <c r="F30" s="60">
        <f>F23</f>
        <v>45057</v>
      </c>
      <c r="G30" s="13"/>
      <c r="H30" s="13">
        <f t="shared" si="5"/>
        <v>15</v>
      </c>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row>
    <row r="31" spans="1:64" s="3" customFormat="1" ht="30" customHeight="1" thickBot="1" x14ac:dyDescent="0.3">
      <c r="A31" s="38" t="s">
        <v>11</v>
      </c>
      <c r="B31" s="17" t="s">
        <v>64</v>
      </c>
      <c r="C31" s="47"/>
      <c r="D31" s="18"/>
      <c r="E31" s="58"/>
      <c r="F31" s="59"/>
      <c r="G31" s="13"/>
      <c r="H31" s="13" t="str">
        <f t="shared" si="5"/>
        <v/>
      </c>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row>
    <row r="32" spans="1:64" s="3" customFormat="1" ht="30" customHeight="1" thickBot="1" x14ac:dyDescent="0.3">
      <c r="A32" s="38"/>
      <c r="B32" s="50" t="s">
        <v>58</v>
      </c>
      <c r="C32" s="48"/>
      <c r="D32" s="19">
        <v>0</v>
      </c>
      <c r="E32" s="60">
        <f>F30</f>
        <v>45057</v>
      </c>
      <c r="F32" s="60">
        <f>E32+7</f>
        <v>45064</v>
      </c>
      <c r="G32" s="13"/>
      <c r="H32" s="13">
        <f t="shared" si="5"/>
        <v>8</v>
      </c>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row>
    <row r="33" spans="1:64" s="3" customFormat="1" ht="30" customHeight="1" thickBot="1" x14ac:dyDescent="0.3">
      <c r="A33" s="38"/>
      <c r="B33" s="72" t="s">
        <v>59</v>
      </c>
      <c r="C33" s="47"/>
      <c r="D33" s="18"/>
      <c r="E33" s="73"/>
      <c r="F33" s="73"/>
      <c r="G33" s="13"/>
      <c r="H33" s="13" t="str">
        <f t="shared" si="5"/>
        <v/>
      </c>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row>
    <row r="34" spans="1:64" s="3" customFormat="1" ht="30" customHeight="1" thickBot="1" x14ac:dyDescent="0.3">
      <c r="A34" s="38"/>
      <c r="B34" s="50" t="s">
        <v>60</v>
      </c>
      <c r="C34" s="48"/>
      <c r="D34" s="19">
        <v>0</v>
      </c>
      <c r="E34" s="60">
        <f>F32</f>
        <v>45064</v>
      </c>
      <c r="F34" s="60">
        <f>E34+14</f>
        <v>45078</v>
      </c>
      <c r="G34" s="13"/>
      <c r="H34" s="13">
        <f t="shared" si="5"/>
        <v>15</v>
      </c>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row>
    <row r="35" spans="1:64" s="3" customFormat="1" ht="30" customHeight="1" thickBot="1" x14ac:dyDescent="0.3">
      <c r="A35" s="38"/>
      <c r="B35" s="50" t="s">
        <v>61</v>
      </c>
      <c r="C35" s="48"/>
      <c r="D35" s="19">
        <v>0</v>
      </c>
      <c r="E35" s="60">
        <f>F34</f>
        <v>45078</v>
      </c>
      <c r="F35" s="60">
        <f>E35+7</f>
        <v>45085</v>
      </c>
      <c r="G35" s="13"/>
      <c r="H35" s="13"/>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row>
    <row r="36" spans="1:64" s="3" customFormat="1" ht="30" customHeight="1" thickBot="1" x14ac:dyDescent="0.3">
      <c r="A36" s="38" t="s">
        <v>12</v>
      </c>
      <c r="B36" s="50" t="s">
        <v>62</v>
      </c>
      <c r="C36" s="48"/>
      <c r="D36" s="19">
        <v>0</v>
      </c>
      <c r="E36" s="60">
        <f>F34</f>
        <v>45078</v>
      </c>
      <c r="F36" s="60">
        <f>E36+7</f>
        <v>45085</v>
      </c>
      <c r="G36" s="13"/>
      <c r="H36" s="13">
        <f t="shared" si="5"/>
        <v>8</v>
      </c>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row>
    <row r="37" spans="1:64" s="3" customFormat="1" ht="30" customHeight="1" thickBot="1" x14ac:dyDescent="0.3">
      <c r="A37" s="39" t="s">
        <v>13</v>
      </c>
      <c r="B37" s="20" t="s">
        <v>18</v>
      </c>
      <c r="C37" s="21"/>
      <c r="D37" s="22"/>
      <c r="E37" s="61"/>
      <c r="F37" s="62"/>
      <c r="G37" s="23"/>
      <c r="H37" s="23" t="str">
        <f t="shared" si="5"/>
        <v/>
      </c>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pans="1:64" ht="30" customHeight="1" x14ac:dyDescent="0.25">
      <c r="G38" s="6"/>
    </row>
    <row r="39" spans="1:64" ht="30" customHeight="1" x14ac:dyDescent="0.25">
      <c r="C39" s="11"/>
      <c r="F39" s="40"/>
    </row>
    <row r="40" spans="1:64" ht="30" customHeight="1" x14ac:dyDescent="0.25">
      <c r="C40"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17 D22 D29:D30 D32:D37">
    <cfRule type="dataBar" priority="3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7 I22:BL22 I29:BL30 I32:BL37">
    <cfRule type="expression" dxfId="20" priority="53">
      <formula>AND(TODAY()&gt;=I$5,TODAY()&lt;J$5)</formula>
    </cfRule>
  </conditionalFormatting>
  <conditionalFormatting sqref="I7:BL17 I22:BL22 I29:BL30 I32:BL37">
    <cfRule type="expression" dxfId="19" priority="47">
      <formula>AND(task_start&lt;=I$5,ROUNDDOWN((task_end-task_start+1)*task_progress,0)+task_start-1&gt;=I$5)</formula>
    </cfRule>
    <cfRule type="expression" dxfId="18" priority="48" stopIfTrue="1">
      <formula>AND(task_end&gt;=I$5,task_start&lt;J$5)</formula>
    </cfRule>
  </conditionalFormatting>
  <conditionalFormatting sqref="D23:D25">
    <cfRule type="dataBar" priority="13">
      <dataBar>
        <cfvo type="num" val="0"/>
        <cfvo type="num" val="1"/>
        <color theme="0" tint="-0.249977111117893"/>
      </dataBar>
      <extLst>
        <ext xmlns:x14="http://schemas.microsoft.com/office/spreadsheetml/2009/9/main" uri="{B025F937-C7B1-47D3-B67F-A62EFF666E3E}">
          <x14:id>{D3C354C6-ADDB-4EBC-AB65-B9C29126844B}</x14:id>
        </ext>
      </extLst>
    </cfRule>
  </conditionalFormatting>
  <conditionalFormatting sqref="D18:D21">
    <cfRule type="dataBar" priority="17">
      <dataBar>
        <cfvo type="num" val="0"/>
        <cfvo type="num" val="1"/>
        <color theme="0" tint="-0.249977111117893"/>
      </dataBar>
      <extLst>
        <ext xmlns:x14="http://schemas.microsoft.com/office/spreadsheetml/2009/9/main" uri="{B025F937-C7B1-47D3-B67F-A62EFF666E3E}">
          <x14:id>{60CE7836-0FB1-4A38-A5FA-6D9BB9BB33E3}</x14:id>
        </ext>
      </extLst>
    </cfRule>
  </conditionalFormatting>
  <conditionalFormatting sqref="I18:BL21">
    <cfRule type="expression" dxfId="14" priority="20">
      <formula>AND(TODAY()&gt;=I$5,TODAY()&lt;J$5)</formula>
    </cfRule>
  </conditionalFormatting>
  <conditionalFormatting sqref="I18:BL21">
    <cfRule type="expression" dxfId="13" priority="18">
      <formula>AND(task_start&lt;=I$5,ROUNDDOWN((task_end-task_start+1)*task_progress,0)+task_start-1&gt;=I$5)</formula>
    </cfRule>
    <cfRule type="expression" dxfId="12" priority="19" stopIfTrue="1">
      <formula>AND(task_end&gt;=I$5,task_start&lt;J$5)</formula>
    </cfRule>
  </conditionalFormatting>
  <conditionalFormatting sqref="D31">
    <cfRule type="dataBar" priority="1">
      <dataBar>
        <cfvo type="num" val="0"/>
        <cfvo type="num" val="1"/>
        <color theme="0" tint="-0.249977111117893"/>
      </dataBar>
      <extLst>
        <ext xmlns:x14="http://schemas.microsoft.com/office/spreadsheetml/2009/9/main" uri="{B025F937-C7B1-47D3-B67F-A62EFF666E3E}">
          <x14:id>{23DF362D-0E7C-4CAF-972C-1B31AD7DE012}</x14:id>
        </ext>
      </extLst>
    </cfRule>
  </conditionalFormatting>
  <conditionalFormatting sqref="I23:BL25">
    <cfRule type="expression" dxfId="11" priority="16">
      <formula>AND(TODAY()&gt;=I$5,TODAY()&lt;J$5)</formula>
    </cfRule>
  </conditionalFormatting>
  <conditionalFormatting sqref="I23:BL25">
    <cfRule type="expression" dxfId="10" priority="14">
      <formula>AND(task_start&lt;=I$5,ROUNDDOWN((task_end-task_start+1)*task_progress,0)+task_start-1&gt;=I$5)</formula>
    </cfRule>
    <cfRule type="expression" dxfId="9" priority="15" stopIfTrue="1">
      <formula>AND(task_end&gt;=I$5,task_start&lt;J$5)</formula>
    </cfRule>
  </conditionalFormatting>
  <conditionalFormatting sqref="D26">
    <cfRule type="dataBar" priority="9">
      <dataBar>
        <cfvo type="num" val="0"/>
        <cfvo type="num" val="1"/>
        <color theme="0" tint="-0.249977111117893"/>
      </dataBar>
      <extLst>
        <ext xmlns:x14="http://schemas.microsoft.com/office/spreadsheetml/2009/9/main" uri="{B025F937-C7B1-47D3-B67F-A62EFF666E3E}">
          <x14:id>{79C86ED3-7275-49D6-A305-16FA3A09EF7C}</x14:id>
        </ext>
      </extLst>
    </cfRule>
  </conditionalFormatting>
  <conditionalFormatting sqref="I26:BL26">
    <cfRule type="expression" dxfId="8" priority="12">
      <formula>AND(TODAY()&gt;=I$5,TODAY()&lt;J$5)</formula>
    </cfRule>
  </conditionalFormatting>
  <conditionalFormatting sqref="I26:BL26">
    <cfRule type="expression" dxfId="7" priority="10">
      <formula>AND(task_start&lt;=I$5,ROUNDDOWN((task_end-task_start+1)*task_progress,0)+task_start-1&gt;=I$5)</formula>
    </cfRule>
    <cfRule type="expression" dxfId="6" priority="11" stopIfTrue="1">
      <formula>AND(task_end&gt;=I$5,task_start&lt;J$5)</formula>
    </cfRule>
  </conditionalFormatting>
  <conditionalFormatting sqref="D27:D28">
    <cfRule type="dataBar" priority="5">
      <dataBar>
        <cfvo type="num" val="0"/>
        <cfvo type="num" val="1"/>
        <color theme="0" tint="-0.249977111117893"/>
      </dataBar>
      <extLst>
        <ext xmlns:x14="http://schemas.microsoft.com/office/spreadsheetml/2009/9/main" uri="{B025F937-C7B1-47D3-B67F-A62EFF666E3E}">
          <x14:id>{63660DBD-6801-4476-98C4-351D1283E09A}</x14:id>
        </ext>
      </extLst>
    </cfRule>
  </conditionalFormatting>
  <conditionalFormatting sqref="I27:BL28">
    <cfRule type="expression" dxfId="5" priority="8">
      <formula>AND(TODAY()&gt;=I$5,TODAY()&lt;J$5)</formula>
    </cfRule>
  </conditionalFormatting>
  <conditionalFormatting sqref="I27:BL28">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I31:BL31">
    <cfRule type="expression" dxfId="2" priority="4">
      <formula>AND(TODAY()&gt;=I$5,TODAY()&lt;J$5)</formula>
    </cfRule>
  </conditionalFormatting>
  <conditionalFormatting sqref="I31:BL31">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D7:D17 D22 D29:D30 D32:D37</xm:sqref>
        </x14:conditionalFormatting>
        <x14:conditionalFormatting xmlns:xm="http://schemas.microsoft.com/office/excel/2006/main">
          <x14:cfRule type="dataBar" id="{D3C354C6-ADDB-4EBC-AB65-B9C29126844B}">
            <x14:dataBar minLength="0" maxLength="100" gradient="0">
              <x14:cfvo type="num">
                <xm:f>0</xm:f>
              </x14:cfvo>
              <x14:cfvo type="num">
                <xm:f>1</xm:f>
              </x14:cfvo>
              <x14:negativeFillColor rgb="FFFF0000"/>
              <x14:axisColor rgb="FF000000"/>
            </x14:dataBar>
          </x14:cfRule>
          <xm:sqref>D23:D25</xm:sqref>
        </x14:conditionalFormatting>
        <x14:conditionalFormatting xmlns:xm="http://schemas.microsoft.com/office/excel/2006/main">
          <x14:cfRule type="dataBar" id="{60CE7836-0FB1-4A38-A5FA-6D9BB9BB33E3}">
            <x14:dataBar minLength="0" maxLength="100" gradient="0">
              <x14:cfvo type="num">
                <xm:f>0</xm:f>
              </x14:cfvo>
              <x14:cfvo type="num">
                <xm:f>1</xm:f>
              </x14:cfvo>
              <x14:negativeFillColor rgb="FFFF0000"/>
              <x14:axisColor rgb="FF000000"/>
            </x14:dataBar>
          </x14:cfRule>
          <xm:sqref>D18:D21</xm:sqref>
        </x14:conditionalFormatting>
        <x14:conditionalFormatting xmlns:xm="http://schemas.microsoft.com/office/excel/2006/main">
          <x14:cfRule type="dataBar" id="{23DF362D-0E7C-4CAF-972C-1B31AD7DE012}">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79C86ED3-7275-49D6-A305-16FA3A09EF7C}">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63660DBD-6801-4476-98C4-351D1283E09A}">
            <x14:dataBar minLength="0" maxLength="100" gradient="0">
              <x14:cfvo type="num">
                <xm:f>0</xm:f>
              </x14:cfvo>
              <x14:cfvo type="num">
                <xm:f>1</xm:f>
              </x14:cfvo>
              <x14:negativeFillColor rgb="FFFF0000"/>
              <x14:axisColor rgb="FF000000"/>
            </x14:dataBar>
          </x14:cfRule>
          <xm:sqref>D27:D28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104.7109375" style="28" bestFit="1" customWidth="1"/>
    <col min="2" max="16384" width="9.140625" style="2"/>
  </cols>
  <sheetData>
    <row r="1" spans="1:2" ht="46.5" customHeight="1" x14ac:dyDescent="0.2"/>
    <row r="2" spans="1:2" s="30" customFormat="1" ht="15.75" x14ac:dyDescent="0.25">
      <c r="A2" s="29" t="s">
        <v>26</v>
      </c>
      <c r="B2" s="29"/>
    </row>
    <row r="3" spans="1:2" s="34" customFormat="1" ht="27" customHeight="1" x14ac:dyDescent="0.25">
      <c r="A3" s="54" t="s">
        <v>27</v>
      </c>
      <c r="B3" s="35"/>
    </row>
    <row r="4" spans="1:2" s="31" customFormat="1" ht="26.25" x14ac:dyDescent="0.4">
      <c r="A4" s="32" t="s">
        <v>28</v>
      </c>
    </row>
    <row r="5" spans="1:2" ht="74.099999999999994" customHeight="1" x14ac:dyDescent="0.2">
      <c r="A5" s="33" t="s">
        <v>29</v>
      </c>
    </row>
    <row r="6" spans="1:2" ht="26.25" customHeight="1" x14ac:dyDescent="0.2">
      <c r="A6" s="32" t="s">
        <v>30</v>
      </c>
    </row>
    <row r="7" spans="1:2" s="28" customFormat="1" ht="204.95" customHeight="1" x14ac:dyDescent="0.25">
      <c r="A7" s="37" t="s">
        <v>31</v>
      </c>
    </row>
    <row r="8" spans="1:2" s="31" customFormat="1" ht="26.25" x14ac:dyDescent="0.4">
      <c r="A8" s="32" t="s">
        <v>32</v>
      </c>
    </row>
    <row r="9" spans="1:2" ht="60" customHeight="1" x14ac:dyDescent="0.2">
      <c r="A9" s="33" t="s">
        <v>33</v>
      </c>
    </row>
    <row r="10" spans="1:2" s="28" customFormat="1" ht="27.95" customHeight="1" x14ac:dyDescent="0.25">
      <c r="A10" s="36" t="s">
        <v>34</v>
      </c>
    </row>
    <row r="11" spans="1:2" s="31" customFormat="1" ht="26.25" x14ac:dyDescent="0.4">
      <c r="A11" s="32" t="s">
        <v>35</v>
      </c>
    </row>
    <row r="12" spans="1:2" ht="30" customHeight="1" x14ac:dyDescent="0.2">
      <c r="A12" s="33" t="s">
        <v>36</v>
      </c>
    </row>
    <row r="13" spans="1:2" s="28" customFormat="1" ht="27.95" customHeight="1" x14ac:dyDescent="0.25">
      <c r="A13" s="36" t="s">
        <v>37</v>
      </c>
    </row>
    <row r="14" spans="1:2" s="31" customFormat="1" ht="26.25" x14ac:dyDescent="0.4">
      <c r="A14" s="32" t="s">
        <v>38</v>
      </c>
    </row>
    <row r="15" spans="1:2" ht="75" customHeight="1" x14ac:dyDescent="0.2">
      <c r="A15" s="33" t="s">
        <v>39</v>
      </c>
    </row>
    <row r="16" spans="1:2" ht="75" customHeight="1" x14ac:dyDescent="0.2">
      <c r="A16" s="33" t="s">
        <v>40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2023-04-14T13:47:50Z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