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drawings/drawing1.xml" ContentType="application/vnd.openxmlformats-officedocument.drawing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"/>
    </mc:Choice>
  </mc:AlternateContent>
  <xr:revisionPtr revIDLastSave="0" documentId="8_{7112D8AD-76E1-4E45-A482-4B9EA5FDB7FA}" xr6:coauthVersionLast="47" xr6:coauthVersionMax="47" xr10:uidLastSave="{00000000-0000-0000-0000-000000000000}"/>
  <bookViews>
    <workbookView xWindow="0" yWindow="460" windowWidth="25600" windowHeight="15540" firstSheet="18" activeTab="30" xr2:uid="{00000000-000D-0000-FFFF-FFFF00000000}"/>
  </bookViews>
  <sheets>
    <sheet name="martes 13" sheetId="2" r:id="rId1"/>
    <sheet name="Miercoles 14 " sheetId="3" r:id="rId2"/>
    <sheet name="Jueves15" sheetId="4" r:id="rId3"/>
    <sheet name="Viernes16" sheetId="5" r:id="rId4"/>
    <sheet name="Sabad17" sheetId="6" r:id="rId5"/>
    <sheet name="Lunes19" sheetId="7" r:id="rId6"/>
    <sheet name="Marte20" sheetId="8" r:id="rId7"/>
    <sheet name="Miercoles21" sheetId="9" r:id="rId8"/>
    <sheet name="J-V-S22.23.24" sheetId="10" r:id="rId9"/>
    <sheet name="Lunes26" sheetId="11" r:id="rId10"/>
    <sheet name="Martes27" sheetId="12" r:id="rId11"/>
    <sheet name="Miercoles28" sheetId="13" r:id="rId12"/>
    <sheet name="cierre de año " sheetId="14" r:id="rId13"/>
    <sheet name="lunes02-01" sheetId="15" r:id="rId14"/>
    <sheet name="martes03-01" sheetId="16" r:id="rId15"/>
    <sheet name="miercoles04" sheetId="17" r:id="rId16"/>
    <sheet name="Jueves05" sheetId="18" r:id="rId17"/>
    <sheet name="sabado07" sheetId="19" r:id="rId18"/>
    <sheet name="Domiingo " sheetId="20" r:id="rId19"/>
    <sheet name="Lunes9" sheetId="21" r:id="rId20"/>
    <sheet name="martes10" sheetId="22" r:id="rId21"/>
    <sheet name="Miercoles11" sheetId="23" r:id="rId22"/>
    <sheet name="jueves12 " sheetId="24" r:id="rId23"/>
    <sheet name="viernes13" sheetId="25" r:id="rId24"/>
    <sheet name="sabado14" sheetId="26" r:id="rId25"/>
    <sheet name="Lunes16" sheetId="27" r:id="rId26"/>
    <sheet name="Martes17" sheetId="28" r:id="rId27"/>
    <sheet name="Miercoles18" sheetId="29" r:id="rId28"/>
    <sheet name="Jueves19" sheetId="30" r:id="rId29"/>
    <sheet name="Viernes20" sheetId="31" r:id="rId30"/>
    <sheet name="sabado" sheetId="32" r:id="rId3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2" l="1"/>
  <c r="E2" i="32"/>
  <c r="F2" i="32" s="1"/>
  <c r="J2" i="32"/>
  <c r="F3" i="32"/>
  <c r="E4" i="32"/>
  <c r="F4" i="32" s="1"/>
  <c r="E5" i="32"/>
  <c r="F5" i="32" s="1"/>
  <c r="J5" i="32"/>
  <c r="J7" i="32" s="1"/>
  <c r="E6" i="32"/>
  <c r="F6" i="32" s="1"/>
  <c r="E7" i="32"/>
  <c r="F7" i="32"/>
  <c r="E8" i="32"/>
  <c r="F8" i="32"/>
  <c r="E9" i="32"/>
  <c r="F9" i="32" s="1"/>
  <c r="E10" i="32"/>
  <c r="F10" i="32" s="1"/>
  <c r="E11" i="32"/>
  <c r="F11" i="32" s="1"/>
  <c r="E12" i="32"/>
  <c r="F12" i="32" s="1"/>
  <c r="E13" i="32"/>
  <c r="F13" i="32" s="1"/>
  <c r="E14" i="32"/>
  <c r="F14" i="32"/>
  <c r="E15" i="32"/>
  <c r="F15" i="32" s="1"/>
  <c r="J15" i="32"/>
  <c r="E16" i="32"/>
  <c r="F16" i="32"/>
  <c r="I11" i="31" a="1"/>
  <c r="I11" i="31" s="1"/>
  <c r="J2" i="31"/>
  <c r="J16" i="31"/>
  <c r="J7" i="31"/>
  <c r="J5" i="31"/>
  <c r="E16" i="31"/>
  <c r="F16" i="31" s="1"/>
  <c r="J15" i="31"/>
  <c r="E15" i="31"/>
  <c r="F15" i="31" s="1"/>
  <c r="E14" i="31"/>
  <c r="F14" i="31" s="1"/>
  <c r="E13" i="31"/>
  <c r="F13" i="31" s="1"/>
  <c r="E12" i="31"/>
  <c r="F12" i="31" s="1"/>
  <c r="E11" i="31"/>
  <c r="F11" i="31" s="1"/>
  <c r="E10" i="31"/>
  <c r="F10" i="31" s="1"/>
  <c r="E9" i="31"/>
  <c r="F9" i="31" s="1"/>
  <c r="E8" i="31"/>
  <c r="F8" i="31" s="1"/>
  <c r="E7" i="31"/>
  <c r="F7" i="31" s="1"/>
  <c r="E6" i="31"/>
  <c r="F6" i="31" s="1"/>
  <c r="E5" i="31"/>
  <c r="F5" i="31" s="1"/>
  <c r="E4" i="31"/>
  <c r="F4" i="31" s="1"/>
  <c r="E3" i="31"/>
  <c r="F3" i="31" s="1"/>
  <c r="E2" i="31"/>
  <c r="F2" i="31" s="1"/>
  <c r="K6" i="30"/>
  <c r="F14" i="30"/>
  <c r="G14" i="30" s="1"/>
  <c r="F15" i="30"/>
  <c r="G15" i="30"/>
  <c r="F18" i="30"/>
  <c r="G18" i="30"/>
  <c r="F17" i="30"/>
  <c r="G17" i="30"/>
  <c r="K17" i="30"/>
  <c r="F16" i="30"/>
  <c r="G16" i="30"/>
  <c r="F13" i="30"/>
  <c r="G13" i="30"/>
  <c r="F12" i="30"/>
  <c r="G12" i="30"/>
  <c r="F11" i="30"/>
  <c r="G11" i="30"/>
  <c r="F10" i="30"/>
  <c r="G10" i="30"/>
  <c r="F9" i="30"/>
  <c r="G9" i="30"/>
  <c r="F8" i="30"/>
  <c r="G8" i="30"/>
  <c r="F7" i="30"/>
  <c r="G7" i="30"/>
  <c r="F6" i="30"/>
  <c r="G6" i="30"/>
  <c r="K8" i="30"/>
  <c r="F5" i="30"/>
  <c r="G5" i="30"/>
  <c r="F4" i="30"/>
  <c r="G4" i="30"/>
  <c r="K3" i="30"/>
  <c r="F3" i="30"/>
  <c r="G3" i="30"/>
  <c r="F2" i="30"/>
  <c r="F19" i="29"/>
  <c r="G19" i="29"/>
  <c r="F18" i="29"/>
  <c r="G18" i="29"/>
  <c r="L17" i="29"/>
  <c r="F17" i="29"/>
  <c r="G17" i="29"/>
  <c r="F15" i="29"/>
  <c r="G15" i="29"/>
  <c r="F14" i="29"/>
  <c r="G14" i="29"/>
  <c r="F13" i="29"/>
  <c r="G13" i="29"/>
  <c r="F12" i="29"/>
  <c r="G12" i="29"/>
  <c r="F11" i="29"/>
  <c r="G11" i="29"/>
  <c r="F10" i="29"/>
  <c r="G10" i="29"/>
  <c r="F9" i="29"/>
  <c r="G9" i="29"/>
  <c r="F8" i="29"/>
  <c r="G8" i="29"/>
  <c r="F7" i="29"/>
  <c r="G7" i="29"/>
  <c r="L6" i="29"/>
  <c r="L8" i="29"/>
  <c r="F6" i="29"/>
  <c r="G6" i="29"/>
  <c r="F5" i="29"/>
  <c r="G5" i="29"/>
  <c r="F4" i="29"/>
  <c r="G4" i="29"/>
  <c r="L3" i="29"/>
  <c r="F3" i="29"/>
  <c r="G3" i="29"/>
  <c r="F2" i="29"/>
  <c r="L6" i="28"/>
  <c r="L3" i="28"/>
  <c r="F4" i="28"/>
  <c r="G4" i="28"/>
  <c r="F19" i="28"/>
  <c r="G19" i="28"/>
  <c r="F18" i="28"/>
  <c r="G18" i="28"/>
  <c r="L17" i="28"/>
  <c r="F17" i="28"/>
  <c r="G17" i="28"/>
  <c r="F15" i="28"/>
  <c r="G15" i="28"/>
  <c r="F14" i="28"/>
  <c r="G14" i="28"/>
  <c r="F13" i="28"/>
  <c r="G13" i="28"/>
  <c r="F12" i="28"/>
  <c r="G12" i="28"/>
  <c r="F11" i="28"/>
  <c r="G11" i="28"/>
  <c r="F10" i="28"/>
  <c r="G10" i="28"/>
  <c r="F9" i="28"/>
  <c r="G9" i="28"/>
  <c r="F8" i="28"/>
  <c r="G8" i="28"/>
  <c r="F7" i="28"/>
  <c r="G7" i="28"/>
  <c r="L8" i="28"/>
  <c r="F6" i="28"/>
  <c r="G6" i="28"/>
  <c r="F5" i="28"/>
  <c r="G5" i="28"/>
  <c r="F3" i="28"/>
  <c r="G3" i="28"/>
  <c r="F2" i="28"/>
  <c r="Q9" i="27"/>
  <c r="Q6" i="27"/>
  <c r="Q7" i="27"/>
  <c r="E4" i="27"/>
  <c r="E5" i="27"/>
  <c r="F4" i="27"/>
  <c r="E10" i="27"/>
  <c r="F10" i="27"/>
  <c r="E6" i="27"/>
  <c r="F6" i="27"/>
  <c r="E7" i="27"/>
  <c r="F7" i="27"/>
  <c r="K7" i="27"/>
  <c r="E8" i="27"/>
  <c r="F8" i="27"/>
  <c r="E9" i="27"/>
  <c r="F9" i="27"/>
  <c r="K9" i="27"/>
  <c r="E11" i="27"/>
  <c r="F11" i="27"/>
  <c r="E12" i="27"/>
  <c r="F12" i="27"/>
  <c r="E13" i="27"/>
  <c r="F13" i="27"/>
  <c r="E14" i="27"/>
  <c r="F14" i="27"/>
  <c r="E15" i="27"/>
  <c r="F15" i="27"/>
  <c r="E16" i="27"/>
  <c r="F16" i="27"/>
  <c r="E18" i="27"/>
  <c r="F18" i="27"/>
  <c r="K18" i="27"/>
  <c r="E19" i="27"/>
  <c r="F19" i="27"/>
  <c r="E20" i="27"/>
  <c r="F20" i="27"/>
  <c r="F5" i="27"/>
  <c r="K3" i="27"/>
  <c r="E3" i="27"/>
  <c r="F3" i="27"/>
  <c r="E2" i="27"/>
  <c r="K3" i="26"/>
  <c r="K16" i="26"/>
  <c r="E12" i="26"/>
  <c r="F12" i="26"/>
  <c r="F7" i="26"/>
  <c r="E7" i="26"/>
  <c r="E18" i="26"/>
  <c r="F18" i="26"/>
  <c r="E17" i="26"/>
  <c r="F17" i="26"/>
  <c r="E16" i="26"/>
  <c r="F16" i="26"/>
  <c r="E14" i="26"/>
  <c r="F14" i="26"/>
  <c r="E13" i="26"/>
  <c r="F13" i="26"/>
  <c r="E11" i="26"/>
  <c r="F11" i="26"/>
  <c r="E10" i="26"/>
  <c r="E9" i="26"/>
  <c r="F9" i="26"/>
  <c r="E8" i="26"/>
  <c r="F8" i="26"/>
  <c r="K6" i="26"/>
  <c r="K8" i="26"/>
  <c r="E6" i="26"/>
  <c r="F6" i="26"/>
  <c r="E5" i="26"/>
  <c r="F5" i="26"/>
  <c r="E4" i="26"/>
  <c r="F4" i="26"/>
  <c r="E3" i="26"/>
  <c r="F3" i="26"/>
  <c r="E2" i="26"/>
  <c r="E15" i="25"/>
  <c r="E18" i="25"/>
  <c r="F18" i="25"/>
  <c r="E17" i="25"/>
  <c r="F17" i="25"/>
  <c r="K16" i="25"/>
  <c r="E16" i="25"/>
  <c r="F16" i="25"/>
  <c r="E14" i="25"/>
  <c r="F14" i="25"/>
  <c r="E13" i="25"/>
  <c r="F13" i="25"/>
  <c r="E12" i="25"/>
  <c r="F12" i="25"/>
  <c r="E11" i="25"/>
  <c r="F11" i="25"/>
  <c r="E10" i="25"/>
  <c r="F10" i="25"/>
  <c r="E9" i="25"/>
  <c r="F9" i="25"/>
  <c r="E8" i="25"/>
  <c r="F8" i="25"/>
  <c r="K6" i="25"/>
  <c r="K8" i="25"/>
  <c r="E6" i="25"/>
  <c r="F6" i="25"/>
  <c r="E5" i="25"/>
  <c r="F5" i="25"/>
  <c r="E4" i="25"/>
  <c r="F4" i="25"/>
  <c r="K3" i="25"/>
  <c r="E3" i="25"/>
  <c r="F3" i="25"/>
  <c r="E2" i="25"/>
  <c r="E18" i="24"/>
  <c r="F18" i="24"/>
  <c r="E17" i="24"/>
  <c r="F17" i="24"/>
  <c r="K16" i="24"/>
  <c r="E16" i="24"/>
  <c r="F16" i="24"/>
  <c r="E14" i="24"/>
  <c r="F14" i="24"/>
  <c r="E13" i="24"/>
  <c r="F13" i="24"/>
  <c r="E12" i="24"/>
  <c r="F12" i="24"/>
  <c r="E11" i="24"/>
  <c r="F11" i="24"/>
  <c r="E10" i="24"/>
  <c r="F10" i="24"/>
  <c r="E9" i="24"/>
  <c r="F9" i="24"/>
  <c r="E8" i="24"/>
  <c r="F8" i="24"/>
  <c r="K6" i="24"/>
  <c r="K8" i="24"/>
  <c r="E6" i="24"/>
  <c r="F6" i="24"/>
  <c r="E5" i="24"/>
  <c r="F5" i="24"/>
  <c r="E4" i="24"/>
  <c r="F4" i="24"/>
  <c r="K3" i="24"/>
  <c r="E3" i="24"/>
  <c r="F3" i="24"/>
  <c r="E2" i="24"/>
  <c r="K3" i="23"/>
  <c r="K6" i="23"/>
  <c r="K8" i="23"/>
  <c r="E11" i="23"/>
  <c r="F11" i="23"/>
  <c r="E12" i="23"/>
  <c r="F12" i="23"/>
  <c r="E2" i="23"/>
  <c r="F2" i="23"/>
  <c r="K16" i="23"/>
  <c r="E3" i="23"/>
  <c r="K17" i="23"/>
  <c r="E18" i="23"/>
  <c r="F18" i="23"/>
  <c r="E17" i="23"/>
  <c r="F17" i="23"/>
  <c r="E16" i="23"/>
  <c r="F16" i="23"/>
  <c r="E14" i="23"/>
  <c r="F14" i="23"/>
  <c r="E13" i="23"/>
  <c r="F13" i="23"/>
  <c r="E10" i="23"/>
  <c r="F10" i="23"/>
  <c r="E9" i="23"/>
  <c r="F9" i="23"/>
  <c r="E8" i="23"/>
  <c r="F8" i="23"/>
  <c r="E7" i="23"/>
  <c r="F7" i="23"/>
  <c r="E6" i="23"/>
  <c r="F6" i="23"/>
  <c r="E5" i="23"/>
  <c r="F5" i="23"/>
  <c r="E4" i="23"/>
  <c r="E17" i="22"/>
  <c r="F17" i="22"/>
  <c r="E16" i="22"/>
  <c r="F16" i="22"/>
  <c r="K15" i="22"/>
  <c r="E15" i="22"/>
  <c r="F15" i="22"/>
  <c r="E14" i="22"/>
  <c r="E13" i="22"/>
  <c r="F13" i="22"/>
  <c r="E12" i="22"/>
  <c r="F12" i="22"/>
  <c r="E11" i="22"/>
  <c r="F11" i="22"/>
  <c r="E10" i="22"/>
  <c r="F10" i="22"/>
  <c r="E9" i="22"/>
  <c r="F9" i="22"/>
  <c r="E8" i="22"/>
  <c r="F8" i="22"/>
  <c r="E7" i="22"/>
  <c r="F7" i="22"/>
  <c r="E6" i="22"/>
  <c r="F6" i="22"/>
  <c r="K5" i="22"/>
  <c r="K7" i="22"/>
  <c r="E5" i="22"/>
  <c r="F5" i="22"/>
  <c r="E4" i="22"/>
  <c r="F4" i="22"/>
  <c r="E3" i="22"/>
  <c r="K2" i="22"/>
  <c r="K15" i="21"/>
  <c r="K7" i="21"/>
  <c r="K5" i="21"/>
  <c r="K2" i="21"/>
  <c r="E14" i="21"/>
  <c r="E12" i="21"/>
  <c r="F12" i="21"/>
  <c r="E7" i="21"/>
  <c r="F7" i="21"/>
  <c r="E17" i="21"/>
  <c r="F17" i="21"/>
  <c r="E16" i="21"/>
  <c r="F16" i="21"/>
  <c r="E15" i="21"/>
  <c r="F15" i="21"/>
  <c r="E13" i="21"/>
  <c r="F13" i="21"/>
  <c r="E11" i="21"/>
  <c r="E10" i="21"/>
  <c r="F10" i="21"/>
  <c r="E9" i="21"/>
  <c r="F9" i="21"/>
  <c r="E8" i="21"/>
  <c r="F8" i="21"/>
  <c r="E6" i="21"/>
  <c r="F6" i="21"/>
  <c r="E5" i="21"/>
  <c r="F5" i="21"/>
  <c r="E4" i="21"/>
  <c r="F4" i="21"/>
  <c r="E3" i="21"/>
  <c r="K4" i="19"/>
  <c r="K4" i="18"/>
  <c r="E11" i="19"/>
  <c r="F11" i="19"/>
  <c r="E7" i="19"/>
  <c r="F7" i="19"/>
  <c r="E17" i="19"/>
  <c r="F17" i="19"/>
  <c r="E16" i="19"/>
  <c r="F16" i="19"/>
  <c r="K15" i="19"/>
  <c r="E15" i="19"/>
  <c r="F15" i="19"/>
  <c r="E14" i="19"/>
  <c r="F14" i="19"/>
  <c r="E13" i="19"/>
  <c r="F13" i="19"/>
  <c r="B12" i="19"/>
  <c r="E10" i="19"/>
  <c r="F10" i="19"/>
  <c r="E9" i="19"/>
  <c r="F9" i="19"/>
  <c r="E8" i="19"/>
  <c r="E6" i="19"/>
  <c r="F6" i="19"/>
  <c r="E5" i="19"/>
  <c r="F5" i="19"/>
  <c r="K6" i="19"/>
  <c r="E4" i="19"/>
  <c r="F4" i="19"/>
  <c r="E3" i="19"/>
  <c r="F3" i="19"/>
  <c r="E2" i="19"/>
  <c r="E15" i="18"/>
  <c r="F15" i="18"/>
  <c r="E14" i="18"/>
  <c r="F14" i="18"/>
  <c r="K13" i="18"/>
  <c r="E13" i="18"/>
  <c r="F13" i="18"/>
  <c r="E12" i="18"/>
  <c r="F12" i="18"/>
  <c r="E11" i="18"/>
  <c r="F11" i="18"/>
  <c r="B10" i="18"/>
  <c r="E9" i="18"/>
  <c r="F9" i="18"/>
  <c r="E8" i="18"/>
  <c r="F8" i="18"/>
  <c r="E7" i="18"/>
  <c r="F7" i="18"/>
  <c r="E6" i="18"/>
  <c r="F6" i="18"/>
  <c r="E5" i="18"/>
  <c r="F5" i="18"/>
  <c r="K6" i="18"/>
  <c r="E4" i="18"/>
  <c r="F4" i="18"/>
  <c r="E3" i="18"/>
  <c r="F3" i="18"/>
  <c r="E2" i="18"/>
  <c r="B10" i="17"/>
  <c r="K13" i="17"/>
  <c r="K14" i="17"/>
  <c r="E8" i="17"/>
  <c r="F8" i="17"/>
  <c r="E7" i="17"/>
  <c r="F7" i="17"/>
  <c r="E9" i="17"/>
  <c r="F9" i="17"/>
  <c r="K4" i="17"/>
  <c r="E15" i="17"/>
  <c r="F15" i="17"/>
  <c r="E14" i="17"/>
  <c r="F14" i="17"/>
  <c r="E13" i="17"/>
  <c r="F13" i="17"/>
  <c r="E12" i="17"/>
  <c r="F12" i="17"/>
  <c r="E11" i="17"/>
  <c r="F11" i="17"/>
  <c r="E6" i="17"/>
  <c r="F6" i="17"/>
  <c r="E5" i="17"/>
  <c r="F5" i="17"/>
  <c r="K6" i="17"/>
  <c r="E4" i="17"/>
  <c r="F4" i="17"/>
  <c r="E3" i="17"/>
  <c r="F3" i="17"/>
  <c r="E2" i="17"/>
  <c r="B13" i="16" a="1"/>
  <c r="B13" i="16" s="1"/>
  <c r="E3" i="15"/>
  <c r="E4" i="15"/>
  <c r="E5" i="15"/>
  <c r="E6" i="15"/>
  <c r="E7" i="15"/>
  <c r="E8" i="15"/>
  <c r="E9" i="15"/>
  <c r="E10" i="15"/>
  <c r="E11" i="15"/>
  <c r="E12" i="15"/>
  <c r="E2" i="15"/>
  <c r="E3" i="16"/>
  <c r="E4" i="16"/>
  <c r="E5" i="16"/>
  <c r="E6" i="16"/>
  <c r="E7" i="16"/>
  <c r="E8" i="16"/>
  <c r="E9" i="16"/>
  <c r="E10" i="16"/>
  <c r="E11" i="16"/>
  <c r="E2" i="16"/>
  <c r="F8" i="16"/>
  <c r="F10" i="16"/>
  <c r="F6" i="16"/>
  <c r="F5" i="16"/>
  <c r="F4" i="16"/>
  <c r="F9" i="16"/>
  <c r="F11" i="16"/>
  <c r="K9" i="16"/>
  <c r="F7" i="16"/>
  <c r="K4" i="16"/>
  <c r="K6" i="16"/>
  <c r="F3" i="16"/>
  <c r="F12" i="15"/>
  <c r="K11" i="15"/>
  <c r="F11" i="15"/>
  <c r="F10" i="15"/>
  <c r="F9" i="15"/>
  <c r="F8" i="15"/>
  <c r="F7" i="15"/>
  <c r="F6" i="15"/>
  <c r="F5" i="15"/>
  <c r="K4" i="15"/>
  <c r="K6" i="15"/>
  <c r="F4" i="15"/>
  <c r="F3" i="15"/>
  <c r="E12" i="14"/>
  <c r="F12" i="14"/>
  <c r="K11" i="14"/>
  <c r="E11" i="14"/>
  <c r="F11" i="14"/>
  <c r="E10" i="14"/>
  <c r="F10" i="14"/>
  <c r="E9" i="14"/>
  <c r="F9" i="14"/>
  <c r="F8" i="14"/>
  <c r="E7" i="14"/>
  <c r="F7" i="14"/>
  <c r="E6" i="14"/>
  <c r="F6" i="14"/>
  <c r="E5" i="14"/>
  <c r="F5" i="14"/>
  <c r="K4" i="14"/>
  <c r="K6" i="14"/>
  <c r="E4" i="14"/>
  <c r="F4" i="14"/>
  <c r="E3" i="14"/>
  <c r="F3" i="14"/>
  <c r="E2" i="14"/>
  <c r="E2" i="13"/>
  <c r="F2" i="13"/>
  <c r="E3" i="13"/>
  <c r="F3" i="13"/>
  <c r="E4" i="13"/>
  <c r="F4" i="13"/>
  <c r="E5" i="13"/>
  <c r="F5" i="13"/>
  <c r="E6" i="13"/>
  <c r="F6" i="13"/>
  <c r="E7" i="13"/>
  <c r="F7" i="13"/>
  <c r="F8" i="13"/>
  <c r="E9" i="13"/>
  <c r="F9" i="13"/>
  <c r="E10" i="13"/>
  <c r="F10" i="13"/>
  <c r="E11" i="13"/>
  <c r="F11" i="13"/>
  <c r="E12" i="13"/>
  <c r="F12" i="13"/>
  <c r="K12" i="13"/>
  <c r="K12" i="12"/>
  <c r="K11" i="13"/>
  <c r="K4" i="13"/>
  <c r="K6" i="13"/>
  <c r="E9" i="12"/>
  <c r="K13" i="12"/>
  <c r="F9" i="12"/>
  <c r="E13" i="12"/>
  <c r="F13" i="12"/>
  <c r="E12" i="12"/>
  <c r="F12" i="12"/>
  <c r="E11" i="12"/>
  <c r="F11" i="12"/>
  <c r="E10" i="12"/>
  <c r="F10" i="12"/>
  <c r="E8" i="12"/>
  <c r="F8" i="12"/>
  <c r="E7" i="12"/>
  <c r="F7" i="12"/>
  <c r="E6" i="12"/>
  <c r="F6" i="12"/>
  <c r="E5" i="12"/>
  <c r="F5" i="12"/>
  <c r="K4" i="12"/>
  <c r="K6" i="12"/>
  <c r="E4" i="12"/>
  <c r="F4" i="12"/>
  <c r="E3" i="12"/>
  <c r="F3" i="12"/>
  <c r="E2" i="12"/>
  <c r="E12" i="11"/>
  <c r="K12" i="11"/>
  <c r="E10" i="11"/>
  <c r="F10" i="11"/>
  <c r="E3" i="11"/>
  <c r="F3" i="11"/>
  <c r="E3" i="10"/>
  <c r="F3" i="10"/>
  <c r="E13" i="11"/>
  <c r="F13" i="11"/>
  <c r="F12" i="11"/>
  <c r="E11" i="11"/>
  <c r="F11" i="11"/>
  <c r="E9" i="11"/>
  <c r="E8" i="11"/>
  <c r="F8" i="11"/>
  <c r="E7" i="11"/>
  <c r="F7" i="11"/>
  <c r="E6" i="11"/>
  <c r="F6" i="11"/>
  <c r="E5" i="11"/>
  <c r="F5" i="11"/>
  <c r="K4" i="11"/>
  <c r="K6" i="11"/>
  <c r="E4" i="11"/>
  <c r="F4" i="11"/>
  <c r="E2" i="11"/>
  <c r="K6" i="9"/>
  <c r="K12" i="9"/>
  <c r="K11" i="9"/>
  <c r="N4" i="9"/>
  <c r="K5" i="10"/>
  <c r="B16" i="10"/>
  <c r="E13" i="10"/>
  <c r="F13" i="10"/>
  <c r="K12" i="10"/>
  <c r="E12" i="10"/>
  <c r="F12" i="10"/>
  <c r="E11" i="10"/>
  <c r="F11" i="10"/>
  <c r="E10" i="10"/>
  <c r="F10" i="10"/>
  <c r="E9" i="10"/>
  <c r="F9" i="10"/>
  <c r="E8" i="10"/>
  <c r="F8" i="10"/>
  <c r="E7" i="10"/>
  <c r="F7" i="10"/>
  <c r="E6" i="10"/>
  <c r="F6" i="10"/>
  <c r="K7" i="10"/>
  <c r="E5" i="10"/>
  <c r="F5" i="10"/>
  <c r="E4" i="10"/>
  <c r="F4" i="10"/>
  <c r="E2" i="10"/>
  <c r="K4" i="9"/>
  <c r="B15" i="9"/>
  <c r="E12" i="9"/>
  <c r="F12" i="9"/>
  <c r="E11" i="9"/>
  <c r="F11" i="9"/>
  <c r="E10" i="9"/>
  <c r="F10" i="9"/>
  <c r="E9" i="9"/>
  <c r="F9" i="9"/>
  <c r="E8" i="9"/>
  <c r="F8" i="9"/>
  <c r="E7" i="9"/>
  <c r="F7" i="9"/>
  <c r="E6" i="9"/>
  <c r="F6" i="9"/>
  <c r="E5" i="9"/>
  <c r="F5" i="9"/>
  <c r="E4" i="9"/>
  <c r="F4" i="9"/>
  <c r="E3" i="9"/>
  <c r="F3" i="9"/>
  <c r="E2" i="9"/>
  <c r="E10" i="8"/>
  <c r="F10" i="8"/>
  <c r="K11" i="8"/>
  <c r="K9" i="7"/>
  <c r="K9" i="6"/>
  <c r="K8" i="4"/>
  <c r="K8" i="5"/>
  <c r="K8" i="3"/>
  <c r="K9" i="2"/>
  <c r="K8" i="2"/>
  <c r="E9" i="8"/>
  <c r="F9" i="8"/>
  <c r="B15" i="8"/>
  <c r="E12" i="8"/>
  <c r="F12" i="8"/>
  <c r="E11" i="8"/>
  <c r="F11" i="8"/>
  <c r="E8" i="8"/>
  <c r="F8" i="8"/>
  <c r="E7" i="8"/>
  <c r="E6" i="8"/>
  <c r="F6" i="8"/>
  <c r="E5" i="8"/>
  <c r="F5" i="8"/>
  <c r="K4" i="8"/>
  <c r="K6" i="8"/>
  <c r="E4" i="8"/>
  <c r="F4" i="8"/>
  <c r="E3" i="8"/>
  <c r="F3" i="8"/>
  <c r="E2" i="8"/>
  <c r="E3" i="7"/>
  <c r="B13" i="7"/>
  <c r="E10" i="7"/>
  <c r="F10" i="7"/>
  <c r="E9" i="7"/>
  <c r="F9" i="7"/>
  <c r="E8" i="7"/>
  <c r="F8" i="7"/>
  <c r="E7" i="7"/>
  <c r="F7" i="7"/>
  <c r="E6" i="7"/>
  <c r="F6" i="7"/>
  <c r="E5" i="7"/>
  <c r="F5" i="7"/>
  <c r="K4" i="7"/>
  <c r="K6" i="7"/>
  <c r="E4" i="7"/>
  <c r="F4" i="7"/>
  <c r="F3" i="7"/>
  <c r="E2" i="7"/>
  <c r="K6" i="6"/>
  <c r="B13" i="6"/>
  <c r="E10" i="6"/>
  <c r="F10" i="6"/>
  <c r="E9" i="6"/>
  <c r="F9" i="6"/>
  <c r="E8" i="6"/>
  <c r="F8" i="6"/>
  <c r="E7" i="6"/>
  <c r="F7" i="6"/>
  <c r="E6" i="6"/>
  <c r="F6" i="6"/>
  <c r="E5" i="6"/>
  <c r="F5" i="6"/>
  <c r="E4" i="6"/>
  <c r="F4" i="6"/>
  <c r="K4" i="6"/>
  <c r="E3" i="6"/>
  <c r="F3" i="6"/>
  <c r="E2" i="6"/>
  <c r="E7" i="5"/>
  <c r="F7" i="5"/>
  <c r="B13" i="5"/>
  <c r="E10" i="5"/>
  <c r="F10" i="5"/>
  <c r="E9" i="5"/>
  <c r="F9" i="5"/>
  <c r="E8" i="5"/>
  <c r="F8" i="5"/>
  <c r="E6" i="5"/>
  <c r="F6" i="5"/>
  <c r="E5" i="5"/>
  <c r="F5" i="5"/>
  <c r="E4" i="5"/>
  <c r="F4" i="5"/>
  <c r="K3" i="5"/>
  <c r="K5" i="5"/>
  <c r="E3" i="5"/>
  <c r="F3" i="5"/>
  <c r="E2" i="5"/>
  <c r="E11" i="4"/>
  <c r="F11" i="4"/>
  <c r="B16" i="4"/>
  <c r="E12" i="4"/>
  <c r="F12" i="4"/>
  <c r="E10" i="4"/>
  <c r="F10" i="4"/>
  <c r="E9" i="4"/>
  <c r="F9" i="4"/>
  <c r="E8" i="4"/>
  <c r="F8" i="4"/>
  <c r="E7" i="4"/>
  <c r="F7" i="4"/>
  <c r="E6" i="4"/>
  <c r="F6" i="4"/>
  <c r="E5" i="4"/>
  <c r="F5" i="4"/>
  <c r="E4" i="4"/>
  <c r="F4" i="4"/>
  <c r="K3" i="4"/>
  <c r="K5" i="4"/>
  <c r="E3" i="4"/>
  <c r="E2" i="4"/>
  <c r="F2" i="4"/>
  <c r="E11" i="3"/>
  <c r="F11" i="3"/>
  <c r="B17" i="3"/>
  <c r="E12" i="3"/>
  <c r="F12" i="3"/>
  <c r="E10" i="3"/>
  <c r="F10" i="3"/>
  <c r="E9" i="3"/>
  <c r="F9" i="3"/>
  <c r="E8" i="3"/>
  <c r="F8" i="3"/>
  <c r="E7" i="3"/>
  <c r="F7" i="3"/>
  <c r="E6" i="3"/>
  <c r="F6" i="3"/>
  <c r="E5" i="3"/>
  <c r="F5" i="3"/>
  <c r="E4" i="3"/>
  <c r="F4" i="3"/>
  <c r="K3" i="3"/>
  <c r="K5" i="3"/>
  <c r="E3" i="3"/>
  <c r="F3" i="3"/>
  <c r="E2" i="3"/>
  <c r="F10" i="2"/>
  <c r="F11" i="2"/>
  <c r="B16" i="2"/>
  <c r="E10" i="2"/>
  <c r="E6" i="2"/>
  <c r="F6" i="2"/>
  <c r="E11" i="2"/>
  <c r="E8" i="2"/>
  <c r="F8" i="2"/>
  <c r="K3" i="2"/>
  <c r="K5" i="2"/>
  <c r="E2" i="2"/>
  <c r="F2" i="2"/>
  <c r="E9" i="2"/>
  <c r="F9" i="2"/>
  <c r="E7" i="2"/>
  <c r="F7" i="2"/>
  <c r="E5" i="2"/>
  <c r="F5" i="2"/>
  <c r="E4" i="2"/>
  <c r="F4" i="2"/>
  <c r="E3" i="2"/>
  <c r="F3" i="2"/>
  <c r="K18" i="30"/>
  <c r="G2" i="30"/>
  <c r="L18" i="29"/>
  <c r="G2" i="29"/>
  <c r="L18" i="28"/>
  <c r="G2" i="28"/>
  <c r="K19" i="27"/>
  <c r="F2" i="27"/>
  <c r="F10" i="26"/>
  <c r="K17" i="26"/>
  <c r="K17" i="25"/>
  <c r="F15" i="25"/>
  <c r="F2" i="26"/>
  <c r="F2" i="25"/>
  <c r="F11" i="21"/>
  <c r="K16" i="21"/>
  <c r="K17" i="24"/>
  <c r="F2" i="24"/>
  <c r="F3" i="23"/>
  <c r="F4" i="23"/>
  <c r="K16" i="22"/>
  <c r="F3" i="22"/>
  <c r="F3" i="21"/>
  <c r="F8" i="19"/>
  <c r="K16" i="19"/>
  <c r="F2" i="19"/>
  <c r="K14" i="18"/>
  <c r="F2" i="18"/>
  <c r="F2" i="17"/>
  <c r="K10" i="16"/>
  <c r="F2" i="16"/>
  <c r="K12" i="15"/>
  <c r="F2" i="15"/>
  <c r="K12" i="14"/>
  <c r="F2" i="14"/>
  <c r="F2" i="12"/>
  <c r="K13" i="11"/>
  <c r="F9" i="11"/>
  <c r="F2" i="11"/>
  <c r="K13" i="10"/>
  <c r="F2" i="10"/>
  <c r="F2" i="9"/>
  <c r="F7" i="8"/>
  <c r="K12" i="8"/>
  <c r="F2" i="8"/>
  <c r="K10" i="7"/>
  <c r="F2" i="7"/>
  <c r="K10" i="6"/>
  <c r="F2" i="6"/>
  <c r="K9" i="5"/>
  <c r="F2" i="5"/>
  <c r="F3" i="4"/>
  <c r="K9" i="4"/>
  <c r="K9" i="3"/>
  <c r="F2" i="3"/>
  <c r="J16" i="3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<sst xmlns="http://schemas.openxmlformats.org/spreadsheetml/2006/main" count="981" uniqueCount="60">
  <si>
    <t>ID_Nombre</t>
  </si>
  <si>
    <t>Pago_D</t>
  </si>
  <si>
    <t>Abono_D</t>
  </si>
  <si>
    <t>Deuda_C</t>
  </si>
  <si>
    <t>Capital_R</t>
  </si>
  <si>
    <t>pagos_Rest</t>
  </si>
  <si>
    <t>telefono</t>
  </si>
  <si>
    <t>Resumen</t>
  </si>
  <si>
    <t>darkasha_Pipas</t>
  </si>
  <si>
    <t>55-21177703</t>
  </si>
  <si>
    <t>caja_inicio</t>
  </si>
  <si>
    <t>Abhrahan</t>
  </si>
  <si>
    <t>55-7229-6098</t>
  </si>
  <si>
    <t>cobro</t>
  </si>
  <si>
    <t>Visuteria</t>
  </si>
  <si>
    <t>venta</t>
  </si>
  <si>
    <t>cortinas 50</t>
  </si>
  <si>
    <t>caja_actual</t>
  </si>
  <si>
    <t>filomena</t>
  </si>
  <si>
    <t>Tienda</t>
  </si>
  <si>
    <t>vecino</t>
  </si>
  <si>
    <t>Capital_inicial</t>
  </si>
  <si>
    <t>Anabel</t>
  </si>
  <si>
    <t>Capital_Final</t>
  </si>
  <si>
    <t>Ma_Ventana</t>
  </si>
  <si>
    <t>tarmita</t>
  </si>
  <si>
    <t>giovany</t>
  </si>
  <si>
    <t xml:space="preserve">lupe tienda </t>
  </si>
  <si>
    <t>antojos</t>
  </si>
  <si>
    <t>Vecino</t>
  </si>
  <si>
    <t>tiendo</t>
  </si>
  <si>
    <t>¡</t>
  </si>
  <si>
    <t>gastos</t>
  </si>
  <si>
    <t>Gastos</t>
  </si>
  <si>
    <t>Trabajador</t>
  </si>
  <si>
    <t>saldo</t>
  </si>
  <si>
    <t>gasolina</t>
  </si>
  <si>
    <t>total</t>
  </si>
  <si>
    <t>Giovanny</t>
  </si>
  <si>
    <t>Guadalupe</t>
  </si>
  <si>
    <t>amazon</t>
  </si>
  <si>
    <t>carajita</t>
  </si>
  <si>
    <t>darkasha</t>
  </si>
  <si>
    <t>tienda_N</t>
  </si>
  <si>
    <t>carlos.bus</t>
  </si>
  <si>
    <t>antojitos</t>
  </si>
  <si>
    <t>guadalupe</t>
  </si>
  <si>
    <t>tienda_new</t>
  </si>
  <si>
    <t>frutas</t>
  </si>
  <si>
    <t>pretendido</t>
  </si>
  <si>
    <t>55-74065400</t>
  </si>
  <si>
    <t>maldonado</t>
  </si>
  <si>
    <t>furtas 2</t>
  </si>
  <si>
    <t>tienda</t>
  </si>
  <si>
    <t>Lupe new</t>
  </si>
  <si>
    <t>parquita-new</t>
  </si>
  <si>
    <t xml:space="preserve">prestamos </t>
  </si>
  <si>
    <t xml:space="preserve">vecino </t>
  </si>
  <si>
    <t>Tiendo_2</t>
  </si>
  <si>
    <t>vecino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</si>
</sst>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$-80A]* #,##0_-;\-[$$-80A]* #,##0_-;_-[$$-80A]* &quot;-&quot;??_-;_-@_-"/>
    <numFmt numFmtId="165" formatCode="0.0"/>
    <numFmt numFmtId="166" formatCode="_-[$$-80A]* #,##0.00_-;\-[$$-80A]* #,##0.00_-;_-[$$-80A]* &quot;-&quot;??_-;_-@_-"/>
  </numFmts>
  <fonts count="16" x14ac:knownFonts="1">
    <font>
      <sz val="11"/>
      <color theme="1"/>
      <name val="Calibri"/>
      <family val="2"/>
      <scheme val="minor"/>
    </font>
    <font>
      <sz val="10"/>
      <color rgb="FF000000"/>
      <name val="Arial Black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C00000"/>
      <name val="Arial Black"/>
      <family val="2"/>
    </font>
    <font>
      <sz val="10"/>
      <color rgb="FFC00000"/>
      <name val="Arial"/>
      <family val="2"/>
    </font>
    <font>
      <sz val="11"/>
      <color rgb="FFC00000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0"/>
      <color theme="9" tint="-0.499984740745262"/>
      <name val="Arial Black"/>
      <family val="2"/>
    </font>
    <font>
      <sz val="10"/>
      <color theme="1"/>
      <name val="Arial Black"/>
      <family val="2"/>
    </font>
    <font>
      <sz val="10"/>
      <color theme="1"/>
      <name val="Arial"/>
      <family val="2"/>
    </font>
    <font>
      <sz val="10"/>
      <color rgb="FFFF0000"/>
      <name val="Arial Black"/>
      <family val="2"/>
    </font>
    <font>
      <u/>
      <sz val="11"/>
      <color theme="1"/>
      <name val="Calibri"/>
      <family val="2"/>
      <scheme val="minor"/>
    </font>
    <font>
      <sz val="10"/>
      <color rgb="FF375623"/>
      <name val="Arial Black"/>
      <family val="2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CB3B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0E0E3"/>
        <bgColor rgb="FFD0E0E3"/>
      </patternFill>
    </fill>
    <fill>
      <patternFill patternType="solid">
        <fgColor rgb="FF0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D393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00000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rgb="FF000000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/>
      <top/>
      <bottom style="thin">
        <color theme="4" tint="0.3999755851924192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2" borderId="1" xfId="0" applyFont="1" applyFill="1" applyBorder="1"/>
    <xf numFmtId="164" fontId="2" fillId="2" borderId="2" xfId="0" applyNumberFormat="1" applyFont="1" applyFill="1" applyBorder="1" applyAlignment="1">
      <alignment horizontal="center"/>
    </xf>
    <xf numFmtId="0" fontId="2" fillId="3" borderId="4" xfId="0" applyFont="1" applyFill="1" applyBorder="1"/>
    <xf numFmtId="164" fontId="2" fillId="4" borderId="5" xfId="0" applyNumberFormat="1" applyFont="1" applyFill="1" applyBorder="1" applyAlignment="1">
      <alignment horizontal="center"/>
    </xf>
    <xf numFmtId="0" fontId="0" fillId="0" borderId="18" xfId="0" applyBorder="1"/>
    <xf numFmtId="0" fontId="0" fillId="0" borderId="6" xfId="0" applyBorder="1"/>
    <xf numFmtId="0" fontId="0" fillId="0" borderId="19" xfId="0" applyBorder="1"/>
    <xf numFmtId="164" fontId="0" fillId="0" borderId="6" xfId="0" applyNumberFormat="1" applyBorder="1"/>
    <xf numFmtId="164" fontId="0" fillId="0" borderId="7" xfId="0" applyNumberFormat="1" applyBorder="1"/>
    <xf numFmtId="0" fontId="1" fillId="0" borderId="9" xfId="0" applyFont="1" applyBorder="1"/>
    <xf numFmtId="164" fontId="2" fillId="0" borderId="10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5" fontId="0" fillId="0" borderId="11" xfId="0" applyNumberFormat="1" applyBorder="1"/>
    <xf numFmtId="0" fontId="1" fillId="0" borderId="8" xfId="0" applyFont="1" applyBorder="1"/>
    <xf numFmtId="164" fontId="2" fillId="0" borderId="2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5" fontId="0" fillId="0" borderId="3" xfId="0" applyNumberFormat="1" applyBorder="1"/>
    <xf numFmtId="164" fontId="4" fillId="0" borderId="6" xfId="0" quotePrefix="1" applyNumberFormat="1" applyFont="1" applyBorder="1"/>
    <xf numFmtId="0" fontId="5" fillId="0" borderId="8" xfId="0" applyFont="1" applyBorder="1"/>
    <xf numFmtId="164" fontId="6" fillId="0" borderId="2" xfId="0" applyNumberFormat="1" applyFont="1" applyBorder="1" applyAlignment="1">
      <alignment horizontal="center"/>
    </xf>
    <xf numFmtId="164" fontId="7" fillId="0" borderId="3" xfId="0" applyNumberFormat="1" applyFont="1" applyBorder="1" applyAlignment="1">
      <alignment horizontal="center"/>
    </xf>
    <xf numFmtId="165" fontId="7" fillId="0" borderId="3" xfId="0" applyNumberFormat="1" applyFont="1" applyBorder="1"/>
    <xf numFmtId="0" fontId="1" fillId="0" borderId="12" xfId="0" applyFont="1" applyBorder="1"/>
    <xf numFmtId="164" fontId="2" fillId="0" borderId="13" xfId="0" applyNumberFormat="1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165" fontId="0" fillId="0" borderId="0" xfId="0" applyNumberFormat="1"/>
    <xf numFmtId="165" fontId="7" fillId="0" borderId="0" xfId="0" applyNumberFormat="1" applyFont="1"/>
    <xf numFmtId="0" fontId="0" fillId="0" borderId="11" xfId="0" applyBorder="1"/>
    <xf numFmtId="0" fontId="0" fillId="0" borderId="3" xfId="0" applyBorder="1"/>
    <xf numFmtId="0" fontId="7" fillId="0" borderId="3" xfId="0" applyFont="1" applyBorder="1"/>
    <xf numFmtId="165" fontId="3" fillId="0" borderId="15" xfId="0" applyNumberFormat="1" applyFont="1" applyBorder="1"/>
    <xf numFmtId="165" fontId="3" fillId="0" borderId="3" xfId="0" applyNumberFormat="1" applyFont="1" applyBorder="1"/>
    <xf numFmtId="165" fontId="7" fillId="0" borderId="3" xfId="0" applyNumberFormat="1" applyFont="1" applyBorder="1" applyAlignment="1">
      <alignment horizontal="center"/>
    </xf>
    <xf numFmtId="0" fontId="8" fillId="5" borderId="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6" xfId="0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9" fillId="0" borderId="9" xfId="0" applyFont="1" applyBorder="1"/>
    <xf numFmtId="0" fontId="1" fillId="7" borderId="8" xfId="0" applyFont="1" applyFill="1" applyBorder="1"/>
    <xf numFmtId="164" fontId="2" fillId="7" borderId="2" xfId="0" applyNumberFormat="1" applyFont="1" applyFill="1" applyBorder="1" applyAlignment="1">
      <alignment horizontal="center"/>
    </xf>
    <xf numFmtId="164" fontId="3" fillId="7" borderId="3" xfId="0" applyNumberFormat="1" applyFont="1" applyFill="1" applyBorder="1" applyAlignment="1">
      <alignment horizontal="center"/>
    </xf>
    <xf numFmtId="165" fontId="7" fillId="7" borderId="3" xfId="0" applyNumberFormat="1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10" fillId="0" borderId="8" xfId="0" applyFont="1" applyBorder="1"/>
    <xf numFmtId="164" fontId="11" fillId="0" borderId="2" xfId="0" applyNumberFormat="1" applyFon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2" fillId="8" borderId="2" xfId="0" applyNumberFormat="1" applyFont="1" applyFill="1" applyBorder="1" applyAlignment="1">
      <alignment horizontal="center"/>
    </xf>
    <xf numFmtId="165" fontId="0" fillId="0" borderId="1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12" fillId="0" borderId="8" xfId="0" applyFont="1" applyBorder="1"/>
    <xf numFmtId="164" fontId="0" fillId="0" borderId="0" xfId="0" applyNumberFormat="1"/>
    <xf numFmtId="0" fontId="1" fillId="9" borderId="8" xfId="0" applyFont="1" applyFill="1" applyBorder="1"/>
    <xf numFmtId="164" fontId="2" fillId="9" borderId="2" xfId="0" applyNumberFormat="1" applyFont="1" applyFill="1" applyBorder="1" applyAlignment="1">
      <alignment horizontal="center"/>
    </xf>
    <xf numFmtId="164" fontId="3" fillId="9" borderId="11" xfId="0" applyNumberFormat="1" applyFont="1" applyFill="1" applyBorder="1" applyAlignment="1">
      <alignment horizontal="center"/>
    </xf>
    <xf numFmtId="165" fontId="0" fillId="9" borderId="3" xfId="0" applyNumberForma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/>
    </xf>
    <xf numFmtId="164" fontId="13" fillId="0" borderId="7" xfId="0" applyNumberFormat="1" applyFont="1" applyBorder="1"/>
    <xf numFmtId="164" fontId="2" fillId="9" borderId="20" xfId="0" applyNumberFormat="1" applyFont="1" applyFill="1" applyBorder="1" applyAlignment="1">
      <alignment horizontal="center"/>
    </xf>
    <xf numFmtId="0" fontId="1" fillId="9" borderId="2" xfId="0" applyFont="1" applyFill="1" applyBorder="1"/>
    <xf numFmtId="164" fontId="2" fillId="9" borderId="21" xfId="0" applyNumberFormat="1" applyFont="1" applyFill="1" applyBorder="1" applyAlignment="1">
      <alignment horizontal="center"/>
    </xf>
    <xf numFmtId="164" fontId="2" fillId="10" borderId="20" xfId="0" applyNumberFormat="1" applyFont="1" applyFill="1" applyBorder="1" applyAlignment="1">
      <alignment horizontal="center"/>
    </xf>
    <xf numFmtId="164" fontId="2" fillId="0" borderId="21" xfId="0" applyNumberFormat="1" applyFont="1" applyBorder="1" applyAlignment="1">
      <alignment horizontal="center"/>
    </xf>
    <xf numFmtId="164" fontId="3" fillId="7" borderId="11" xfId="0" applyNumberFormat="1" applyFont="1" applyFill="1" applyBorder="1" applyAlignment="1">
      <alignment horizontal="center"/>
    </xf>
    <xf numFmtId="165" fontId="0" fillId="7" borderId="3" xfId="0" applyNumberFormat="1" applyFill="1" applyBorder="1" applyAlignment="1">
      <alignment horizontal="center" vertical="center"/>
    </xf>
    <xf numFmtId="0" fontId="0" fillId="7" borderId="3" xfId="0" applyFill="1" applyBorder="1"/>
    <xf numFmtId="0" fontId="1" fillId="7" borderId="2" xfId="0" applyFont="1" applyFill="1" applyBorder="1"/>
    <xf numFmtId="164" fontId="2" fillId="7" borderId="0" xfId="0" applyNumberFormat="1" applyFont="1" applyFill="1" applyAlignment="1">
      <alignment horizontal="center"/>
    </xf>
    <xf numFmtId="0" fontId="1" fillId="0" borderId="2" xfId="0" applyFont="1" applyBorder="1"/>
    <xf numFmtId="164" fontId="2" fillId="0" borderId="0" xfId="0" applyNumberFormat="1" applyFont="1" applyAlignment="1">
      <alignment horizontal="center"/>
    </xf>
    <xf numFmtId="0" fontId="1" fillId="0" borderId="22" xfId="0" applyFont="1" applyBorder="1"/>
    <xf numFmtId="164" fontId="3" fillId="0" borderId="23" xfId="0" applyNumberFormat="1" applyFont="1" applyBorder="1" applyAlignment="1">
      <alignment horizontal="center"/>
    </xf>
    <xf numFmtId="164" fontId="0" fillId="0" borderId="6" xfId="0" quotePrefix="1" applyNumberFormat="1" applyBorder="1"/>
    <xf numFmtId="0" fontId="3" fillId="0" borderId="3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164" fontId="2" fillId="0" borderId="20" xfId="0" applyNumberFormat="1" applyFont="1" applyBorder="1" applyAlignment="1">
      <alignment horizontal="center"/>
    </xf>
    <xf numFmtId="0" fontId="14" fillId="9" borderId="8" xfId="0" applyFont="1" applyFill="1" applyBorder="1"/>
    <xf numFmtId="165" fontId="0" fillId="9" borderId="11" xfId="0" applyNumberFormat="1" applyFill="1" applyBorder="1" applyAlignment="1">
      <alignment horizontal="center" vertical="center"/>
    </xf>
    <xf numFmtId="0" fontId="7" fillId="9" borderId="3" xfId="0" applyFont="1" applyFill="1" applyBorder="1"/>
    <xf numFmtId="164" fontId="2" fillId="3" borderId="24" xfId="0" applyNumberFormat="1" applyFont="1" applyFill="1" applyBorder="1" applyAlignment="1">
      <alignment horizontal="center"/>
    </xf>
    <xf numFmtId="165" fontId="3" fillId="0" borderId="11" xfId="0" applyNumberFormat="1" applyFont="1" applyBorder="1" applyAlignment="1">
      <alignment horizontal="center" vertical="center"/>
    </xf>
    <xf numFmtId="0" fontId="1" fillId="9" borderId="22" xfId="0" applyFont="1" applyFill="1" applyBorder="1"/>
    <xf numFmtId="164" fontId="2" fillId="9" borderId="0" xfId="0" applyNumberFormat="1" applyFont="1" applyFill="1" applyAlignment="1">
      <alignment horizontal="center"/>
    </xf>
    <xf numFmtId="165" fontId="0" fillId="7" borderId="11" xfId="0" applyNumberFormat="1" applyFill="1" applyBorder="1" applyAlignment="1">
      <alignment horizontal="center" vertical="center"/>
    </xf>
    <xf numFmtId="166" fontId="0" fillId="0" borderId="6" xfId="0" applyNumberFormat="1" applyBorder="1"/>
    <xf numFmtId="166" fontId="0" fillId="0" borderId="7" xfId="0" applyNumberFormat="1" applyBorder="1"/>
    <xf numFmtId="0" fontId="10" fillId="11" borderId="8" xfId="0" applyFont="1" applyFill="1" applyBorder="1"/>
    <xf numFmtId="164" fontId="11" fillId="11" borderId="2" xfId="0" applyNumberFormat="1" applyFont="1" applyFill="1" applyBorder="1" applyAlignment="1">
      <alignment horizontal="center"/>
    </xf>
    <xf numFmtId="164" fontId="3" fillId="11" borderId="11" xfId="0" applyNumberFormat="1" applyFont="1" applyFill="1" applyBorder="1" applyAlignment="1">
      <alignment horizontal="center"/>
    </xf>
    <xf numFmtId="165" fontId="0" fillId="11" borderId="3" xfId="0" applyNumberFormat="1" applyFill="1" applyBorder="1" applyAlignment="1">
      <alignment horizontal="center" vertical="center"/>
    </xf>
    <xf numFmtId="166" fontId="0" fillId="0" borderId="0" xfId="0" applyNumberFormat="1"/>
    <xf numFmtId="164" fontId="2" fillId="3" borderId="6" xfId="0" applyNumberFormat="1" applyFont="1" applyFill="1" applyBorder="1" applyAlignment="1">
      <alignment horizontal="center"/>
    </xf>
    <xf numFmtId="0" fontId="8" fillId="5" borderId="23" xfId="0" applyFont="1" applyFill="1" applyBorder="1" applyAlignment="1">
      <alignment horizontal="center"/>
    </xf>
    <xf numFmtId="0" fontId="1" fillId="12" borderId="8" xfId="0" applyFont="1" applyFill="1" applyBorder="1"/>
    <xf numFmtId="164" fontId="2" fillId="12" borderId="2" xfId="0" applyNumberFormat="1" applyFont="1" applyFill="1" applyBorder="1" applyAlignment="1">
      <alignment horizontal="center"/>
    </xf>
    <xf numFmtId="164" fontId="3" fillId="12" borderId="11" xfId="0" applyNumberFormat="1" applyFont="1" applyFill="1" applyBorder="1" applyAlignment="1">
      <alignment horizontal="center"/>
    </xf>
    <xf numFmtId="165" fontId="0" fillId="12" borderId="3" xfId="0" applyNumberForma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/>
    </xf>
    <xf numFmtId="0" fontId="7" fillId="7" borderId="3" xfId="0" applyFont="1" applyFill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1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0.59999389629810485"/>
        <name val="Calibri"/>
        <family val="2"/>
        <scheme val="minor"/>
      </font>
      <numFmt numFmtId="0" formatCode="General"/>
      <fill>
        <patternFill patternType="solid">
          <fgColor indexed="64"/>
          <bgColor rgb="FF00000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00000"/>
        <name val="Calibri"/>
        <family val="2"/>
        <scheme val="minor"/>
      </font>
      <numFmt numFmtId="165" formatCode="0.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thin">
          <color theme="4" tint="0.39997558519241921"/>
        </top>
        <bottom style="medium">
          <color rgb="FF000000"/>
        </bottom>
      </border>
    </dxf>
    <dxf>
      <border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64" formatCode="_-[$$-80A]* #,##0_-;\-[$$-80A]* #,##0_-;_-[$$-80A]* &quot;-&quot;??_-;_-@_-"/>
      <fill>
        <patternFill patternType="none">
          <fgColor indexed="64"/>
          <bgColor theme="9" tint="0.5999938962981048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colors>
    <mruColors>
      <color rgb="FFED39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microsoft.com/office/2017/10/relationships/person" Target="persons/person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38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microsoft.com/office/2017/06/relationships/rdRichValueStructure" Target="richData/rdrichvaluestructure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microsoft.com/office/2017/06/relationships/rdRichValue" Target="richData/rdrichvalue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6</xdr:row>
      <xdr:rowOff>123825</xdr:rowOff>
    </xdr:from>
    <xdr:to>
      <xdr:col>13</xdr:col>
      <xdr:colOff>590550</xdr:colOff>
      <xdr:row>11</xdr:row>
      <xdr:rowOff>76200</xdr:rowOff>
    </xdr:to>
    <xdr:sp macro="" textlink="">
      <xdr:nvSpPr>
        <xdr:cNvPr id="2" name="Rectángulo con una esquina recortada 1">
          <a:extLst>
            <a:ext uri="{FF2B5EF4-FFF2-40B4-BE49-F238E27FC236}">
              <a16:creationId xmlns:a16="http://schemas.microsoft.com/office/drawing/2014/main" id="{663644B8-D35C-824A-71E4-C4BF4C638E48}"/>
            </a:ext>
          </a:extLst>
        </xdr:cNvPr>
        <xdr:cNvSpPr/>
      </xdr:nvSpPr>
      <xdr:spPr>
        <a:xfrm>
          <a:off x="9610725" y="1323975"/>
          <a:ext cx="952500" cy="952500"/>
        </a:xfrm>
        <a:prstGeom prst="snip1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14</xdr:col>
      <xdr:colOff>314325</xdr:colOff>
      <xdr:row>6</xdr:row>
      <xdr:rowOff>133350</xdr:rowOff>
    </xdr:from>
    <xdr:to>
      <xdr:col>16</xdr:col>
      <xdr:colOff>47625</xdr:colOff>
      <xdr:row>11</xdr:row>
      <xdr:rowOff>85725</xdr:rowOff>
    </xdr:to>
    <xdr:sp macro="" textlink="">
      <xdr:nvSpPr>
        <xdr:cNvPr id="3" name="Rectángulo con una esquina recortada 2">
          <a:extLst>
            <a:ext uri="{FF2B5EF4-FFF2-40B4-BE49-F238E27FC236}">
              <a16:creationId xmlns:a16="http://schemas.microsoft.com/office/drawing/2014/main" id="{019B2622-EFA1-4101-804E-DDD49A1B7E87}"/>
            </a:ext>
            <a:ext uri="{147F2762-F138-4A5C-976F-8EAC2B608ADB}">
              <a16:predDERef xmlns:a16="http://schemas.microsoft.com/office/drawing/2014/main" pred="{663644B8-D35C-824A-71E4-C4BF4C638E48}"/>
            </a:ext>
          </a:extLst>
        </xdr:cNvPr>
        <xdr:cNvSpPr/>
      </xdr:nvSpPr>
      <xdr:spPr>
        <a:xfrm>
          <a:off x="10896600" y="1333500"/>
          <a:ext cx="952500" cy="95250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8</v>
    <v>10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8C765-B0F8-4551-821A-E56431AD071D}" name="Tabla1" displayName="Tabla1" ref="A1:G11" totalsRowShown="0" headerRowDxfId="149" headerRowBorderDxfId="148" tableBorderDxfId="147">
  <autoFilter ref="A1:G11" xr:uid="{E6F8C765-B0F8-4551-821A-E56431AD071D}"/>
  <tableColumns count="7">
    <tableColumn id="1" xr3:uid="{232F911F-FC2E-4C79-9326-8B7092B7EF51}" name="ID_Nombre"/>
    <tableColumn id="2" xr3:uid="{026D2689-84F0-4AD7-8571-81DC67D9BE6C}" name="Pago_D"/>
    <tableColumn id="3" xr3:uid="{CD26E474-0CDB-4933-BC1B-DEA442DA4E49}" name="Abono_D"/>
    <tableColumn id="4" xr3:uid="{9717D41D-5C82-495D-9EA4-AA6E277AF86A}" name="Deuda_C"/>
    <tableColumn id="5" xr3:uid="{0C952F1C-EFE5-44A9-95E2-4C645D376E18}" name="Capital_R"/>
    <tableColumn id="10" xr3:uid="{3DB89D30-3654-4E65-B192-EA8C6C16050F}" name="pagos_Rest" dataDxfId="146">
      <calculatedColumnFormula>E2/B2</calculatedColumnFormula>
    </tableColumn>
    <tableColumn id="6" xr3:uid="{7BBC71A1-5D0E-43A4-A2E3-E83C49AEE5E7}" name="telefono" dataDxfId="14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BB175D-B634-4EB3-99B4-6C6E3AD19C2F}" name="Tabla13" displayName="Tabla13" ref="A1:G12" totalsRowShown="0" headerRowDxfId="144" headerRowBorderDxfId="143" tableBorderDxfId="142">
  <autoFilter ref="A1:G12" xr:uid="{1DBB175D-B634-4EB3-99B4-6C6E3AD19C2F}"/>
  <tableColumns count="7">
    <tableColumn id="1" xr3:uid="{2968D672-CDA5-45AD-8025-4AEE2C8A8D95}" name="ID_Nombre"/>
    <tableColumn id="2" xr3:uid="{F2AF6297-39D4-4C40-8AB7-CA332A3043BA}" name="Pago_D"/>
    <tableColumn id="3" xr3:uid="{7AA50278-D2BA-49D5-8262-EE3C437C358C}" name="Abono_D"/>
    <tableColumn id="4" xr3:uid="{391463B8-C665-4DA7-87A3-9332169794D9}" name="Deuda_C"/>
    <tableColumn id="5" xr3:uid="{47C7AF85-BAB6-4355-A1EB-647F29FA9BA8}" name="Capital_R"/>
    <tableColumn id="10" xr3:uid="{56DC5777-8929-4412-83A0-298DFE882F82}" name="pagos_Rest" dataDxfId="141">
      <calculatedColumnFormula>E2/B2</calculatedColumnFormula>
    </tableColumn>
    <tableColumn id="6" xr3:uid="{5347C33E-36A0-4F4E-9E44-7E83B95B33CE}" name="telefono" dataDxfId="1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A8BAA6-07CF-42E2-BD53-F2A6FA3EE8E7}" name="Tabla134" displayName="Tabla134" ref="A1:G12" totalsRowShown="0" headerRowDxfId="139" headerRowBorderDxfId="138" tableBorderDxfId="137">
  <autoFilter ref="A1:G12" xr:uid="{21A8BAA6-07CF-42E2-BD53-F2A6FA3EE8E7}"/>
  <tableColumns count="7">
    <tableColumn id="1" xr3:uid="{906DC348-87D7-4B2E-B39B-553B19F38F3A}" name="ID_Nombre"/>
    <tableColumn id="2" xr3:uid="{EA8927D9-7019-4DB9-9FA6-9DF698D0610C}" name="Pago_D"/>
    <tableColumn id="3" xr3:uid="{5CDC65B4-1C3F-4F7D-A257-42D5C66A0348}" name="Abono_D"/>
    <tableColumn id="4" xr3:uid="{E6E5CA1E-A58B-415D-8ADD-49A72DB9CDB2}" name="Deuda_C"/>
    <tableColumn id="5" xr3:uid="{E0ADA5F1-3D7D-468F-A2F0-7D159F23DBE7}" name="Capital_R"/>
    <tableColumn id="10" xr3:uid="{7F8B3741-F9AA-4678-A489-C5CFA8941282}" name="pagos_Rest" dataDxfId="136">
      <calculatedColumnFormula>E2/B2</calculatedColumnFormula>
    </tableColumn>
    <tableColumn id="6" xr3:uid="{C77092F1-2CF4-4DF2-A598-7E3920EF9DDD}" name="telefono" dataDxfId="1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E390F93-26A0-443B-8C29-88A6CA1CE6E6}" name="Tabla1348" displayName="Tabla1348" ref="A1:G10" totalsRowShown="0" headerRowDxfId="134" headerRowBorderDxfId="133" tableBorderDxfId="132">
  <autoFilter ref="A1:G10" xr:uid="{1E390F93-26A0-443B-8C29-88A6CA1CE6E6}"/>
  <tableColumns count="7">
    <tableColumn id="1" xr3:uid="{21FAC94E-8371-4B7B-B5CC-EC7C5FBAE41E}" name="ID_Nombre"/>
    <tableColumn id="2" xr3:uid="{F91F7AE2-69EF-4D90-8C37-14927A422CA8}" name="Pago_D"/>
    <tableColumn id="3" xr3:uid="{A363DD18-1D73-44C5-ACC7-CD761AF3A5EF}" name="Abono_D"/>
    <tableColumn id="4" xr3:uid="{D4249F61-273B-48B1-9653-B0BEC9D66562}" name="Deuda_C"/>
    <tableColumn id="5" xr3:uid="{F259EF6B-15FD-4301-81C2-8B8857626F3B}" name="Capital_R"/>
    <tableColumn id="10" xr3:uid="{C6E07CF8-77EC-464D-B0B0-C20A92E5333F}" name="pagos_Rest" dataDxfId="131">
      <calculatedColumnFormula>E2/B2</calculatedColumnFormula>
    </tableColumn>
    <tableColumn id="6" xr3:uid="{17A72BCE-F3FA-4735-9460-1C3A7E1F7A47}" name="telefono" dataDxfId="1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1DAB4D-EA04-4D32-B5A4-9709D76CAC74}" name="Tabla13485" displayName="Tabla13485" ref="A1:G10" totalsRowShown="0" headerRowDxfId="129" headerRowBorderDxfId="128" tableBorderDxfId="127">
  <autoFilter ref="A1:G10" xr:uid="{251DAB4D-EA04-4D32-B5A4-9709D76CAC74}"/>
  <tableColumns count="7">
    <tableColumn id="1" xr3:uid="{B88F2D19-B82A-4DC0-8054-D077C37F5CA3}" name="ID_Nombre"/>
    <tableColumn id="2" xr3:uid="{9ED03E54-2DCF-498E-BBF2-6176B04A115A}" name="Pago_D"/>
    <tableColumn id="3" xr3:uid="{A4D311D1-31BE-4116-A6D3-0D380969A455}" name="Abono_D"/>
    <tableColumn id="4" xr3:uid="{6E1FF060-6226-4069-8346-9DD0E27C8067}" name="Deuda_C"/>
    <tableColumn id="5" xr3:uid="{33AB1DDE-EBB2-49BD-BF15-468DED99BCEF}" name="Capital_R"/>
    <tableColumn id="10" xr3:uid="{55147521-934B-44EA-8841-64339C4F88E4}" name="pagos_Rest" dataDxfId="126">
      <calculatedColumnFormula>E2/B2</calculatedColumnFormula>
    </tableColumn>
    <tableColumn id="6" xr3:uid="{8E99D94F-9971-4D00-975A-704342B6C9BF}" name="telefono" dataDxfId="12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178658-7732-41EF-B6B1-65A8D892D3AB}" name="Tabla134856" displayName="Tabla134856" ref="A1:G10" totalsRowShown="0" headerRowDxfId="124" headerRowBorderDxfId="123" tableBorderDxfId="122">
  <autoFilter ref="A1:G10" xr:uid="{A1178658-7732-41EF-B6B1-65A8D892D3AB}"/>
  <tableColumns count="7">
    <tableColumn id="1" xr3:uid="{81A436E2-B700-488C-AA8B-BACD41F3935D}" name="ID_Nombre"/>
    <tableColumn id="2" xr3:uid="{4EF380BF-C879-4D12-A08D-66E3279F1518}" name="Pago_D"/>
    <tableColumn id="3" xr3:uid="{18902FCF-717F-439F-B1B7-50877C7BFB28}" name="Abono_D"/>
    <tableColumn id="4" xr3:uid="{39EE25A4-F23E-4899-8D0D-3C7A7C9A70A3}" name="Deuda_C"/>
    <tableColumn id="5" xr3:uid="{39735B57-7E2F-45EA-9693-C565D705D4EB}" name="Capital_R"/>
    <tableColumn id="10" xr3:uid="{42D7CDC5-92D9-4D30-B985-1FB69B344753}" name="pagos_Rest" dataDxfId="121">
      <calculatedColumnFormula>E2/B2</calculatedColumnFormula>
    </tableColumn>
    <tableColumn id="6" xr3:uid="{8668A9A3-9AF7-4C19-B90E-5E15AED6B5D3}" name="telefono" dataDxfId="1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65C756-4ADC-4883-A4F5-41206C6FAD58}" name="Tabla1348567" displayName="Tabla1348567" ref="A1:G12" totalsRowShown="0" headerRowDxfId="119" headerRowBorderDxfId="118" tableBorderDxfId="117">
  <autoFilter ref="A1:G12" xr:uid="{3665C756-4ADC-4883-A4F5-41206C6FAD58}"/>
  <tableColumns count="7">
    <tableColumn id="1" xr3:uid="{EE458A3E-86D3-4E81-B493-BC0800982C5A}" name="ID_Nombre"/>
    <tableColumn id="2" xr3:uid="{0B62884D-AE2F-478C-BB3B-FB174E212618}" name="Pago_D"/>
    <tableColumn id="3" xr3:uid="{E8A0AF0A-631A-494A-AAA0-523BE201DA62}" name="Abono_D"/>
    <tableColumn id="4" xr3:uid="{75C06898-66BB-481F-ABDE-3B9D72953FE9}" name="Deuda_C"/>
    <tableColumn id="5" xr3:uid="{8F09F115-9BB5-4E0F-8F04-04EDDCA9C102}" name="Capital_R"/>
    <tableColumn id="10" xr3:uid="{8BC81505-DBE1-4BD6-8EBF-CD3405C8A3B6}" name="pagos_Rest" dataDxfId="116">
      <calculatedColumnFormula>E2/B2</calculatedColumnFormula>
    </tableColumn>
    <tableColumn id="6" xr3:uid="{AD7A9A7A-77E6-4222-AAAA-14B6EBAD725D}" name="telefono" dataDxfId="11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F2CF6D3-C1B4-4F3B-8EFE-07E2D898E544}" name="Tabla13485679" displayName="Tabla13485679" ref="A1:G12" totalsRowShown="0" headerRowDxfId="114" headerRowBorderDxfId="113" tableBorderDxfId="112">
  <autoFilter ref="A1:G12" xr:uid="{8F2CF6D3-C1B4-4F3B-8EFE-07E2D898E544}"/>
  <tableColumns count="7">
    <tableColumn id="1" xr3:uid="{53F217F4-FC20-419A-A9DD-3B00AA143952}" name="ID_Nombre"/>
    <tableColumn id="2" xr3:uid="{4D14BB51-84B9-4027-A2EC-14C8301E7089}" name="Pago_D"/>
    <tableColumn id="3" xr3:uid="{D0B0DE91-AB65-44F5-89CE-18055EDE8E6B}" name="Abono_D"/>
    <tableColumn id="4" xr3:uid="{9B45028D-A41D-4638-8FF6-45E48D2ABAA9}" name="Deuda_C"/>
    <tableColumn id="5" xr3:uid="{F30ADF99-9E06-4974-B09B-CC4D8AFCEE1F}" name="Capital_R"/>
    <tableColumn id="10" xr3:uid="{858458EA-A815-4A41-B049-8039DEDC0291}" name="pagos_Rest" dataDxfId="111">
      <calculatedColumnFormula>E2/B2</calculatedColumnFormula>
    </tableColumn>
    <tableColumn id="6" xr3:uid="{8CB5D772-7B69-44E8-83B3-508A7136CD8A}" name="telefono" dataDxfId="1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A84B77-799B-4F3C-B2E8-0F4E619EF3C1}" name="Tabla1348567910" displayName="Tabla1348567910" ref="A1:G13" totalsRowShown="0" headerRowDxfId="109" headerRowBorderDxfId="108" tableBorderDxfId="107">
  <autoFilter ref="A1:G13" xr:uid="{5DA84B77-799B-4F3C-B2E8-0F4E619EF3C1}"/>
  <tableColumns count="7">
    <tableColumn id="1" xr3:uid="{1F86AE7F-AE45-49F5-8409-CA0573AD7E94}" name="ID_Nombre"/>
    <tableColumn id="2" xr3:uid="{1EC7153C-8417-44DB-8E32-D36AEC3E06DE}" name="Pago_D"/>
    <tableColumn id="3" xr3:uid="{6655A751-0369-42F2-8A90-DB9D2864B278}" name="Abono_D"/>
    <tableColumn id="4" xr3:uid="{C05E25F9-4082-4FA6-8ECF-7CD2644357B4}" name="Deuda_C"/>
    <tableColumn id="5" xr3:uid="{1EC8A631-7238-4F49-ADB4-6F14BF349995}" name="Capital_R"/>
    <tableColumn id="10" xr3:uid="{05BDA4BD-ED46-498C-B2AD-19BE3C075E93}" name="pagos_Rest" dataDxfId="106">
      <calculatedColumnFormula>E2/B2</calculatedColumnFormula>
    </tableColumn>
    <tableColumn id="6" xr3:uid="{F630CFA9-71B2-42A9-9079-E326770CE1CD}" name="telefono" dataDxfId="10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99EB964-DB02-4286-8FF5-CCE444E49310}" name="Tabla134856791011" displayName="Tabla134856791011" ref="A1:G13" totalsRowShown="0" headerRowDxfId="104" headerRowBorderDxfId="103" tableBorderDxfId="102">
  <autoFilter ref="A1:G13" xr:uid="{E99EB964-DB02-4286-8FF5-CCE444E49310}"/>
  <tableColumns count="7">
    <tableColumn id="1" xr3:uid="{2608729F-1497-4AB2-9DEA-4A87F8AC70C8}" name="ID_Nombre"/>
    <tableColumn id="2" xr3:uid="{252CB85F-6F36-42E1-AE87-844BA35D873D}" name="Pago_D"/>
    <tableColumn id="3" xr3:uid="{B2F74279-DA18-4AF4-ADAF-07666D1E41D4}" name="Abono_D"/>
    <tableColumn id="4" xr3:uid="{B5B6386C-17AA-4403-AB59-C118C1D101EE}" name="Deuda_C"/>
    <tableColumn id="5" xr3:uid="{44C91C15-C552-4BF8-AED5-4D3E4FF5D11B}" name="Capital_R"/>
    <tableColumn id="10" xr3:uid="{7C345F83-BF73-4BC3-91DB-206A47C56A22}" name="pagos_Rest" dataDxfId="101">
      <calculatedColumnFormula>E2/B2</calculatedColumnFormula>
    </tableColumn>
    <tableColumn id="6" xr3:uid="{492461CF-29A2-400D-9B46-BBE92E941E92}" name="telefono" dataDxfId="10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AAE2CC3-3320-439C-80B7-E599DA8D7300}" name="Tabla13485679101113" displayName="Tabla13485679101113" ref="A1:G13" totalsRowShown="0" headerRowDxfId="99" headerRowBorderDxfId="98" tableBorderDxfId="97">
  <autoFilter ref="A1:G13" xr:uid="{8AAE2CC3-3320-439C-80B7-E599DA8D7300}"/>
  <tableColumns count="7">
    <tableColumn id="1" xr3:uid="{DAC9C8F9-E8B5-4EB7-960A-C93425D90E30}" name="ID_Nombre"/>
    <tableColumn id="2" xr3:uid="{9B6BD405-D526-4DE6-81F2-BB9D43492AB1}" name="Pago_D"/>
    <tableColumn id="3" xr3:uid="{62F47B15-2C83-40FF-BFF8-D4DC87930A88}" name="Abono_D"/>
    <tableColumn id="4" xr3:uid="{DADF3F1E-1435-4206-AB98-EF41BBC97171}" name="Deuda_C"/>
    <tableColumn id="5" xr3:uid="{27A92C03-3FED-45EA-BB33-1176BD201094}" name="Capital_R"/>
    <tableColumn id="10" xr3:uid="{9B2126A6-32F3-461F-95D0-695F82272A55}" name="pagos_Rest" dataDxfId="96">
      <calculatedColumnFormula>E2/B2</calculatedColumnFormula>
    </tableColumn>
    <tableColumn id="6" xr3:uid="{83460C6E-7BE7-477E-BE00-7086A251575F}" name="telefono" dataDxfId="9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80E650-A2AD-401C-84B9-80D3C4387BB3}" name="Tabla1348567910111314" displayName="Tabla1348567910111314" ref="A1:G12" totalsRowShown="0" headerRowDxfId="94" headerRowBorderDxfId="93" tableBorderDxfId="92">
  <autoFilter ref="A1:G12" xr:uid="{8A80E650-A2AD-401C-84B9-80D3C4387BB3}"/>
  <tableColumns count="7">
    <tableColumn id="1" xr3:uid="{C09FAE72-DC32-491D-AA8D-5586AED48667}" name="ID_Nombre"/>
    <tableColumn id="2" xr3:uid="{3EC8DBB6-A652-4A4F-BD03-FEB5895DE87F}" name="Pago_D"/>
    <tableColumn id="3" xr3:uid="{31FFF85B-38F7-4745-B23B-5A5FFF99FDD9}" name="Abono_D"/>
    <tableColumn id="4" xr3:uid="{201ACE20-02F8-4A90-97CA-C7CF23578E6C}" name="Deuda_C"/>
    <tableColumn id="5" xr3:uid="{F979417D-861A-48D5-A52B-0BB2025CBBBD}" name="Capital_R"/>
    <tableColumn id="10" xr3:uid="{5C14F21E-9216-4C6F-A97E-0815F1DAD07B}" name="pagos_Rest" dataDxfId="91">
      <calculatedColumnFormula>E2/B2</calculatedColumnFormula>
    </tableColumn>
    <tableColumn id="6" xr3:uid="{2C919178-602F-4B29-A9C0-01847A0D909D}" name="telefono" dataDxfId="9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8BD86E-D639-4094-B84C-B548F9A55099}" name="Tabla134856791011131412" displayName="Tabla134856791011131412" ref="A1:G12" totalsRowShown="0" headerRowDxfId="89" headerRowBorderDxfId="88" tableBorderDxfId="87">
  <autoFilter ref="A1:G12" xr:uid="{3E8BD86E-D639-4094-B84C-B548F9A55099}"/>
  <tableColumns count="7">
    <tableColumn id="1" xr3:uid="{AE46A4AB-5AA9-43A8-A4C0-C70317741C4D}" name="ID_Nombre"/>
    <tableColumn id="2" xr3:uid="{C0BDA35F-81AB-4927-A14A-CADE579287AC}" name="Pago_D"/>
    <tableColumn id="3" xr3:uid="{E8494CD1-A457-43D3-A4AA-9A57D3BEE900}" name="Abono_D"/>
    <tableColumn id="4" xr3:uid="{EA5E7199-24C4-4E31-AAE8-E7DBBCE5BAD4}" name="Deuda_C"/>
    <tableColumn id="5" xr3:uid="{602610C4-563F-470E-BAEA-C7CBE2C2412C}" name="Capital_R"/>
    <tableColumn id="10" xr3:uid="{84947B64-4E28-45F8-9B46-07E6C4D88976}" name="pagos_Rest" dataDxfId="86">
      <calculatedColumnFormula>E2/B2</calculatedColumnFormula>
    </tableColumn>
    <tableColumn id="6" xr3:uid="{FB9EACB2-1D4C-49A4-B721-948F3375BA78}" name="telefono" dataDxfId="8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9F405FD-711E-45B8-97BC-1A56D95773A3}" name="Tabla13485679101113141215" displayName="Tabla13485679101113141215" ref="A1:G12" totalsRowShown="0" headerRowDxfId="84" headerRowBorderDxfId="83" tableBorderDxfId="82">
  <autoFilter ref="A1:G12" xr:uid="{69F405FD-711E-45B8-97BC-1A56D95773A3}"/>
  <tableColumns count="7">
    <tableColumn id="1" xr3:uid="{FE6DC215-4040-4B34-8200-37AC365751A7}" name="ID_Nombre"/>
    <tableColumn id="2" xr3:uid="{43B83655-1B7E-4C0F-9F85-61B70C7361B8}" name="Pago_D"/>
    <tableColumn id="3" xr3:uid="{ADD1DBE2-65CB-44F0-8B40-22253A72BA16}" name="Abono_D"/>
    <tableColumn id="4" xr3:uid="{562BAE91-F639-4B46-8AAE-61BF68CB6105}" name="Deuda_C"/>
    <tableColumn id="5" xr3:uid="{E9E942EA-F7C7-45FE-B3F0-4E8591F1D648}" name="Capital_R">
      <calculatedColumnFormula>D2-C2</calculatedColumnFormula>
    </tableColumn>
    <tableColumn id="10" xr3:uid="{DF29274F-8726-4F05-8221-BD14B94EA045}" name="pagos_Rest" dataDxfId="81">
      <calculatedColumnFormula>E2/B2</calculatedColumnFormula>
    </tableColumn>
    <tableColumn id="6" xr3:uid="{30F68211-4B10-490B-A557-8DADBBBA23C4}" name="telefono" dataDxfId="80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7CAB4D8-22A6-4C17-999B-8C73D7C7C7C2}" name="Tabla1348567910111314121516" displayName="Tabla1348567910111314121516" ref="A1:G11" totalsRowShown="0" headerRowDxfId="79" headerRowBorderDxfId="78" tableBorderDxfId="77">
  <autoFilter ref="A1:G11" xr:uid="{D7CAB4D8-22A6-4C17-999B-8C73D7C7C7C2}"/>
  <tableColumns count="7">
    <tableColumn id="1" xr3:uid="{EAA8307E-DA06-40B7-B7CC-96413E3BFDBB}" name="ID_Nombre"/>
    <tableColumn id="2" xr3:uid="{15AA5DBE-AB9B-4EF2-BD34-3B8F12148B92}" name="Pago_D"/>
    <tableColumn id="3" xr3:uid="{E04D13EF-620A-43DF-A788-FADB0E576E2A}" name="Abono_D"/>
    <tableColumn id="4" xr3:uid="{64315DF2-16AD-48F5-A838-C0A662AA2969}" name="Deuda_C"/>
    <tableColumn id="5" xr3:uid="{3299193B-A17A-4B79-B674-0607529A93ED}" name="Capital_R">
      <calculatedColumnFormula>D2-C2</calculatedColumnFormula>
    </tableColumn>
    <tableColumn id="10" xr3:uid="{370676D4-9947-4386-A507-2FBF6F34FB0A}" name="pagos_Rest" dataDxfId="76">
      <calculatedColumnFormula>E2/B2</calculatedColumnFormula>
    </tableColumn>
    <tableColumn id="6" xr3:uid="{B0FFDF87-5B64-4B52-B2BB-FB012E590837}" name="telefono" dataDxfId="7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EFB60B1-CB49-42B8-9CF9-0B1BF59404D1}" name="Tabla134856791011131412151617" displayName="Tabla134856791011131412151617" ref="A1:G15" totalsRowShown="0" headerRowDxfId="74" headerRowBorderDxfId="73" tableBorderDxfId="72">
  <autoFilter ref="A1:G15" xr:uid="{1EFB60B1-CB49-42B8-9CF9-0B1BF59404D1}"/>
  <tableColumns count="7">
    <tableColumn id="1" xr3:uid="{1B8CFD00-8FFD-411E-B8E3-F5053F0F350C}" name="ID_Nombre"/>
    <tableColumn id="2" xr3:uid="{4462E2A3-0DDC-4603-B3ED-23DB9681F9B0}" name="Pago_D"/>
    <tableColumn id="3" xr3:uid="{AFC19AC2-194C-4914-B3AF-690A22E976FC}" name="Abono_D"/>
    <tableColumn id="4" xr3:uid="{F99F4064-DFC3-4BF0-8436-ABD039546F1A}" name="Deuda_C"/>
    <tableColumn id="5" xr3:uid="{82E0673C-8FBF-45CB-AEAF-7DEDAB0B5F4D}" name="Capital_R">
      <calculatedColumnFormula>D2-C2</calculatedColumnFormula>
    </tableColumn>
    <tableColumn id="10" xr3:uid="{5C5BDAE2-4C1E-4FC4-B1B1-49FE34A26601}" name="pagos_Rest" dataDxfId="71">
      <calculatedColumnFormula>E2/B2</calculatedColumnFormula>
    </tableColumn>
    <tableColumn id="6" xr3:uid="{BBD6D234-C57D-4B0B-BA63-03B292342D45}" name="telefono" dataDxfId="7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FEB5C8A8-F4A2-46C6-8C64-16A16945ADB3}" name="Tabla13485679101113141215161718" displayName="Tabla13485679101113141215161718" ref="A1:G15" totalsRowShown="0" headerRowDxfId="69" headerRowBorderDxfId="68" tableBorderDxfId="67">
  <autoFilter ref="A1:G15" xr:uid="{FEB5C8A8-F4A2-46C6-8C64-16A16945ADB3}"/>
  <tableColumns count="7">
    <tableColumn id="1" xr3:uid="{F049D83A-DA1A-456D-A73E-1B42702C72E0}" name="ID_Nombre"/>
    <tableColumn id="2" xr3:uid="{0F0ACE24-7CF0-4E73-9FE2-067FBD78F0B6}" name="Pago_D"/>
    <tableColumn id="3" xr3:uid="{FEAE3A04-1444-46E7-9A1C-E742D9840DAA}" name="Abono_D"/>
    <tableColumn id="4" xr3:uid="{D47312BA-94C2-4C93-8AB3-FBC333C37A97}" name="Deuda_C"/>
    <tableColumn id="5" xr3:uid="{9EA30AA9-FAA6-40CF-93E6-0B3E004CF51B}" name="Capital_R">
      <calculatedColumnFormula>D2-C2</calculatedColumnFormula>
    </tableColumn>
    <tableColumn id="10" xr3:uid="{D87B9F1C-895E-443C-A475-2F8976BF8A0B}" name="pagos_Rest" dataDxfId="66">
      <calculatedColumnFormula>E2/B2</calculatedColumnFormula>
    </tableColumn>
    <tableColumn id="6" xr3:uid="{19C6AC21-C505-4954-969E-A8150F7FBAA2}" name="telefono" dataDxfId="65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84537FF-EF7D-4C40-BE3E-D1C13DEE0A44}" name="Tabla1348567910111314121516171819" displayName="Tabla1348567910111314121516171819" ref="A1:G17" totalsRowShown="0" headerRowDxfId="64" headerRowBorderDxfId="63" tableBorderDxfId="62">
  <autoFilter ref="A1:G17" xr:uid="{284537FF-EF7D-4C40-BE3E-D1C13DEE0A44}"/>
  <tableColumns count="7">
    <tableColumn id="1" xr3:uid="{7C25F6E8-F5BA-4A3E-8208-9DA9A6FC87DA}" name="ID_Nombre"/>
    <tableColumn id="2" xr3:uid="{2122E6A0-3765-4FFF-9918-E26566CA2DAF}" name="Pago_D"/>
    <tableColumn id="3" xr3:uid="{97ABD3EB-0F96-4A13-8929-E1CF7485D80B}" name="Abono_D"/>
    <tableColumn id="4" xr3:uid="{49840801-6BF7-41CC-A8BD-E65EB23B5873}" name="Deuda_C"/>
    <tableColumn id="5" xr3:uid="{63412C71-A5F4-4EE4-BACE-7F1720169F50}" name="Capital_R">
      <calculatedColumnFormula>D2-C2</calculatedColumnFormula>
    </tableColumn>
    <tableColumn id="10" xr3:uid="{48A5BB0E-2E1C-4BDB-A663-1CA62B649D8A}" name="pagos_Rest" dataDxfId="61">
      <calculatedColumnFormula>E2/B2</calculatedColumnFormula>
    </tableColumn>
    <tableColumn id="6" xr3:uid="{EBE09727-CA52-4A2A-9F66-2FFE33E26EC0}" name="telefono" dataDxfId="60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5CC7464-2911-434E-9232-EF3FA06F8ED4}" name="Tabla134856791011131412151617181920" displayName="Tabla134856791011131412151617181920" ref="A1:G17" totalsRowShown="0" headerRowDxfId="59" headerRowBorderDxfId="58" tableBorderDxfId="57">
  <autoFilter ref="A1:G17" xr:uid="{85CC7464-2911-434E-9232-EF3FA06F8ED4}"/>
  <tableColumns count="7">
    <tableColumn id="1" xr3:uid="{AD7D3691-7427-4100-BE54-4E3093DA9E6F}" name="ID_Nombre"/>
    <tableColumn id="2" xr3:uid="{18D25A37-38BD-4EBD-89A3-02517FE6218D}" name="Pago_D"/>
    <tableColumn id="3" xr3:uid="{925FCD1D-61DE-4B32-A52D-01AE29A7C91C}" name="Abono_D"/>
    <tableColumn id="4" xr3:uid="{66EC859D-7AAF-48B6-BC3A-6A938C596FA8}" name="Deuda_C"/>
    <tableColumn id="5" xr3:uid="{6EC7AB31-33C4-41EA-B8E2-BE5C6CD7EED4}" name="Capital_R">
      <calculatedColumnFormula>D2-C2</calculatedColumnFormula>
    </tableColumn>
    <tableColumn id="10" xr3:uid="{BA66FABC-81A9-4A2A-B635-97DAD4C7EEFC}" name="pagos_Rest" dataDxfId="56">
      <calculatedColumnFormula>E2/B2</calculatedColumnFormula>
    </tableColumn>
    <tableColumn id="6" xr3:uid="{3BFA3C10-8726-4B23-A4B4-0DD69F2CEE1B}" name="telefono" dataDxfId="55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766B9DED-B013-4BDF-B32A-5F8B2C0F521D}" name="Tabla13485679101113141215161718192021" displayName="Tabla13485679101113141215161718192021" ref="A1:G17" totalsRowShown="0" headerRowDxfId="54" headerRowBorderDxfId="53" tableBorderDxfId="52">
  <autoFilter ref="A1:G17" xr:uid="{766B9DED-B013-4BDF-B32A-5F8B2C0F521D}"/>
  <tableColumns count="7">
    <tableColumn id="1" xr3:uid="{C2DC5C5D-23A3-4442-AC1C-FBCECD21E314}" name="ID_Nombre"/>
    <tableColumn id="2" xr3:uid="{D7245703-2674-407C-A9D9-03E723C65FD8}" name="Pago_D"/>
    <tableColumn id="3" xr3:uid="{76B64DC4-6542-4487-870D-0F34E425D353}" name="Abono_D"/>
    <tableColumn id="4" xr3:uid="{B65158B2-4CCB-4F31-9994-442F503359DD}" name="Deuda_C"/>
    <tableColumn id="5" xr3:uid="{F15AFA6C-57E8-47BA-8620-6A0DB065DEFB}" name="Capital_R">
      <calculatedColumnFormula>D2-C2</calculatedColumnFormula>
    </tableColumn>
    <tableColumn id="10" xr3:uid="{AA0701C0-169D-486B-A101-BB70C898F1A3}" name="pagos_Rest" dataDxfId="51">
      <calculatedColumnFormula>E2/B2</calculatedColumnFormula>
    </tableColumn>
    <tableColumn id="6" xr3:uid="{ECEB162D-ABC5-4C3E-BD6B-8AFAEA2CFCE5}" name="telefono" dataDxfId="50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F7B076B-AE4D-4591-AE94-94B4001468BA}" name="Tabla1348567910111314121516171819202122" displayName="Tabla1348567910111314121516171819202122" ref="A1:G18" totalsRowShown="0" headerRowDxfId="49" headerRowBorderDxfId="48" tableBorderDxfId="47">
  <autoFilter ref="A1:G18" xr:uid="{CF7B076B-AE4D-4591-AE94-94B4001468BA}"/>
  <tableColumns count="7">
    <tableColumn id="1" xr3:uid="{15F4CD34-01A4-48CF-9A62-C374693CA8D9}" name="ID_Nombre"/>
    <tableColumn id="2" xr3:uid="{3F09E430-44F8-4FCC-A5A2-BE8940C59EFF}" name="Pago_D"/>
    <tableColumn id="3" xr3:uid="{BB952A6E-DB07-43A4-ACC4-869A0CC4FE13}" name="Abono_D"/>
    <tableColumn id="4" xr3:uid="{B237C4CC-55F2-474B-ABE6-CB19C1D6A024}" name="Deuda_C"/>
    <tableColumn id="5" xr3:uid="{1DBD2858-5EFC-4B22-A2EA-3FF0188BDA42}" name="Capital_R">
      <calculatedColumnFormula>D2-C2</calculatedColumnFormula>
    </tableColumn>
    <tableColumn id="10" xr3:uid="{B73C6A6F-710B-4D0A-8FAE-3AE7F3A274B8}" name="pagos_Rest" dataDxfId="46">
      <calculatedColumnFormula>E2/B2</calculatedColumnFormula>
    </tableColumn>
    <tableColumn id="6" xr3:uid="{903985C8-1FED-40A9-866A-1C7161A077E0}" name="telefono" dataDxfId="4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858E4D4-F015-403F-B251-CA71C73F674D}" name="Tabla134856791011131412151617181920212223" displayName="Tabla134856791011131412151617181920212223" ref="A1:G18" totalsRowShown="0" headerRowDxfId="44" headerRowBorderDxfId="43" tableBorderDxfId="42">
  <autoFilter ref="A1:G18" xr:uid="{1858E4D4-F015-403F-B251-CA71C73F674D}"/>
  <tableColumns count="7">
    <tableColumn id="1" xr3:uid="{8E20FC35-A274-48C6-88CE-6025341E175E}" name="ID_Nombre"/>
    <tableColumn id="2" xr3:uid="{37327548-90E0-4F0E-AA2E-8CF828220F10}" name="Pago_D"/>
    <tableColumn id="3" xr3:uid="{92FB6650-780D-42CB-990A-0E175B405582}" name="Abono_D"/>
    <tableColumn id="4" xr3:uid="{D0025462-1567-43BE-A581-83B36F1AB4EB}" name="Deuda_C"/>
    <tableColumn id="5" xr3:uid="{843E124A-4979-4706-BAB4-F28D992AD40F}" name="Capital_R">
      <calculatedColumnFormula>D2-C2</calculatedColumnFormula>
    </tableColumn>
    <tableColumn id="10" xr3:uid="{56AA5DBC-CEFB-4672-9586-43755F6E8AFC}" name="pagos_Rest" dataDxfId="41">
      <calculatedColumnFormula>E2/B2</calculatedColumnFormula>
    </tableColumn>
    <tableColumn id="6" xr3:uid="{B2AE6D86-CCE7-493B-ADA4-58123D5562AB}" name="telefono" dataDxfId="40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6E64EDB-6F15-4C24-86F8-E9D0F658EDA8}" name="Tabla13485679101113141215161718192021222324" displayName="Tabla13485679101113141215161718192021222324" ref="A1:G18" totalsRowShown="0" headerRowDxfId="39" headerRowBorderDxfId="38" tableBorderDxfId="37">
  <autoFilter ref="A1:G18" xr:uid="{B6E64EDB-6F15-4C24-86F8-E9D0F658EDA8}"/>
  <tableColumns count="7">
    <tableColumn id="1" xr3:uid="{B75E25D8-ADF5-4957-97D1-783BE278B509}" name="ID_Nombre"/>
    <tableColumn id="2" xr3:uid="{22F01A0B-719B-4BC4-8A8A-2A61618BCC90}" name="Pago_D"/>
    <tableColumn id="3" xr3:uid="{F70466A4-0FA4-4386-BBC2-776402F54CC7}" name="Abono_D"/>
    <tableColumn id="4" xr3:uid="{C1E6E9C4-FF33-401F-B12F-39DCCA6A272F}" name="Deuda_C"/>
    <tableColumn id="5" xr3:uid="{1212EF4C-630E-4CAF-87A7-DC6BCB1654B7}" name="Capital_R">
      <calculatedColumnFormula>D2-C2</calculatedColumnFormula>
    </tableColumn>
    <tableColumn id="10" xr3:uid="{E097AC18-1950-4BAF-AA9F-21C0EB3A49D1}" name="pagos_Rest" dataDxfId="36">
      <calculatedColumnFormula>E2/B2</calculatedColumnFormula>
    </tableColumn>
    <tableColumn id="6" xr3:uid="{8643B44C-A61C-469D-9C72-1242E8418ABD}" name="telefono" dataDxfId="35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4CB219B7-FA66-4D83-9A3C-AE2CFD2C20BD}" name="Tabla1348567910111314121516171819202122232425" displayName="Tabla1348567910111314121516171819202122232425" ref="A1:G18" totalsRowShown="0" headerRowDxfId="34" headerRowBorderDxfId="33" tableBorderDxfId="32">
  <autoFilter ref="A1:G18" xr:uid="{4CB219B7-FA66-4D83-9A3C-AE2CFD2C20BD}"/>
  <tableColumns count="7">
    <tableColumn id="1" xr3:uid="{AA657E5A-17E7-4F5E-AF7F-5A7AE491AE6E}" name="ID_Nombre"/>
    <tableColumn id="2" xr3:uid="{56E908A5-B8E5-4C6B-BAFB-CF2887DA3B45}" name="Pago_D"/>
    <tableColumn id="3" xr3:uid="{0EF2C389-4652-4859-9025-DE8CAC78022B}" name="Abono_D"/>
    <tableColumn id="4" xr3:uid="{60F46E6B-D699-4E60-BD63-317E5769030F}" name="Deuda_C"/>
    <tableColumn id="5" xr3:uid="{2035F999-BDDC-44B3-9FF1-4691D8C25AB7}" name="Capital_R">
      <calculatedColumnFormula>D2-C2</calculatedColumnFormula>
    </tableColumn>
    <tableColumn id="10" xr3:uid="{6EE7B41D-6FF5-4B22-AEBA-999DC4BB1053}" name="pagos_Rest" dataDxfId="31">
      <calculatedColumnFormula>E2/B2</calculatedColumnFormula>
    </tableColumn>
    <tableColumn id="6" xr3:uid="{B37761D8-6487-45B7-9AFA-6CF5708B7500}" name="telefono" dataDxfId="30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54B1667-495C-49EA-BA76-FD5977023600}" name="Tabla134856791011131412151617181920212223242526" displayName="Tabla134856791011131412151617181920212223242526" ref="A1:G20" totalsRowShown="0" headerRowDxfId="29" headerRowBorderDxfId="28" tableBorderDxfId="27">
  <autoFilter ref="A1:G20" xr:uid="{054B1667-495C-49EA-BA76-FD5977023600}"/>
  <tableColumns count="7">
    <tableColumn id="1" xr3:uid="{6B06A32C-1EC9-4388-A971-CB6A043BD290}" name="ID_Nombre"/>
    <tableColumn id="2" xr3:uid="{A91FBE1D-6BD4-49CE-A073-06F7DAFB44BC}" name="Pago_D"/>
    <tableColumn id="3" xr3:uid="{E9AC48A6-359E-4062-A748-255C280F0136}" name="Abono_D"/>
    <tableColumn id="4" xr3:uid="{7596B128-5BBE-4CB9-87CC-E59AD57DD9A1}" name="Deuda_C"/>
    <tableColumn id="5" xr3:uid="{EF5F7C63-2FB3-4F48-89F9-31FB6089809D}" name="Capital_R">
      <calculatedColumnFormula>D2-C2</calculatedColumnFormula>
    </tableColumn>
    <tableColumn id="10" xr3:uid="{CB6D03C5-BEA2-4885-A5B0-73670016490F}" name="pagos_Rest" dataDxfId="26">
      <calculatedColumnFormula>E2/B2</calculatedColumnFormula>
    </tableColumn>
    <tableColumn id="6" xr3:uid="{B8C376FD-31D6-43DC-9CB2-E6C270706A9C}" name="telefono" dataDxfId="25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8BEFDFE-6DB8-43A2-BC9B-08AC89C8CE9B}" name="Tabla13485679101113141215161718192021222324252627" displayName="Tabla13485679101113141215161718192021222324252627" ref="B1:H19" totalsRowShown="0" headerRowDxfId="24" headerRowBorderDxfId="23" tableBorderDxfId="22">
  <autoFilter ref="B1:H19" xr:uid="{A8BEFDFE-6DB8-43A2-BC9B-08AC89C8CE9B}"/>
  <tableColumns count="7">
    <tableColumn id="1" xr3:uid="{D2275899-318F-4D5C-AC46-D883A35A5C00}" name="ID_Nombre"/>
    <tableColumn id="2" xr3:uid="{6F43D77E-4CB9-4A81-96A8-91F6272E5D18}" name="Pago_D"/>
    <tableColumn id="3" xr3:uid="{67D88011-54CB-4A73-973C-E3E1F30E0435}" name="Abono_D"/>
    <tableColumn id="4" xr3:uid="{EB479520-4143-42E6-B2CF-A0DDBF09D6B7}" name="Deuda_C"/>
    <tableColumn id="5" xr3:uid="{A833D911-30AC-4216-B530-5A3783186EA1}" name="Capital_R">
      <calculatedColumnFormula>E2-D2</calculatedColumnFormula>
    </tableColumn>
    <tableColumn id="10" xr3:uid="{F9A7B49E-E1AA-4828-9AB8-1BDD7F75526A}" name="pagos_Rest" dataDxfId="21">
      <calculatedColumnFormula>F2/C2</calculatedColumnFormula>
    </tableColumn>
    <tableColumn id="6" xr3:uid="{5CE53FE1-3B01-449E-BF0D-C1ACAD6C331C}" name="telefono" dataDxfId="20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F6B5E4C1-579B-4E01-B73D-1E5A5560C203}" name="Tabla1348567910111314121516171819202122232425262728" displayName="Tabla1348567910111314121516171819202122232425262728" ref="B1:H19" totalsRowShown="0" headerRowDxfId="19" headerRowBorderDxfId="18" tableBorderDxfId="17">
  <autoFilter ref="B1:H19" xr:uid="{F6B5E4C1-579B-4E01-B73D-1E5A5560C203}"/>
  <tableColumns count="7">
    <tableColumn id="1" xr3:uid="{E87CD598-FB1B-46C8-8550-C90992B9C849}" name="ID_Nombre"/>
    <tableColumn id="2" xr3:uid="{3560D8B9-A7F8-440F-95DE-DC108265B06A}" name="Pago_D"/>
    <tableColumn id="3" xr3:uid="{4B479C67-8B99-421E-89AA-A4B8CEA05820}" name="Abono_D"/>
    <tableColumn id="4" xr3:uid="{85C8A8E6-FA9C-44FC-87D8-37E9F6D29B5A}" name="Deuda_C"/>
    <tableColumn id="5" xr3:uid="{9C083EF5-4C27-41E3-AAC5-A3B4D86A8592}" name="Capital_R">
      <calculatedColumnFormula>E2-D2</calculatedColumnFormula>
    </tableColumn>
    <tableColumn id="10" xr3:uid="{F55F569E-AEFB-40C9-9367-6BB37BCE7DE3}" name="pagos_Rest" dataDxfId="16">
      <calculatedColumnFormula>F2/C2</calculatedColumnFormula>
    </tableColumn>
    <tableColumn id="6" xr3:uid="{8A8C550D-1EED-41D5-BD66-413298F5FF67}" name="telefono" dataDxfId="15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5D7D0DF-49AD-4457-8DF3-F3A08D546313}" name="Tabla134856791011131412151617181920212223242526272829" displayName="Tabla134856791011131412151617181920212223242526272829" ref="B1:H18" totalsRowShown="0" headerRowDxfId="14" headerRowBorderDxfId="13" tableBorderDxfId="12">
  <autoFilter ref="B1:H18" xr:uid="{F6B5E4C1-579B-4E01-B73D-1E5A5560C203}"/>
  <tableColumns count="7">
    <tableColumn id="1" xr3:uid="{E7E2B903-7491-4CF9-AF49-D9D1327A6EDA}" name="ID_Nombre"/>
    <tableColumn id="2" xr3:uid="{9BD9A902-977A-47C9-8449-6BA02C333695}" name="Pago_D"/>
    <tableColumn id="3" xr3:uid="{2A38753D-5EBD-4147-804F-51B693E99EEC}" name="Abono_D"/>
    <tableColumn id="4" xr3:uid="{C20477E5-D4E8-4E65-8ED4-D3ADAD640C56}" name="Deuda_C"/>
    <tableColumn id="5" xr3:uid="{CC15985B-64F5-4D11-82E5-DAAB8DF65F80}" name="Capital_R">
      <calculatedColumnFormula>E2-D2</calculatedColumnFormula>
    </tableColumn>
    <tableColumn id="10" xr3:uid="{7A2595B9-C751-4C43-8AB2-25A008DB522F}" name="pagos_Rest" dataDxfId="11">
      <calculatedColumnFormula>F2/C2</calculatedColumnFormula>
    </tableColumn>
    <tableColumn id="6" xr3:uid="{069720C6-0970-48E7-AF99-DA7A39115C9A}" name="telefono" dataDxfId="10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7D3FE905-7834-0441-B4A0-7C3950F0FD6D}" name="Tabla13485679101113141215161718192021222324252627282930" displayName="Tabla13485679101113141215161718192021222324252627282930" ref="A1:G16" totalsRowShown="0" headerRowDxfId="9" headerRowBorderDxfId="8" tableBorderDxfId="7">
  <autoFilter ref="A1:G16" xr:uid="{7D3FE905-7834-0441-B4A0-7C3950F0FD6D}"/>
  <tableColumns count="7">
    <tableColumn id="1" xr3:uid="{6633818D-FCAD-8945-AE89-DA01721A83A1}" name="ID_Nombre"/>
    <tableColumn id="2" xr3:uid="{F69F735A-DAC0-E145-BF3C-C8F3852A34AF}" name="Pago_D"/>
    <tableColumn id="3" xr3:uid="{168047A7-7988-8342-9678-CFC0C7BA6283}" name="Abono_D"/>
    <tableColumn id="4" xr3:uid="{5A0B859D-1699-7C40-A44F-1B81194CFB34}" name="Deuda_C"/>
    <tableColumn id="5" xr3:uid="{F229457B-8AAB-3E43-9030-9838A81E145B}" name="Capital_R">
      <calculatedColumnFormula>D2-C2</calculatedColumnFormula>
    </tableColumn>
    <tableColumn id="10" xr3:uid="{5E60B219-9381-E742-A834-27801A243D53}" name="pagos_Rest" dataDxfId="6">
      <calculatedColumnFormula>E2/B2</calculatedColumnFormula>
    </tableColumn>
    <tableColumn id="6" xr3:uid="{4EB767F9-1B04-214D-920F-846665D823E6}" name="telefono" dataDxfId="5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D5A0889-2228-4552-9FFC-E5988DAD943E}" name="Tabla1348567910111314121516171819202122232425262728293031" displayName="Tabla1348567910111314121516171819202122232425262728293031" ref="A1:G16" totalsRowShown="0" headerRowDxfId="4" headerRowBorderDxfId="3" tableBorderDxfId="2">
  <autoFilter ref="A1:G16" xr:uid="{CD5A0889-2228-4552-9FFC-E5988DAD943E}"/>
  <tableColumns count="7">
    <tableColumn id="1" xr3:uid="{68FE6F5D-5ACE-476A-B08B-10F716C28821}" name="ID_Nombre"/>
    <tableColumn id="2" xr3:uid="{626CF108-AFD0-4B36-9D7D-A2AFC048606B}" name="Pago_D"/>
    <tableColumn id="3" xr3:uid="{1365EEBF-8D55-43E1-A1E7-19DC4E34ED27}" name="Abono_D"/>
    <tableColumn id="4" xr3:uid="{4208882B-38A8-42F2-9A67-8A98DA7B5CCB}" name="Deuda_C"/>
    <tableColumn id="5" xr3:uid="{CD61A6CB-AA3A-41F4-ABD4-DCE73D4EEAD7}" name="Capital_R">
      <calculatedColumnFormula>D2-C2</calculatedColumnFormula>
    </tableColumn>
    <tableColumn id="10" xr3:uid="{51D5168F-740E-40C0-985D-251DDAE3E6C2}" name="pagos_Rest" dataDxfId="1">
      <calculatedColumnFormula>E2/B2</calculatedColumnFormula>
    </tableColumn>
    <tableColumn id="6" xr3:uid="{B1146AB3-A09F-464B-A777-72897F887D05}" name="telefo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8EE79-2183-421B-996D-65858C49631E}">
  <sheetPr codeName="Hoja1"/>
  <dimension ref="A1:K16"/>
  <sheetViews>
    <sheetView workbookViewId="0">
      <selection activeCell="K9" sqref="K9"/>
    </sheetView>
  </sheetViews>
  <sheetFormatPr baseColWidth="10" defaultColWidth="8.83203125" defaultRowHeight="15" x14ac:dyDescent="0.2"/>
  <cols>
    <col min="1" max="1" width="12.5" bestFit="1" customWidth="1"/>
    <col min="2" max="5" width="13.5" bestFit="1" customWidth="1"/>
    <col min="6" max="6" width="13.5" customWidth="1"/>
    <col min="7" max="7" width="13.6640625" bestFit="1" customWidth="1"/>
    <col min="8" max="8" width="12.5" customWidth="1"/>
    <col min="9" max="9" width="10.33203125" customWidth="1"/>
    <col min="10" max="10" width="12.5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10" t="s">
        <v>8</v>
      </c>
      <c r="B2" s="11">
        <v>600</v>
      </c>
      <c r="C2" s="11">
        <v>600</v>
      </c>
      <c r="D2" s="11">
        <v>9500</v>
      </c>
      <c r="E2" s="12">
        <f>D2-C2</f>
        <v>8900</v>
      </c>
      <c r="F2" s="13">
        <f t="shared" ref="F2:F11" si="0">E2/B2</f>
        <v>14.833333333333334</v>
      </c>
      <c r="G2" s="28" t="s">
        <v>9</v>
      </c>
      <c r="H2" s="26"/>
      <c r="J2" s="5" t="s">
        <v>10</v>
      </c>
      <c r="K2" s="6">
        <v>0</v>
      </c>
    </row>
    <row r="3" spans="1:11" ht="16" x14ac:dyDescent="0.25">
      <c r="A3" s="14" t="s">
        <v>11</v>
      </c>
      <c r="B3" s="15">
        <v>200</v>
      </c>
      <c r="C3" s="15">
        <v>0</v>
      </c>
      <c r="D3" s="15">
        <v>4810</v>
      </c>
      <c r="E3" s="16">
        <f t="shared" ref="E3:E8" si="1">SUM(D3-C3)</f>
        <v>4810</v>
      </c>
      <c r="F3" s="17">
        <f>E3/B3</f>
        <v>24.05</v>
      </c>
      <c r="G3" s="29" t="s">
        <v>12</v>
      </c>
      <c r="H3" s="26"/>
      <c r="J3" s="5" t="s">
        <v>13</v>
      </c>
      <c r="K3" s="8">
        <f>SUM(C2:C11)</f>
        <v>1100</v>
      </c>
    </row>
    <row r="4" spans="1:11" ht="16" x14ac:dyDescent="0.25">
      <c r="A4" s="14" t="s">
        <v>14</v>
      </c>
      <c r="B4" s="15">
        <v>80</v>
      </c>
      <c r="C4" s="15">
        <v>250</v>
      </c>
      <c r="D4" s="15">
        <v>460</v>
      </c>
      <c r="E4" s="16">
        <f t="shared" si="1"/>
        <v>210</v>
      </c>
      <c r="F4" s="17">
        <f t="shared" si="0"/>
        <v>2.625</v>
      </c>
      <c r="G4" s="29"/>
      <c r="H4" s="26"/>
      <c r="J4" s="5" t="s">
        <v>15</v>
      </c>
      <c r="K4" s="6"/>
    </row>
    <row r="5" spans="1:11" ht="16" x14ac:dyDescent="0.25">
      <c r="A5" s="14" t="s">
        <v>16</v>
      </c>
      <c r="B5" s="15">
        <v>50</v>
      </c>
      <c r="C5" s="15">
        <v>50</v>
      </c>
      <c r="D5" s="15">
        <v>630</v>
      </c>
      <c r="E5" s="16">
        <f t="shared" si="1"/>
        <v>580</v>
      </c>
      <c r="F5" s="17">
        <f t="shared" si="0"/>
        <v>11.6</v>
      </c>
      <c r="G5" s="29"/>
      <c r="H5" s="26"/>
      <c r="J5" s="7" t="s">
        <v>17</v>
      </c>
      <c r="K5" s="9">
        <f>K2+K3-K4</f>
        <v>1100</v>
      </c>
    </row>
    <row r="6" spans="1:11" ht="16" x14ac:dyDescent="0.25">
      <c r="A6" s="14" t="s">
        <v>18</v>
      </c>
      <c r="B6" s="15">
        <v>200</v>
      </c>
      <c r="C6" s="15">
        <v>0</v>
      </c>
      <c r="D6" s="15">
        <v>3030</v>
      </c>
      <c r="E6" s="16">
        <f t="shared" si="1"/>
        <v>3030</v>
      </c>
      <c r="F6" s="17">
        <f t="shared" si="0"/>
        <v>15.15</v>
      </c>
      <c r="G6" s="29"/>
      <c r="H6" s="26"/>
    </row>
    <row r="7" spans="1:11" ht="16" x14ac:dyDescent="0.25">
      <c r="A7" s="14" t="s">
        <v>19</v>
      </c>
      <c r="B7" s="15">
        <v>90</v>
      </c>
      <c r="C7" s="15">
        <v>0</v>
      </c>
      <c r="D7" s="15">
        <v>700</v>
      </c>
      <c r="E7" s="16">
        <f t="shared" si="1"/>
        <v>700</v>
      </c>
      <c r="F7" s="17">
        <f t="shared" si="0"/>
        <v>7.7777777777777777</v>
      </c>
      <c r="G7" s="29"/>
      <c r="H7" s="26"/>
      <c r="J7" s="103" t="s">
        <v>7</v>
      </c>
      <c r="K7" s="104"/>
    </row>
    <row r="8" spans="1:11" ht="16" x14ac:dyDescent="0.25">
      <c r="A8" s="19" t="s">
        <v>20</v>
      </c>
      <c r="B8" s="20">
        <v>1</v>
      </c>
      <c r="C8" s="20">
        <v>0</v>
      </c>
      <c r="D8" s="20">
        <v>550</v>
      </c>
      <c r="E8" s="21">
        <f t="shared" si="1"/>
        <v>550</v>
      </c>
      <c r="F8" s="22">
        <f t="shared" si="0"/>
        <v>550</v>
      </c>
      <c r="G8" s="30"/>
      <c r="H8" s="27"/>
      <c r="J8" s="5" t="s">
        <v>21</v>
      </c>
      <c r="K8" s="18">
        <f>SUM(D2:D11)</f>
        <v>27080</v>
      </c>
    </row>
    <row r="9" spans="1:11" ht="16" x14ac:dyDescent="0.25">
      <c r="A9" s="19" t="s">
        <v>22</v>
      </c>
      <c r="B9" s="20">
        <v>1</v>
      </c>
      <c r="C9" s="20">
        <v>200</v>
      </c>
      <c r="D9" s="20">
        <v>700</v>
      </c>
      <c r="E9" s="21">
        <f>D9-C9</f>
        <v>500</v>
      </c>
      <c r="F9" s="22">
        <f t="shared" si="0"/>
        <v>500</v>
      </c>
      <c r="G9" s="30"/>
      <c r="H9" s="27"/>
      <c r="J9" s="7" t="s">
        <v>23</v>
      </c>
      <c r="K9" s="9">
        <f>SUM(E2:E11)</f>
        <v>25980</v>
      </c>
    </row>
    <row r="10" spans="1:11" ht="16" x14ac:dyDescent="0.25">
      <c r="A10" s="19" t="s">
        <v>24</v>
      </c>
      <c r="B10" s="20">
        <v>1</v>
      </c>
      <c r="C10" s="20">
        <v>0</v>
      </c>
      <c r="D10" s="20">
        <v>5700</v>
      </c>
      <c r="E10" s="21">
        <f>SUM(D10-C10)</f>
        <v>5700</v>
      </c>
      <c r="F10" s="22">
        <f t="shared" si="0"/>
        <v>5700</v>
      </c>
      <c r="G10" s="30"/>
      <c r="H10" s="27"/>
    </row>
    <row r="11" spans="1:11" ht="16" x14ac:dyDescent="0.25">
      <c r="A11" s="19" t="s">
        <v>25</v>
      </c>
      <c r="B11" s="20">
        <v>1</v>
      </c>
      <c r="C11" s="20">
        <v>0</v>
      </c>
      <c r="D11" s="20">
        <v>1000</v>
      </c>
      <c r="E11" s="21">
        <f>SUM(D11-C11)</f>
        <v>1000</v>
      </c>
      <c r="F11" s="22">
        <f t="shared" si="0"/>
        <v>1000</v>
      </c>
      <c r="G11" s="30"/>
      <c r="H11" s="27"/>
    </row>
    <row r="13" spans="1:11" ht="16" x14ac:dyDescent="0.25">
      <c r="A13" s="1" t="s">
        <v>26</v>
      </c>
      <c r="B13" s="2">
        <v>5110</v>
      </c>
    </row>
    <row r="14" spans="1:11" ht="16" x14ac:dyDescent="0.25">
      <c r="A14" s="1" t="s">
        <v>27</v>
      </c>
      <c r="B14" s="2">
        <v>300</v>
      </c>
    </row>
    <row r="15" spans="1:11" ht="16" x14ac:dyDescent="0.25">
      <c r="A15" s="1" t="s">
        <v>28</v>
      </c>
      <c r="B15" s="2">
        <v>1260</v>
      </c>
    </row>
    <row r="16" spans="1:11" x14ac:dyDescent="0.2">
      <c r="A16" s="3"/>
      <c r="B16" s="4">
        <f>SUM(B13:B15)</f>
        <v>6670</v>
      </c>
    </row>
  </sheetData>
  <mergeCells count="2">
    <mergeCell ref="J1:K1"/>
    <mergeCell ref="J7:K7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8A621-259B-4B4D-81D0-51CD5FB1BEBB}">
  <sheetPr codeName="Hoja2"/>
  <dimension ref="A1:K17"/>
  <sheetViews>
    <sheetView workbookViewId="0">
      <selection activeCell="K8" sqref="K8"/>
    </sheetView>
  </sheetViews>
  <sheetFormatPr baseColWidth="10" defaultColWidth="8.83203125" defaultRowHeight="15" x14ac:dyDescent="0.2"/>
  <cols>
    <col min="1" max="1" width="12.5" bestFit="1" customWidth="1"/>
    <col min="2" max="5" width="13.5" bestFit="1" customWidth="1"/>
    <col min="6" max="6" width="13.5" customWidth="1"/>
    <col min="7" max="7" width="13.6640625" bestFit="1" customWidth="1"/>
    <col min="8" max="8" width="12.5" customWidth="1"/>
    <col min="9" max="9" width="10.33203125" customWidth="1"/>
    <col min="10" max="10" width="12.5" customWidth="1"/>
    <col min="11" max="11" width="20.6640625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10" t="s">
        <v>8</v>
      </c>
      <c r="B2" s="11">
        <v>600</v>
      </c>
      <c r="C2" s="11">
        <v>600</v>
      </c>
      <c r="D2" s="11">
        <v>8900</v>
      </c>
      <c r="E2" s="12">
        <f>D2-C2</f>
        <v>8300</v>
      </c>
      <c r="F2" s="13">
        <f t="shared" ref="F2:F12" si="0">E2/B2</f>
        <v>13.833333333333334</v>
      </c>
      <c r="G2" s="28" t="s">
        <v>9</v>
      </c>
      <c r="H2" s="26"/>
      <c r="J2" s="5" t="s">
        <v>10</v>
      </c>
      <c r="K2" s="6">
        <v>1100</v>
      </c>
    </row>
    <row r="3" spans="1:11" ht="16" x14ac:dyDescent="0.25">
      <c r="A3" s="14" t="s">
        <v>11</v>
      </c>
      <c r="B3" s="15">
        <v>200</v>
      </c>
      <c r="C3" s="15">
        <v>0</v>
      </c>
      <c r="D3" s="15">
        <v>4810</v>
      </c>
      <c r="E3" s="16">
        <f t="shared" ref="E3:E8" si="1">SUM(D3-C3)</f>
        <v>4810</v>
      </c>
      <c r="F3" s="17">
        <f>E3/B3</f>
        <v>24.05</v>
      </c>
      <c r="G3" s="29" t="s">
        <v>12</v>
      </c>
      <c r="H3" s="26"/>
      <c r="J3" s="5" t="s">
        <v>13</v>
      </c>
      <c r="K3" s="8">
        <f>SUM(C2:C12)</f>
        <v>1500</v>
      </c>
    </row>
    <row r="4" spans="1:11" ht="16" x14ac:dyDescent="0.25">
      <c r="A4" s="14" t="s">
        <v>14</v>
      </c>
      <c r="B4" s="15">
        <v>80</v>
      </c>
      <c r="C4" s="15">
        <v>0</v>
      </c>
      <c r="D4" s="15">
        <v>210</v>
      </c>
      <c r="E4" s="16">
        <f t="shared" si="1"/>
        <v>210</v>
      </c>
      <c r="F4" s="17">
        <f t="shared" si="0"/>
        <v>2.625</v>
      </c>
      <c r="G4" s="29"/>
      <c r="H4" s="26"/>
      <c r="J4" s="5" t="s">
        <v>15</v>
      </c>
      <c r="K4" s="6">
        <v>1500</v>
      </c>
    </row>
    <row r="5" spans="1:11" ht="16" x14ac:dyDescent="0.25">
      <c r="A5" s="14" t="s">
        <v>16</v>
      </c>
      <c r="B5" s="15">
        <v>50</v>
      </c>
      <c r="C5" s="15">
        <v>0</v>
      </c>
      <c r="D5" s="15">
        <v>580</v>
      </c>
      <c r="E5" s="16">
        <f t="shared" si="1"/>
        <v>580</v>
      </c>
      <c r="F5" s="17">
        <f t="shared" si="0"/>
        <v>11.6</v>
      </c>
      <c r="G5" s="29"/>
      <c r="H5" s="26"/>
      <c r="J5" s="7" t="s">
        <v>17</v>
      </c>
      <c r="K5" s="9">
        <f>K2+K3-K4</f>
        <v>1100</v>
      </c>
    </row>
    <row r="6" spans="1:11" ht="16" x14ac:dyDescent="0.25">
      <c r="A6" s="14" t="s">
        <v>18</v>
      </c>
      <c r="B6" s="15">
        <v>200</v>
      </c>
      <c r="C6" s="15">
        <v>0</v>
      </c>
      <c r="D6" s="15">
        <v>3030</v>
      </c>
      <c r="E6" s="16">
        <f t="shared" si="1"/>
        <v>3030</v>
      </c>
      <c r="F6" s="17">
        <f t="shared" si="0"/>
        <v>15.15</v>
      </c>
      <c r="G6" s="29"/>
      <c r="H6" s="26"/>
    </row>
    <row r="7" spans="1:11" ht="16" x14ac:dyDescent="0.25">
      <c r="A7" s="14" t="s">
        <v>19</v>
      </c>
      <c r="B7" s="15">
        <v>90</v>
      </c>
      <c r="C7" s="15">
        <v>200</v>
      </c>
      <c r="D7" s="15">
        <v>700</v>
      </c>
      <c r="E7" s="16">
        <f t="shared" si="1"/>
        <v>500</v>
      </c>
      <c r="F7" s="17">
        <f t="shared" si="0"/>
        <v>5.5555555555555554</v>
      </c>
      <c r="G7" s="29"/>
      <c r="H7" s="26"/>
      <c r="J7" s="103" t="s">
        <v>7</v>
      </c>
      <c r="K7" s="104"/>
    </row>
    <row r="8" spans="1:11" ht="16" x14ac:dyDescent="0.25">
      <c r="A8" s="14" t="s">
        <v>20</v>
      </c>
      <c r="B8" s="15">
        <v>1</v>
      </c>
      <c r="C8" s="15">
        <v>550</v>
      </c>
      <c r="D8" s="15">
        <v>550</v>
      </c>
      <c r="E8" s="16">
        <f t="shared" si="1"/>
        <v>0</v>
      </c>
      <c r="F8" s="32">
        <f t="shared" si="0"/>
        <v>0</v>
      </c>
      <c r="G8" s="30"/>
      <c r="H8" s="27"/>
      <c r="J8" s="5" t="s">
        <v>21</v>
      </c>
      <c r="K8" s="18">
        <f>SUM(D2:D12)</f>
        <v>27930</v>
      </c>
    </row>
    <row r="9" spans="1:11" ht="16" x14ac:dyDescent="0.25">
      <c r="A9" s="19" t="s">
        <v>22</v>
      </c>
      <c r="B9" s="20">
        <v>1</v>
      </c>
      <c r="C9" s="20">
        <v>0</v>
      </c>
      <c r="D9" s="20">
        <v>500</v>
      </c>
      <c r="E9" s="21">
        <f>D9-C9</f>
        <v>500</v>
      </c>
      <c r="F9" s="22">
        <f t="shared" si="0"/>
        <v>500</v>
      </c>
      <c r="G9" s="30"/>
      <c r="H9" s="27"/>
      <c r="J9" s="7" t="s">
        <v>23</v>
      </c>
      <c r="K9" s="9">
        <f>SUM(E2:E12)</f>
        <v>26430</v>
      </c>
    </row>
    <row r="10" spans="1:11" ht="16" x14ac:dyDescent="0.25">
      <c r="A10" s="19" t="s">
        <v>24</v>
      </c>
      <c r="B10" s="20">
        <v>1</v>
      </c>
      <c r="C10" s="20">
        <v>0</v>
      </c>
      <c r="D10" s="20">
        <v>5700</v>
      </c>
      <c r="E10" s="21">
        <f>SUM(D10-C10)</f>
        <v>5700</v>
      </c>
      <c r="F10" s="22">
        <f t="shared" si="0"/>
        <v>5700</v>
      </c>
      <c r="G10" s="30"/>
      <c r="H10" s="27"/>
    </row>
    <row r="11" spans="1:11" ht="16" x14ac:dyDescent="0.25">
      <c r="A11" s="19" t="s">
        <v>29</v>
      </c>
      <c r="B11" s="20">
        <v>150</v>
      </c>
      <c r="C11" s="20">
        <v>150</v>
      </c>
      <c r="D11" s="20">
        <v>1950</v>
      </c>
      <c r="E11" s="21">
        <f>SUM(D11-C11)</f>
        <v>1800</v>
      </c>
      <c r="F11" s="33">
        <f>E11/B11</f>
        <v>12</v>
      </c>
      <c r="G11" s="34"/>
      <c r="H11" s="27"/>
    </row>
    <row r="12" spans="1:11" ht="16" x14ac:dyDescent="0.25">
      <c r="A12" s="19" t="s">
        <v>25</v>
      </c>
      <c r="B12" s="20">
        <v>1</v>
      </c>
      <c r="C12" s="20">
        <v>0</v>
      </c>
      <c r="D12" s="20">
        <v>1000</v>
      </c>
      <c r="E12" s="21">
        <f>SUM(D12-C12)</f>
        <v>1000</v>
      </c>
      <c r="F12" s="22">
        <f t="shared" si="0"/>
        <v>1000</v>
      </c>
      <c r="G12" s="30"/>
      <c r="H12" s="27"/>
    </row>
    <row r="14" spans="1:11" ht="16" x14ac:dyDescent="0.25">
      <c r="A14" s="1" t="s">
        <v>26</v>
      </c>
      <c r="B14" s="2">
        <v>5410</v>
      </c>
    </row>
    <row r="15" spans="1:11" ht="16" x14ac:dyDescent="0.25">
      <c r="A15" s="1" t="s">
        <v>27</v>
      </c>
      <c r="B15" s="2">
        <v>300</v>
      </c>
    </row>
    <row r="16" spans="1:11" ht="16" x14ac:dyDescent="0.25">
      <c r="A16" s="1" t="s">
        <v>28</v>
      </c>
      <c r="B16" s="2">
        <v>1260</v>
      </c>
    </row>
    <row r="17" spans="1:2" x14ac:dyDescent="0.2">
      <c r="A17" s="3"/>
      <c r="B17" s="4">
        <f>SUM(B14:B16)</f>
        <v>6970</v>
      </c>
    </row>
  </sheetData>
  <mergeCells count="2">
    <mergeCell ref="J1:K1"/>
    <mergeCell ref="J7:K7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F5C3C-D87B-47AF-A3E4-E72253F97F8C}">
  <sheetPr codeName="Hoja3"/>
  <dimension ref="A1:K16"/>
  <sheetViews>
    <sheetView workbookViewId="0">
      <selection activeCell="K8" sqref="K8"/>
    </sheetView>
  </sheetViews>
  <sheetFormatPr baseColWidth="10" defaultColWidth="8.83203125" defaultRowHeight="15" x14ac:dyDescent="0.2"/>
  <cols>
    <col min="7" max="7" width="13.1640625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10" t="s">
        <v>8</v>
      </c>
      <c r="B2" s="11">
        <v>600</v>
      </c>
      <c r="C2" s="11">
        <v>600</v>
      </c>
      <c r="D2" s="11">
        <v>8300</v>
      </c>
      <c r="E2" s="12">
        <f>D2-C2</f>
        <v>7700</v>
      </c>
      <c r="F2" s="13">
        <f>E2/B2</f>
        <v>12.833333333333334</v>
      </c>
      <c r="G2" s="28" t="s">
        <v>9</v>
      </c>
      <c r="H2" s="26"/>
      <c r="J2" s="5" t="s">
        <v>10</v>
      </c>
      <c r="K2" s="6">
        <v>1100</v>
      </c>
    </row>
    <row r="3" spans="1:11" ht="16" x14ac:dyDescent="0.25">
      <c r="A3" s="14" t="s">
        <v>11</v>
      </c>
      <c r="B3" s="15">
        <v>200</v>
      </c>
      <c r="C3" s="15">
        <v>200</v>
      </c>
      <c r="D3" s="15">
        <v>4810</v>
      </c>
      <c r="E3" s="16">
        <f t="shared" ref="E3:E8" si="0">SUM(D3-C3)</f>
        <v>4610</v>
      </c>
      <c r="F3" s="13">
        <f t="shared" ref="F3:F10" si="1">E3/B3</f>
        <v>23.05</v>
      </c>
      <c r="G3" s="29" t="s">
        <v>12</v>
      </c>
      <c r="H3" s="26"/>
      <c r="J3" s="5" t="s">
        <v>13</v>
      </c>
      <c r="K3" s="8">
        <f>SUM(C2:C12)</f>
        <v>1250</v>
      </c>
    </row>
    <row r="4" spans="1:11" ht="16" x14ac:dyDescent="0.25">
      <c r="A4" s="14" t="s">
        <v>14</v>
      </c>
      <c r="B4" s="15">
        <v>80</v>
      </c>
      <c r="C4" s="15">
        <v>0</v>
      </c>
      <c r="D4" s="15">
        <v>210</v>
      </c>
      <c r="E4" s="16">
        <f t="shared" si="0"/>
        <v>210</v>
      </c>
      <c r="F4" s="13">
        <f t="shared" si="1"/>
        <v>2.625</v>
      </c>
      <c r="G4" s="29"/>
      <c r="H4" s="26"/>
      <c r="J4" s="5" t="s">
        <v>15</v>
      </c>
      <c r="K4" s="6">
        <v>500</v>
      </c>
    </row>
    <row r="5" spans="1:11" ht="16" x14ac:dyDescent="0.25">
      <c r="A5" s="14" t="s">
        <v>16</v>
      </c>
      <c r="B5" s="15">
        <v>50</v>
      </c>
      <c r="C5" s="15">
        <v>0</v>
      </c>
      <c r="D5" s="15">
        <v>580</v>
      </c>
      <c r="E5" s="16">
        <f t="shared" si="0"/>
        <v>580</v>
      </c>
      <c r="F5" s="13">
        <f t="shared" si="1"/>
        <v>11.6</v>
      </c>
      <c r="G5" s="29"/>
      <c r="H5" s="26"/>
      <c r="J5" s="7" t="s">
        <v>17</v>
      </c>
      <c r="K5" s="9">
        <f>K2+K3-K4</f>
        <v>1850</v>
      </c>
    </row>
    <row r="6" spans="1:11" ht="16" x14ac:dyDescent="0.25">
      <c r="A6" s="14" t="s">
        <v>18</v>
      </c>
      <c r="B6" s="15">
        <v>260</v>
      </c>
      <c r="C6" s="15">
        <v>0</v>
      </c>
      <c r="D6" s="15">
        <v>8240</v>
      </c>
      <c r="E6" s="16">
        <f t="shared" si="0"/>
        <v>8240</v>
      </c>
      <c r="F6" s="13">
        <f t="shared" si="1"/>
        <v>31.692307692307693</v>
      </c>
      <c r="G6" s="29"/>
      <c r="H6" s="26"/>
    </row>
    <row r="7" spans="1:11" ht="16" x14ac:dyDescent="0.25">
      <c r="A7" s="14" t="s">
        <v>19</v>
      </c>
      <c r="B7" s="15">
        <v>90</v>
      </c>
      <c r="C7" s="15">
        <v>400</v>
      </c>
      <c r="D7" s="15">
        <v>400</v>
      </c>
      <c r="E7" s="16">
        <f t="shared" si="0"/>
        <v>0</v>
      </c>
      <c r="F7" s="13">
        <f t="shared" si="1"/>
        <v>0</v>
      </c>
      <c r="G7" s="29"/>
      <c r="H7" s="26"/>
      <c r="J7" s="103" t="s">
        <v>7</v>
      </c>
      <c r="K7" s="104"/>
    </row>
    <row r="8" spans="1:11" ht="16" x14ac:dyDescent="0.25">
      <c r="A8" s="14" t="s">
        <v>20</v>
      </c>
      <c r="B8" s="15">
        <v>1</v>
      </c>
      <c r="C8" s="15">
        <v>0</v>
      </c>
      <c r="D8" s="15">
        <v>1950</v>
      </c>
      <c r="E8" s="16">
        <f t="shared" si="0"/>
        <v>1950</v>
      </c>
      <c r="F8" s="13">
        <f t="shared" si="1"/>
        <v>1950</v>
      </c>
      <c r="G8" s="30"/>
      <c r="H8" s="27"/>
      <c r="J8" s="5" t="s">
        <v>21</v>
      </c>
      <c r="K8" s="18">
        <f>SUM(D2:D12)</f>
        <v>32340</v>
      </c>
    </row>
    <row r="9" spans="1:11" ht="16" x14ac:dyDescent="0.25">
      <c r="A9" s="19" t="s">
        <v>22</v>
      </c>
      <c r="B9" s="20">
        <v>1</v>
      </c>
      <c r="C9" s="20">
        <v>0</v>
      </c>
      <c r="D9" s="20">
        <v>500</v>
      </c>
      <c r="E9" s="21">
        <f>D9-C9</f>
        <v>500</v>
      </c>
      <c r="F9" s="13">
        <f t="shared" si="1"/>
        <v>500</v>
      </c>
      <c r="G9" s="30"/>
      <c r="H9" s="27"/>
      <c r="J9" s="7" t="s">
        <v>23</v>
      </c>
      <c r="K9" s="9">
        <f>SUM(E2:E12)</f>
        <v>31090</v>
      </c>
    </row>
    <row r="10" spans="1:11" ht="16" x14ac:dyDescent="0.25">
      <c r="A10" s="19" t="s">
        <v>24</v>
      </c>
      <c r="B10" s="20">
        <v>100</v>
      </c>
      <c r="C10" s="20">
        <v>0</v>
      </c>
      <c r="D10" s="20">
        <v>5700</v>
      </c>
      <c r="E10" s="21">
        <f>SUM(D10-C10)</f>
        <v>5700</v>
      </c>
      <c r="F10" s="13">
        <f t="shared" si="1"/>
        <v>57</v>
      </c>
      <c r="G10" s="30"/>
      <c r="H10" s="27"/>
    </row>
    <row r="11" spans="1:11" ht="16" x14ac:dyDescent="0.25">
      <c r="A11" s="19" t="s">
        <v>30</v>
      </c>
      <c r="B11" s="20">
        <v>50</v>
      </c>
      <c r="C11" s="20">
        <v>50</v>
      </c>
      <c r="D11" s="20">
        <v>650</v>
      </c>
      <c r="E11" s="21">
        <f>SUM(D11-C11)</f>
        <v>600</v>
      </c>
      <c r="F11" s="13">
        <f>E11/B11</f>
        <v>12</v>
      </c>
      <c r="G11" s="34"/>
      <c r="H11" s="27"/>
    </row>
    <row r="12" spans="1:11" ht="16" x14ac:dyDescent="0.25">
      <c r="A12" s="19" t="s">
        <v>25</v>
      </c>
      <c r="B12" s="20">
        <v>1</v>
      </c>
      <c r="C12" s="20">
        <v>0</v>
      </c>
      <c r="D12" s="20">
        <v>1000</v>
      </c>
      <c r="E12" s="21">
        <f>SUM(D12-C12)</f>
        <v>1000</v>
      </c>
      <c r="F12" s="13">
        <f>E12/B12</f>
        <v>1000</v>
      </c>
      <c r="G12" s="30"/>
      <c r="H12" s="27"/>
    </row>
    <row r="14" spans="1:11" ht="16" x14ac:dyDescent="0.25">
      <c r="A14" s="1" t="s">
        <v>27</v>
      </c>
      <c r="B14" s="2">
        <v>300</v>
      </c>
      <c r="J14" t="s">
        <v>31</v>
      </c>
    </row>
    <row r="15" spans="1:11" ht="16" x14ac:dyDescent="0.25">
      <c r="A15" s="1" t="s">
        <v>28</v>
      </c>
      <c r="B15" s="2">
        <v>1260</v>
      </c>
    </row>
    <row r="16" spans="1:11" x14ac:dyDescent="0.2">
      <c r="A16" s="3"/>
      <c r="B16" s="4">
        <f>SUM(B14:B15)</f>
        <v>1560</v>
      </c>
    </row>
  </sheetData>
  <mergeCells count="2">
    <mergeCell ref="J1:K1"/>
    <mergeCell ref="J7:K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C20E-A495-487B-A176-EC6BEFCAE547}">
  <sheetPr codeName="Hoja4"/>
  <dimension ref="A1:K13"/>
  <sheetViews>
    <sheetView workbookViewId="0">
      <selection activeCell="K13" sqref="K13"/>
    </sheetView>
  </sheetViews>
  <sheetFormatPr baseColWidth="10" defaultColWidth="8.83203125" defaultRowHeight="15" x14ac:dyDescent="0.2"/>
  <cols>
    <col min="7" max="7" width="14.6640625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10" t="s">
        <v>8</v>
      </c>
      <c r="B2" s="11">
        <v>600</v>
      </c>
      <c r="C2" s="11">
        <v>600</v>
      </c>
      <c r="D2" s="11">
        <v>7700</v>
      </c>
      <c r="E2" s="12">
        <f>D2-C2</f>
        <v>7100</v>
      </c>
      <c r="F2" s="13">
        <f>E2/B2</f>
        <v>11.833333333333334</v>
      </c>
      <c r="G2" s="28" t="s">
        <v>9</v>
      </c>
      <c r="H2" s="26"/>
      <c r="J2" s="5" t="s">
        <v>10</v>
      </c>
      <c r="K2" s="6">
        <v>1850</v>
      </c>
    </row>
    <row r="3" spans="1:11" ht="16" x14ac:dyDescent="0.25">
      <c r="A3" s="14" t="s">
        <v>11</v>
      </c>
      <c r="B3" s="15">
        <v>200</v>
      </c>
      <c r="C3" s="15">
        <v>200</v>
      </c>
      <c r="D3" s="15">
        <v>4610</v>
      </c>
      <c r="E3" s="16">
        <f t="shared" ref="E3:E8" si="0">SUM(D3-C3)</f>
        <v>4410</v>
      </c>
      <c r="F3" s="13">
        <f t="shared" ref="F3:F10" si="1">E3/B3</f>
        <v>22.05</v>
      </c>
      <c r="G3" s="29" t="s">
        <v>12</v>
      </c>
      <c r="H3" s="26"/>
      <c r="J3" s="5" t="s">
        <v>13</v>
      </c>
      <c r="K3" s="8">
        <f>SUM(C2:C10)</f>
        <v>1210</v>
      </c>
    </row>
    <row r="4" spans="1:11" ht="16" x14ac:dyDescent="0.25">
      <c r="A4" s="14" t="s">
        <v>14</v>
      </c>
      <c r="B4" s="15">
        <v>80</v>
      </c>
      <c r="C4" s="15">
        <v>0</v>
      </c>
      <c r="D4" s="15">
        <v>210</v>
      </c>
      <c r="E4" s="16">
        <f t="shared" si="0"/>
        <v>210</v>
      </c>
      <c r="F4" s="13">
        <f t="shared" si="1"/>
        <v>2.625</v>
      </c>
      <c r="G4" s="29"/>
      <c r="H4" s="26"/>
      <c r="J4" s="5" t="s">
        <v>15</v>
      </c>
      <c r="K4" s="6">
        <v>0</v>
      </c>
    </row>
    <row r="5" spans="1:11" ht="16" x14ac:dyDescent="0.25">
      <c r="A5" s="14" t="s">
        <v>16</v>
      </c>
      <c r="B5" s="15">
        <v>50</v>
      </c>
      <c r="C5" s="15">
        <v>0</v>
      </c>
      <c r="D5" s="15">
        <v>580</v>
      </c>
      <c r="E5" s="16">
        <f t="shared" si="0"/>
        <v>580</v>
      </c>
      <c r="F5" s="13">
        <f t="shared" si="1"/>
        <v>11.6</v>
      </c>
      <c r="G5" s="29"/>
      <c r="H5" s="26"/>
      <c r="J5" s="7" t="s">
        <v>17</v>
      </c>
      <c r="K5" s="9">
        <f>K2+K3-K4</f>
        <v>3060</v>
      </c>
    </row>
    <row r="6" spans="1:11" ht="16" x14ac:dyDescent="0.25">
      <c r="A6" s="14" t="s">
        <v>18</v>
      </c>
      <c r="B6" s="15">
        <v>260</v>
      </c>
      <c r="C6" s="15">
        <v>260</v>
      </c>
      <c r="D6" s="15">
        <v>8240</v>
      </c>
      <c r="E6" s="16">
        <f t="shared" si="0"/>
        <v>7980</v>
      </c>
      <c r="F6" s="13">
        <f t="shared" si="1"/>
        <v>30.692307692307693</v>
      </c>
      <c r="G6" s="29"/>
      <c r="H6" s="26"/>
    </row>
    <row r="7" spans="1:11" ht="16" x14ac:dyDescent="0.25">
      <c r="A7" s="14" t="s">
        <v>19</v>
      </c>
      <c r="B7" s="15">
        <v>50</v>
      </c>
      <c r="C7" s="15"/>
      <c r="D7" s="15">
        <v>1000</v>
      </c>
      <c r="E7" s="16">
        <f t="shared" si="0"/>
        <v>1000</v>
      </c>
      <c r="F7" s="13">
        <f t="shared" si="1"/>
        <v>20</v>
      </c>
      <c r="G7" s="29"/>
      <c r="H7" s="26"/>
      <c r="J7" s="103" t="s">
        <v>7</v>
      </c>
      <c r="K7" s="104"/>
    </row>
    <row r="8" spans="1:11" ht="16" x14ac:dyDescent="0.25">
      <c r="A8" s="14" t="s">
        <v>20</v>
      </c>
      <c r="B8" s="15">
        <v>1</v>
      </c>
      <c r="C8" s="15">
        <v>150</v>
      </c>
      <c r="D8" s="15">
        <v>1950</v>
      </c>
      <c r="E8" s="16">
        <f t="shared" si="0"/>
        <v>1800</v>
      </c>
      <c r="F8" s="13">
        <f t="shared" si="1"/>
        <v>1800</v>
      </c>
      <c r="G8" s="30"/>
      <c r="H8" s="27"/>
      <c r="J8" s="5" t="s">
        <v>21</v>
      </c>
      <c r="K8" s="18">
        <f>SUM(D2:D12)</f>
        <v>30490</v>
      </c>
    </row>
    <row r="9" spans="1:11" ht="16" x14ac:dyDescent="0.25">
      <c r="A9" s="19" t="s">
        <v>22</v>
      </c>
      <c r="B9" s="20">
        <v>1</v>
      </c>
      <c r="C9" s="20">
        <v>0</v>
      </c>
      <c r="D9" s="20">
        <v>500</v>
      </c>
      <c r="E9" s="21">
        <f>D9-C9</f>
        <v>500</v>
      </c>
      <c r="F9" s="13">
        <f t="shared" si="1"/>
        <v>500</v>
      </c>
      <c r="G9" s="30"/>
      <c r="H9" s="27"/>
      <c r="J9" s="7" t="s">
        <v>23</v>
      </c>
      <c r="K9" s="9">
        <f>SUM(E2:E10)</f>
        <v>29280</v>
      </c>
    </row>
    <row r="10" spans="1:11" ht="16" x14ac:dyDescent="0.25">
      <c r="A10" s="19" t="s">
        <v>24</v>
      </c>
      <c r="B10" s="20">
        <v>100</v>
      </c>
      <c r="C10" s="20">
        <v>0</v>
      </c>
      <c r="D10" s="20">
        <v>5700</v>
      </c>
      <c r="E10" s="21">
        <f>SUM(D10-C10)</f>
        <v>5700</v>
      </c>
      <c r="F10" s="13">
        <f t="shared" si="1"/>
        <v>57</v>
      </c>
      <c r="G10" s="30"/>
      <c r="H10" s="27"/>
    </row>
    <row r="12" spans="1:11" ht="16" x14ac:dyDescent="0.25">
      <c r="A12" s="1" t="s">
        <v>28</v>
      </c>
      <c r="B12" s="2">
        <v>1260</v>
      </c>
    </row>
    <row r="13" spans="1:11" x14ac:dyDescent="0.2">
      <c r="A13" s="3"/>
      <c r="B13" s="4">
        <f>SUM(B12:B12)</f>
        <v>1260</v>
      </c>
    </row>
  </sheetData>
  <mergeCells count="2">
    <mergeCell ref="J1:K1"/>
    <mergeCell ref="J7:K7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E5A1E-D146-4D7D-8BBE-7349BCCA2FAF}">
  <sheetPr codeName="Hoja5"/>
  <dimension ref="A1:O13"/>
  <sheetViews>
    <sheetView workbookViewId="0">
      <selection activeCell="J18" sqref="J18"/>
    </sheetView>
  </sheetViews>
  <sheetFormatPr baseColWidth="10" defaultColWidth="8.83203125" defaultRowHeight="15" x14ac:dyDescent="0.2"/>
  <cols>
    <col min="7" max="7" width="13.83203125" customWidth="1"/>
    <col min="15" max="15" width="10.33203125" customWidth="1"/>
  </cols>
  <sheetData>
    <row r="1" spans="1:15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5" ht="16" x14ac:dyDescent="0.25">
      <c r="A2" s="10" t="s">
        <v>8</v>
      </c>
      <c r="B2" s="11">
        <v>600</v>
      </c>
      <c r="C2" s="11">
        <v>600</v>
      </c>
      <c r="D2" s="11">
        <v>7100</v>
      </c>
      <c r="E2" s="12">
        <f>D2-C2</f>
        <v>6500</v>
      </c>
      <c r="F2" s="13">
        <f>E2/B2</f>
        <v>10.833333333333334</v>
      </c>
      <c r="G2" s="28" t="s">
        <v>9</v>
      </c>
      <c r="H2" s="26"/>
      <c r="J2" s="5" t="s">
        <v>32</v>
      </c>
      <c r="K2" s="6">
        <v>3100</v>
      </c>
      <c r="M2" t="s">
        <v>33</v>
      </c>
      <c r="N2">
        <v>2900</v>
      </c>
      <c r="O2" t="s">
        <v>34</v>
      </c>
    </row>
    <row r="3" spans="1:15" ht="16" x14ac:dyDescent="0.25">
      <c r="A3" s="14" t="s">
        <v>11</v>
      </c>
      <c r="B3" s="15">
        <v>200</v>
      </c>
      <c r="C3" s="15">
        <v>150</v>
      </c>
      <c r="D3" s="15">
        <v>4410</v>
      </c>
      <c r="E3" s="16">
        <f t="shared" ref="E3:E8" si="0">SUM(D3-C3)</f>
        <v>4260</v>
      </c>
      <c r="F3" s="13">
        <f t="shared" ref="F3:F10" si="1">E3/B3</f>
        <v>21.3</v>
      </c>
      <c r="G3" s="29" t="s">
        <v>12</v>
      </c>
      <c r="H3" s="26"/>
      <c r="J3" s="5" t="s">
        <v>10</v>
      </c>
      <c r="K3" s="6">
        <v>3060</v>
      </c>
      <c r="N3">
        <v>100</v>
      </c>
      <c r="O3" t="s">
        <v>35</v>
      </c>
    </row>
    <row r="4" spans="1:15" ht="16" x14ac:dyDescent="0.25">
      <c r="A4" s="14" t="s">
        <v>14</v>
      </c>
      <c r="B4" s="15">
        <v>80</v>
      </c>
      <c r="C4" s="15">
        <v>0</v>
      </c>
      <c r="D4" s="15">
        <v>210</v>
      </c>
      <c r="E4" s="16">
        <f t="shared" si="0"/>
        <v>210</v>
      </c>
      <c r="F4" s="13">
        <f t="shared" si="1"/>
        <v>2.625</v>
      </c>
      <c r="G4" s="29"/>
      <c r="H4" s="26"/>
      <c r="J4" s="5" t="s">
        <v>13</v>
      </c>
      <c r="K4" s="8">
        <f>SUM(C2:C10)</f>
        <v>1010</v>
      </c>
      <c r="N4">
        <v>100</v>
      </c>
      <c r="O4" t="s">
        <v>36</v>
      </c>
    </row>
    <row r="5" spans="1:15" ht="16" x14ac:dyDescent="0.25">
      <c r="A5" s="14" t="s">
        <v>16</v>
      </c>
      <c r="B5" s="15">
        <v>50</v>
      </c>
      <c r="C5" s="15">
        <v>0</v>
      </c>
      <c r="D5" s="15">
        <v>580</v>
      </c>
      <c r="E5" s="16">
        <f t="shared" si="0"/>
        <v>580</v>
      </c>
      <c r="F5" s="13">
        <f t="shared" si="1"/>
        <v>11.6</v>
      </c>
      <c r="G5" s="29"/>
      <c r="H5" s="26"/>
      <c r="J5" s="5" t="s">
        <v>15</v>
      </c>
      <c r="K5" s="6">
        <v>0</v>
      </c>
      <c r="N5">
        <v>3100</v>
      </c>
      <c r="O5" t="s">
        <v>37</v>
      </c>
    </row>
    <row r="6" spans="1:15" ht="16" x14ac:dyDescent="0.25">
      <c r="A6" s="14" t="s">
        <v>18</v>
      </c>
      <c r="B6" s="15">
        <v>260</v>
      </c>
      <c r="C6" s="15">
        <v>260</v>
      </c>
      <c r="D6" s="15">
        <v>7980</v>
      </c>
      <c r="E6" s="16">
        <f t="shared" si="0"/>
        <v>7720</v>
      </c>
      <c r="F6" s="13">
        <f t="shared" si="1"/>
        <v>29.692307692307693</v>
      </c>
      <c r="G6" s="29"/>
      <c r="H6" s="26"/>
      <c r="J6" s="7" t="s">
        <v>17</v>
      </c>
      <c r="K6" s="9">
        <f>K3+K4-K5-K2</f>
        <v>970</v>
      </c>
    </row>
    <row r="7" spans="1:15" ht="16" x14ac:dyDescent="0.25">
      <c r="A7" s="14" t="s">
        <v>19</v>
      </c>
      <c r="B7" s="15">
        <v>50</v>
      </c>
      <c r="C7" s="15">
        <v>0</v>
      </c>
      <c r="D7" s="15">
        <v>1000</v>
      </c>
      <c r="E7" s="16">
        <f t="shared" si="0"/>
        <v>1000</v>
      </c>
      <c r="F7" s="13">
        <f t="shared" si="1"/>
        <v>20</v>
      </c>
      <c r="G7" s="29"/>
      <c r="H7" s="26"/>
    </row>
    <row r="8" spans="1:15" ht="16" x14ac:dyDescent="0.25">
      <c r="A8" s="14" t="s">
        <v>20</v>
      </c>
      <c r="B8" s="15">
        <v>1</v>
      </c>
      <c r="C8" s="15">
        <v>0</v>
      </c>
      <c r="D8" s="15">
        <v>1800</v>
      </c>
      <c r="E8" s="16">
        <f t="shared" si="0"/>
        <v>1800</v>
      </c>
      <c r="F8" s="13">
        <f t="shared" si="1"/>
        <v>1800</v>
      </c>
      <c r="G8" s="30"/>
      <c r="H8" s="27"/>
      <c r="J8" s="103" t="s">
        <v>7</v>
      </c>
      <c r="K8" s="104"/>
    </row>
    <row r="9" spans="1:15" ht="16" x14ac:dyDescent="0.25">
      <c r="A9" s="19" t="s">
        <v>22</v>
      </c>
      <c r="B9" s="20">
        <v>1</v>
      </c>
      <c r="C9" s="20">
        <v>0</v>
      </c>
      <c r="D9" s="20">
        <v>500</v>
      </c>
      <c r="E9" s="21">
        <f>D9-C9</f>
        <v>500</v>
      </c>
      <c r="F9" s="13">
        <f t="shared" si="1"/>
        <v>500</v>
      </c>
      <c r="G9" s="30"/>
      <c r="H9" s="27"/>
      <c r="J9" s="5" t="s">
        <v>21</v>
      </c>
      <c r="K9" s="18">
        <f>SUM(D2:D10)</f>
        <v>29280</v>
      </c>
    </row>
    <row r="10" spans="1:15" ht="16" x14ac:dyDescent="0.25">
      <c r="A10" s="19" t="s">
        <v>24</v>
      </c>
      <c r="B10" s="20">
        <v>100</v>
      </c>
      <c r="C10" s="20">
        <v>0</v>
      </c>
      <c r="D10" s="20">
        <v>5700</v>
      </c>
      <c r="E10" s="21">
        <f>SUM(D10-C10)</f>
        <v>5700</v>
      </c>
      <c r="F10" s="13">
        <f t="shared" si="1"/>
        <v>57</v>
      </c>
      <c r="G10" s="30"/>
      <c r="H10" s="27"/>
      <c r="J10" s="7" t="s">
        <v>23</v>
      </c>
      <c r="K10" s="9">
        <f>SUM(E2:E10)</f>
        <v>28270</v>
      </c>
    </row>
    <row r="12" spans="1:15" ht="16" x14ac:dyDescent="0.25">
      <c r="A12" s="1" t="s">
        <v>28</v>
      </c>
      <c r="B12" s="2">
        <v>1260</v>
      </c>
    </row>
    <row r="13" spans="1:15" x14ac:dyDescent="0.2">
      <c r="A13" s="3"/>
      <c r="B13" s="4">
        <f>SUM(B12:B12)</f>
        <v>1260</v>
      </c>
    </row>
  </sheetData>
  <mergeCells count="2">
    <mergeCell ref="J1:K1"/>
    <mergeCell ref="J8:K8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88B7-A6B1-4AAB-AA50-326D06B07244}">
  <sheetPr codeName="Hoja6"/>
  <dimension ref="A1:P13"/>
  <sheetViews>
    <sheetView workbookViewId="0">
      <selection activeCell="I16" sqref="I16"/>
    </sheetView>
  </sheetViews>
  <sheetFormatPr baseColWidth="10" defaultColWidth="8.83203125" defaultRowHeight="15" x14ac:dyDescent="0.2"/>
  <cols>
    <col min="7" max="7" width="12.6640625" customWidth="1"/>
  </cols>
  <sheetData>
    <row r="1" spans="1:16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6" ht="16" x14ac:dyDescent="0.25">
      <c r="A2" s="10" t="s">
        <v>8</v>
      </c>
      <c r="B2" s="11">
        <v>600</v>
      </c>
      <c r="C2" s="11">
        <v>600</v>
      </c>
      <c r="D2" s="11">
        <v>6500</v>
      </c>
      <c r="E2" s="12">
        <f>D2-C2</f>
        <v>5900</v>
      </c>
      <c r="F2" s="13">
        <f>E2/B2</f>
        <v>9.8333333333333339</v>
      </c>
      <c r="G2" s="28" t="s">
        <v>9</v>
      </c>
      <c r="H2" s="26"/>
      <c r="J2" s="5" t="s">
        <v>32</v>
      </c>
      <c r="K2" s="6">
        <v>0</v>
      </c>
    </row>
    <row r="3" spans="1:16" ht="16" x14ac:dyDescent="0.25">
      <c r="A3" s="14" t="s">
        <v>11</v>
      </c>
      <c r="B3" s="15">
        <v>200</v>
      </c>
      <c r="C3" s="15">
        <v>0</v>
      </c>
      <c r="D3" s="15">
        <v>4260</v>
      </c>
      <c r="E3" s="16">
        <f t="shared" ref="E3:E8" si="0">SUM(D3-C3)</f>
        <v>4260</v>
      </c>
      <c r="F3" s="13">
        <f t="shared" ref="F3:F10" si="1">E3/B3</f>
        <v>21.3</v>
      </c>
      <c r="G3" s="29" t="s">
        <v>12</v>
      </c>
      <c r="H3" s="26"/>
      <c r="J3" s="5" t="s">
        <v>10</v>
      </c>
      <c r="K3" s="6">
        <v>970</v>
      </c>
    </row>
    <row r="4" spans="1:16" ht="16" x14ac:dyDescent="0.25">
      <c r="A4" s="14" t="s">
        <v>14</v>
      </c>
      <c r="B4" s="15">
        <v>80</v>
      </c>
      <c r="C4" s="15">
        <v>0</v>
      </c>
      <c r="D4" s="15">
        <v>210</v>
      </c>
      <c r="E4" s="16">
        <f t="shared" si="0"/>
        <v>210</v>
      </c>
      <c r="F4" s="13">
        <f t="shared" si="1"/>
        <v>2.625</v>
      </c>
      <c r="G4" s="29"/>
      <c r="H4" s="26"/>
      <c r="J4" s="5" t="s">
        <v>13</v>
      </c>
      <c r="K4" s="8">
        <f>SUM(C2:C10)</f>
        <v>780</v>
      </c>
    </row>
    <row r="5" spans="1:16" ht="16" x14ac:dyDescent="0.25">
      <c r="A5" s="14" t="s">
        <v>16</v>
      </c>
      <c r="B5" s="15">
        <v>50</v>
      </c>
      <c r="C5" s="15">
        <v>0</v>
      </c>
      <c r="D5" s="15">
        <v>580</v>
      </c>
      <c r="E5" s="16">
        <f t="shared" si="0"/>
        <v>580</v>
      </c>
      <c r="F5" s="13">
        <f t="shared" si="1"/>
        <v>11.6</v>
      </c>
      <c r="G5" s="29"/>
      <c r="H5" s="26"/>
      <c r="J5" s="5" t="s">
        <v>15</v>
      </c>
      <c r="K5" s="6">
        <v>0</v>
      </c>
    </row>
    <row r="6" spans="1:16" ht="16" x14ac:dyDescent="0.25">
      <c r="A6" s="14" t="s">
        <v>18</v>
      </c>
      <c r="B6" s="15">
        <v>260</v>
      </c>
      <c r="C6" s="15">
        <v>0</v>
      </c>
      <c r="D6" s="15">
        <v>7720</v>
      </c>
      <c r="E6" s="16">
        <f t="shared" si="0"/>
        <v>7720</v>
      </c>
      <c r="F6" s="13">
        <f t="shared" si="1"/>
        <v>29.692307692307693</v>
      </c>
      <c r="G6" s="29"/>
      <c r="H6" s="26"/>
      <c r="J6" s="7" t="s">
        <v>17</v>
      </c>
      <c r="K6" s="9">
        <f>K3+K4-K5-K2</f>
        <v>1750</v>
      </c>
    </row>
    <row r="7" spans="1:16" ht="16" x14ac:dyDescent="0.25">
      <c r="A7" s="14" t="s">
        <v>19</v>
      </c>
      <c r="B7" s="15">
        <v>50</v>
      </c>
      <c r="C7" s="15">
        <v>150</v>
      </c>
      <c r="D7" s="15">
        <v>1000</v>
      </c>
      <c r="E7" s="16">
        <f t="shared" si="0"/>
        <v>850</v>
      </c>
      <c r="F7" s="13">
        <f t="shared" si="1"/>
        <v>17</v>
      </c>
      <c r="G7" s="29"/>
      <c r="H7" s="26"/>
    </row>
    <row r="8" spans="1:16" ht="16" x14ac:dyDescent="0.25">
      <c r="A8" s="14" t="s">
        <v>20</v>
      </c>
      <c r="B8" s="15">
        <v>1</v>
      </c>
      <c r="C8" s="15">
        <v>0</v>
      </c>
      <c r="D8" s="15">
        <v>1800</v>
      </c>
      <c r="E8" s="16">
        <f t="shared" si="0"/>
        <v>1800</v>
      </c>
      <c r="F8" s="13">
        <f t="shared" si="1"/>
        <v>1800</v>
      </c>
      <c r="G8" s="30"/>
      <c r="H8" s="27"/>
      <c r="J8" s="103" t="s">
        <v>7</v>
      </c>
      <c r="K8" s="104"/>
    </row>
    <row r="9" spans="1:16" ht="16" x14ac:dyDescent="0.25">
      <c r="A9" s="19" t="s">
        <v>22</v>
      </c>
      <c r="B9" s="20">
        <v>1</v>
      </c>
      <c r="C9" s="20">
        <v>30</v>
      </c>
      <c r="D9" s="20">
        <v>500</v>
      </c>
      <c r="E9" s="21">
        <f>D9-C9</f>
        <v>470</v>
      </c>
      <c r="F9" s="13">
        <f t="shared" si="1"/>
        <v>470</v>
      </c>
      <c r="G9" s="30"/>
      <c r="H9" s="27"/>
      <c r="J9" s="5" t="s">
        <v>21</v>
      </c>
      <c r="K9" s="18">
        <f>SUM(D2:D10)</f>
        <v>28270</v>
      </c>
    </row>
    <row r="10" spans="1:16" ht="16" x14ac:dyDescent="0.25">
      <c r="A10" s="19" t="s">
        <v>24</v>
      </c>
      <c r="B10" s="20">
        <v>100</v>
      </c>
      <c r="C10" s="20">
        <v>0</v>
      </c>
      <c r="D10" s="20">
        <v>5700</v>
      </c>
      <c r="E10" s="21">
        <f>SUM(D10-C10)</f>
        <v>5700</v>
      </c>
      <c r="F10" s="13">
        <f t="shared" si="1"/>
        <v>57</v>
      </c>
      <c r="G10" s="30"/>
      <c r="H10" s="27"/>
      <c r="J10" s="7" t="s">
        <v>23</v>
      </c>
      <c r="K10" s="9">
        <f>SUM(E2:E10)</f>
        <v>27490</v>
      </c>
      <c r="P10">
        <v>7000</v>
      </c>
    </row>
    <row r="12" spans="1:16" ht="16" x14ac:dyDescent="0.25">
      <c r="A12" s="1" t="s">
        <v>28</v>
      </c>
      <c r="B12" s="2">
        <v>1060</v>
      </c>
    </row>
    <row r="13" spans="1:16" x14ac:dyDescent="0.2">
      <c r="A13" s="3"/>
      <c r="B13" s="4">
        <f>SUM(B12:B12)</f>
        <v>1060</v>
      </c>
    </row>
  </sheetData>
  <mergeCells count="2">
    <mergeCell ref="J1:K1"/>
    <mergeCell ref="J8:K8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94BC3-1E7C-459C-AAEE-0D9F8A97EF7C}">
  <sheetPr codeName="Hoja7"/>
  <dimension ref="A1:K15"/>
  <sheetViews>
    <sheetView workbookViewId="0">
      <selection activeCell="K19" sqref="K19"/>
    </sheetView>
  </sheetViews>
  <sheetFormatPr baseColWidth="10" defaultColWidth="8.83203125" defaultRowHeight="15" x14ac:dyDescent="0.2"/>
  <cols>
    <col min="1" max="1" width="12.1640625" customWidth="1"/>
    <col min="7" max="7" width="13.33203125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10" t="s">
        <v>8</v>
      </c>
      <c r="B2" s="11">
        <v>600</v>
      </c>
      <c r="C2" s="11">
        <v>600</v>
      </c>
      <c r="D2" s="11">
        <v>5900</v>
      </c>
      <c r="E2" s="12">
        <f>D2-C2</f>
        <v>5300</v>
      </c>
      <c r="F2" s="13">
        <f>E2/B2</f>
        <v>8.8333333333333339</v>
      </c>
      <c r="G2" s="28" t="s">
        <v>9</v>
      </c>
      <c r="H2" s="26"/>
      <c r="J2" s="5" t="s">
        <v>32</v>
      </c>
      <c r="K2" s="6">
        <v>0</v>
      </c>
    </row>
    <row r="3" spans="1:11" ht="16" x14ac:dyDescent="0.25">
      <c r="A3" s="14" t="s">
        <v>11</v>
      </c>
      <c r="B3" s="15">
        <v>200</v>
      </c>
      <c r="C3" s="15">
        <v>0</v>
      </c>
      <c r="D3" s="15">
        <v>4260</v>
      </c>
      <c r="E3" s="16">
        <f t="shared" ref="E3:E10" si="0">SUM(D3-C3)</f>
        <v>4260</v>
      </c>
      <c r="F3" s="13">
        <f t="shared" ref="F3:F12" si="1">E3/B3</f>
        <v>21.3</v>
      </c>
      <c r="G3" s="29" t="s">
        <v>12</v>
      </c>
      <c r="H3" s="26"/>
      <c r="J3" s="5" t="s">
        <v>10</v>
      </c>
      <c r="K3" s="6">
        <v>1750</v>
      </c>
    </row>
    <row r="4" spans="1:11" ht="16" x14ac:dyDescent="0.25">
      <c r="A4" s="14" t="s">
        <v>14</v>
      </c>
      <c r="B4" s="15">
        <v>80</v>
      </c>
      <c r="C4" s="15">
        <v>0</v>
      </c>
      <c r="D4" s="15">
        <v>210</v>
      </c>
      <c r="E4" s="16">
        <f t="shared" si="0"/>
        <v>210</v>
      </c>
      <c r="F4" s="13">
        <f t="shared" si="1"/>
        <v>2.625</v>
      </c>
      <c r="G4" s="29"/>
      <c r="H4" s="26"/>
      <c r="J4" s="5" t="s">
        <v>13</v>
      </c>
      <c r="K4" s="8">
        <f>SUM(C2:C12)</f>
        <v>1000</v>
      </c>
    </row>
    <row r="5" spans="1:11" ht="16" x14ac:dyDescent="0.25">
      <c r="A5" s="14" t="s">
        <v>16</v>
      </c>
      <c r="B5" s="15">
        <v>50</v>
      </c>
      <c r="C5" s="15">
        <v>0</v>
      </c>
      <c r="D5" s="15">
        <v>580</v>
      </c>
      <c r="E5" s="16">
        <f t="shared" si="0"/>
        <v>580</v>
      </c>
      <c r="F5" s="13">
        <f t="shared" si="1"/>
        <v>11.6</v>
      </c>
      <c r="G5" s="29"/>
      <c r="H5" s="26"/>
      <c r="J5" s="5" t="s">
        <v>15</v>
      </c>
      <c r="K5" s="6">
        <v>2000</v>
      </c>
    </row>
    <row r="6" spans="1:11" ht="16" x14ac:dyDescent="0.25">
      <c r="A6" s="14" t="s">
        <v>18</v>
      </c>
      <c r="B6" s="15">
        <v>260</v>
      </c>
      <c r="C6" s="15">
        <v>0</v>
      </c>
      <c r="D6" s="15">
        <v>7720</v>
      </c>
      <c r="E6" s="16">
        <f t="shared" si="0"/>
        <v>7720</v>
      </c>
      <c r="F6" s="13">
        <f t="shared" si="1"/>
        <v>29.692307692307693</v>
      </c>
      <c r="G6" s="29"/>
      <c r="H6" s="26"/>
      <c r="J6" s="7" t="s">
        <v>17</v>
      </c>
      <c r="K6" s="9">
        <f>K3+K4-K5-K2</f>
        <v>750</v>
      </c>
    </row>
    <row r="7" spans="1:11" ht="16" x14ac:dyDescent="0.25">
      <c r="A7" s="14" t="s">
        <v>38</v>
      </c>
      <c r="B7" s="15">
        <v>100</v>
      </c>
      <c r="C7" s="15">
        <v>0</v>
      </c>
      <c r="D7" s="15">
        <v>1300</v>
      </c>
      <c r="E7" s="16">
        <f t="shared" si="0"/>
        <v>1300</v>
      </c>
      <c r="F7" s="13">
        <f t="shared" si="1"/>
        <v>13</v>
      </c>
      <c r="G7" s="29"/>
      <c r="H7" s="26"/>
    </row>
    <row r="8" spans="1:11" ht="16" x14ac:dyDescent="0.25">
      <c r="A8" s="14" t="s">
        <v>20</v>
      </c>
      <c r="B8" s="15">
        <v>1</v>
      </c>
      <c r="C8" s="15">
        <v>300</v>
      </c>
      <c r="D8" s="15">
        <v>1800</v>
      </c>
      <c r="E8" s="16">
        <f t="shared" si="0"/>
        <v>1500</v>
      </c>
      <c r="F8" s="13">
        <f t="shared" si="1"/>
        <v>1500</v>
      </c>
      <c r="G8" s="30"/>
      <c r="H8" s="27"/>
      <c r="J8" s="103" t="s">
        <v>7</v>
      </c>
      <c r="K8" s="104"/>
    </row>
    <row r="9" spans="1:11" ht="16" x14ac:dyDescent="0.25">
      <c r="A9" s="14" t="s">
        <v>39</v>
      </c>
      <c r="B9" s="15">
        <v>100</v>
      </c>
      <c r="C9" s="15">
        <v>100</v>
      </c>
      <c r="D9" s="15">
        <v>1300</v>
      </c>
      <c r="E9" s="16">
        <f t="shared" si="0"/>
        <v>1200</v>
      </c>
      <c r="F9" s="13">
        <f t="shared" ref="F9" si="2">E9/B9</f>
        <v>12</v>
      </c>
      <c r="G9" s="37"/>
      <c r="H9" s="27"/>
      <c r="J9" s="35"/>
      <c r="K9" s="36"/>
    </row>
    <row r="10" spans="1:11" ht="16" x14ac:dyDescent="0.25">
      <c r="A10" s="14" t="s">
        <v>19</v>
      </c>
      <c r="B10" s="15">
        <v>50</v>
      </c>
      <c r="C10" s="15">
        <v>0</v>
      </c>
      <c r="D10" s="15">
        <v>850</v>
      </c>
      <c r="E10" s="16">
        <f t="shared" si="0"/>
        <v>850</v>
      </c>
      <c r="F10" s="13">
        <f t="shared" ref="F10" si="3">E10/B10</f>
        <v>17</v>
      </c>
      <c r="G10" s="34"/>
      <c r="H10" s="27"/>
      <c r="J10" s="35"/>
      <c r="K10" s="36"/>
    </row>
    <row r="11" spans="1:11" ht="16" x14ac:dyDescent="0.25">
      <c r="A11" s="19" t="s">
        <v>22</v>
      </c>
      <c r="B11" s="20">
        <v>1</v>
      </c>
      <c r="C11" s="20">
        <v>0</v>
      </c>
      <c r="D11" s="20">
        <v>470</v>
      </c>
      <c r="E11" s="21">
        <f>D11-C11</f>
        <v>470</v>
      </c>
      <c r="F11" s="13">
        <f t="shared" si="1"/>
        <v>470</v>
      </c>
      <c r="G11" s="30"/>
      <c r="H11" s="27"/>
      <c r="J11" s="5" t="s">
        <v>21</v>
      </c>
      <c r="K11" s="18">
        <f>SUM(D2:D12)</f>
        <v>30090</v>
      </c>
    </row>
    <row r="12" spans="1:11" ht="16" x14ac:dyDescent="0.25">
      <c r="A12" s="19" t="s">
        <v>24</v>
      </c>
      <c r="B12" s="20">
        <v>100</v>
      </c>
      <c r="C12" s="20">
        <v>0</v>
      </c>
      <c r="D12" s="20">
        <v>5700</v>
      </c>
      <c r="E12" s="21">
        <f>SUM(D12-C12)</f>
        <v>5700</v>
      </c>
      <c r="F12" s="13">
        <f t="shared" si="1"/>
        <v>57</v>
      </c>
      <c r="G12" s="30"/>
      <c r="H12" s="27"/>
      <c r="J12" s="7" t="s">
        <v>23</v>
      </c>
      <c r="K12" s="9">
        <f>SUM(E2:E12)</f>
        <v>29090</v>
      </c>
    </row>
    <row r="14" spans="1:11" ht="16" x14ac:dyDescent="0.25">
      <c r="A14" s="1" t="s">
        <v>28</v>
      </c>
      <c r="B14" s="2">
        <v>1060</v>
      </c>
    </row>
    <row r="15" spans="1:11" x14ac:dyDescent="0.2">
      <c r="A15" s="3"/>
      <c r="B15" s="4">
        <f>SUM(B14:B14)</f>
        <v>1060</v>
      </c>
    </row>
  </sheetData>
  <mergeCells count="2">
    <mergeCell ref="J1:K1"/>
    <mergeCell ref="J8:K8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D5A7E-8CE4-4D32-84B3-75E9ABBB0B62}">
  <sheetPr codeName="Hoja8"/>
  <dimension ref="A1:O15"/>
  <sheetViews>
    <sheetView workbookViewId="0">
      <selection activeCell="O6" sqref="O6"/>
    </sheetView>
  </sheetViews>
  <sheetFormatPr baseColWidth="10" defaultColWidth="8.83203125" defaultRowHeight="15" x14ac:dyDescent="0.2"/>
  <sheetData>
    <row r="1" spans="1:15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5" ht="16" x14ac:dyDescent="0.25">
      <c r="A2" s="10" t="s">
        <v>8</v>
      </c>
      <c r="B2" s="11">
        <v>600</v>
      </c>
      <c r="C2" s="11">
        <v>600</v>
      </c>
      <c r="D2" s="11">
        <v>5300</v>
      </c>
      <c r="E2" s="12">
        <f>D2-C2</f>
        <v>4700</v>
      </c>
      <c r="F2" s="13">
        <f>E2/B2</f>
        <v>8.8333333333333339</v>
      </c>
      <c r="G2" s="28" t="s">
        <v>9</v>
      </c>
      <c r="H2" s="26"/>
      <c r="J2" s="5" t="s">
        <v>32</v>
      </c>
      <c r="K2" s="6">
        <v>100</v>
      </c>
      <c r="L2" t="s">
        <v>36</v>
      </c>
      <c r="N2">
        <v>600</v>
      </c>
      <c r="O2" t="s">
        <v>40</v>
      </c>
    </row>
    <row r="3" spans="1:15" ht="16" x14ac:dyDescent="0.25">
      <c r="A3" s="14" t="s">
        <v>11</v>
      </c>
      <c r="B3" s="15">
        <v>200</v>
      </c>
      <c r="C3" s="15">
        <v>0</v>
      </c>
      <c r="D3" s="15">
        <v>4260</v>
      </c>
      <c r="E3" s="16">
        <f t="shared" ref="E3:E10" si="0">SUM(D3-C3)</f>
        <v>4260</v>
      </c>
      <c r="F3" s="13">
        <f t="shared" ref="F3:F12" si="1">E3/B3</f>
        <v>21.3</v>
      </c>
      <c r="G3" s="29" t="s">
        <v>12</v>
      </c>
      <c r="H3" s="26"/>
      <c r="J3" s="5" t="s">
        <v>10</v>
      </c>
      <c r="K3" s="6">
        <v>750</v>
      </c>
      <c r="N3">
        <v>820</v>
      </c>
      <c r="O3" t="s">
        <v>41</v>
      </c>
    </row>
    <row r="4" spans="1:15" ht="16" x14ac:dyDescent="0.25">
      <c r="A4" s="14" t="s">
        <v>14</v>
      </c>
      <c r="B4" s="15">
        <v>80</v>
      </c>
      <c r="C4" s="15">
        <v>0</v>
      </c>
      <c r="D4" s="15">
        <v>210</v>
      </c>
      <c r="E4" s="16">
        <f t="shared" si="0"/>
        <v>210</v>
      </c>
      <c r="F4" s="13">
        <f t="shared" si="1"/>
        <v>2.625</v>
      </c>
      <c r="G4" s="29"/>
      <c r="H4" s="26"/>
      <c r="J4" s="5" t="s">
        <v>13</v>
      </c>
      <c r="K4" s="8">
        <f>SUM(C2:C12)</f>
        <v>1300</v>
      </c>
      <c r="N4">
        <f>N2+N3</f>
        <v>1420</v>
      </c>
    </row>
    <row r="5" spans="1:15" ht="16" x14ac:dyDescent="0.25">
      <c r="A5" s="14" t="s">
        <v>16</v>
      </c>
      <c r="B5" s="15">
        <v>50</v>
      </c>
      <c r="C5" s="15">
        <v>50</v>
      </c>
      <c r="D5" s="15">
        <v>580</v>
      </c>
      <c r="E5" s="16">
        <f t="shared" si="0"/>
        <v>530</v>
      </c>
      <c r="F5" s="13">
        <f t="shared" si="1"/>
        <v>11.6</v>
      </c>
      <c r="G5" s="29"/>
      <c r="H5" s="26"/>
      <c r="J5" s="5" t="s">
        <v>15</v>
      </c>
      <c r="K5" s="6">
        <v>0</v>
      </c>
    </row>
    <row r="6" spans="1:15" ht="16" x14ac:dyDescent="0.25">
      <c r="A6" s="14" t="s">
        <v>18</v>
      </c>
      <c r="B6" s="15">
        <v>260</v>
      </c>
      <c r="C6" s="15">
        <v>250</v>
      </c>
      <c r="D6" s="15">
        <v>7720</v>
      </c>
      <c r="E6" s="16">
        <f t="shared" si="0"/>
        <v>7470</v>
      </c>
      <c r="F6" s="13">
        <f t="shared" si="1"/>
        <v>29.692307692307693</v>
      </c>
      <c r="G6" s="29"/>
      <c r="H6" s="26"/>
      <c r="J6" s="7" t="s">
        <v>17</v>
      </c>
      <c r="K6" s="9">
        <f>K3+K4-K5-K2</f>
        <v>1950</v>
      </c>
    </row>
    <row r="7" spans="1:15" ht="16" x14ac:dyDescent="0.25">
      <c r="A7" s="14" t="s">
        <v>38</v>
      </c>
      <c r="B7" s="15">
        <v>100</v>
      </c>
      <c r="C7" s="15">
        <v>100</v>
      </c>
      <c r="D7" s="15">
        <v>1300</v>
      </c>
      <c r="E7" s="16">
        <f t="shared" si="0"/>
        <v>1200</v>
      </c>
      <c r="F7" s="13">
        <f t="shared" si="1"/>
        <v>13</v>
      </c>
      <c r="G7" s="29"/>
      <c r="H7" s="26"/>
    </row>
    <row r="8" spans="1:15" ht="16" x14ac:dyDescent="0.25">
      <c r="A8" s="14" t="s">
        <v>20</v>
      </c>
      <c r="B8" s="15">
        <v>150</v>
      </c>
      <c r="C8" s="15">
        <v>0</v>
      </c>
      <c r="D8" s="15">
        <v>1500</v>
      </c>
      <c r="E8" s="16">
        <f t="shared" si="0"/>
        <v>1500</v>
      </c>
      <c r="F8" s="13">
        <f t="shared" si="1"/>
        <v>10</v>
      </c>
      <c r="G8" s="30"/>
      <c r="H8" s="27"/>
      <c r="J8" s="103" t="s">
        <v>7</v>
      </c>
      <c r="K8" s="104"/>
    </row>
    <row r="9" spans="1:15" ht="16" x14ac:dyDescent="0.25">
      <c r="A9" s="14" t="s">
        <v>39</v>
      </c>
      <c r="B9" s="15">
        <v>100</v>
      </c>
      <c r="C9" s="15">
        <v>100</v>
      </c>
      <c r="D9" s="15">
        <v>1200</v>
      </c>
      <c r="E9" s="16">
        <f t="shared" si="0"/>
        <v>1100</v>
      </c>
      <c r="F9" s="13">
        <f t="shared" si="1"/>
        <v>12</v>
      </c>
      <c r="G9" s="37"/>
      <c r="H9" s="27"/>
      <c r="J9" s="35"/>
      <c r="K9" s="36"/>
    </row>
    <row r="10" spans="1:15" ht="16" x14ac:dyDescent="0.25">
      <c r="A10" s="14" t="s">
        <v>19</v>
      </c>
      <c r="B10" s="15">
        <v>50</v>
      </c>
      <c r="C10" s="15">
        <v>200</v>
      </c>
      <c r="D10" s="15">
        <v>850</v>
      </c>
      <c r="E10" s="16">
        <f t="shared" si="0"/>
        <v>650</v>
      </c>
      <c r="F10" s="13">
        <f t="shared" si="1"/>
        <v>17</v>
      </c>
      <c r="G10" s="34"/>
      <c r="H10" s="27"/>
      <c r="J10" s="35"/>
      <c r="K10" s="36"/>
    </row>
    <row r="11" spans="1:15" ht="16" x14ac:dyDescent="0.25">
      <c r="A11" s="19" t="s">
        <v>22</v>
      </c>
      <c r="B11" s="20">
        <v>1</v>
      </c>
      <c r="C11" s="20">
        <v>0</v>
      </c>
      <c r="D11" s="20">
        <v>470</v>
      </c>
      <c r="E11" s="21">
        <f>D11-C11</f>
        <v>470</v>
      </c>
      <c r="F11" s="13">
        <f t="shared" si="1"/>
        <v>470</v>
      </c>
      <c r="G11" s="30"/>
      <c r="H11" s="27"/>
      <c r="J11" s="5" t="s">
        <v>21</v>
      </c>
      <c r="K11" s="18">
        <f>SUM(D2:D12)</f>
        <v>29090</v>
      </c>
    </row>
    <row r="12" spans="1:15" ht="16" x14ac:dyDescent="0.25">
      <c r="A12" s="19" t="s">
        <v>24</v>
      </c>
      <c r="B12" s="20">
        <v>100</v>
      </c>
      <c r="C12" s="20">
        <v>0</v>
      </c>
      <c r="D12" s="20">
        <v>5700</v>
      </c>
      <c r="E12" s="21">
        <f>SUM(D12-C12)</f>
        <v>5700</v>
      </c>
      <c r="F12" s="13">
        <f t="shared" si="1"/>
        <v>57</v>
      </c>
      <c r="G12" s="30"/>
      <c r="H12" s="27"/>
      <c r="J12" s="7" t="s">
        <v>23</v>
      </c>
      <c r="K12" s="9">
        <f>SUM(E2:E12)</f>
        <v>27790</v>
      </c>
    </row>
    <row r="14" spans="1:15" ht="16" x14ac:dyDescent="0.25">
      <c r="A14" s="1" t="s">
        <v>28</v>
      </c>
      <c r="B14" s="2">
        <v>910</v>
      </c>
    </row>
    <row r="15" spans="1:15" x14ac:dyDescent="0.2">
      <c r="A15" s="3"/>
      <c r="B15" s="4">
        <f>SUM(B14:B14)</f>
        <v>910</v>
      </c>
    </row>
  </sheetData>
  <mergeCells count="2">
    <mergeCell ref="J1:K1"/>
    <mergeCell ref="J8:K8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9CC8-7917-4379-B33A-2492098820FB}">
  <sheetPr codeName="Hoja9"/>
  <dimension ref="A1:K16"/>
  <sheetViews>
    <sheetView workbookViewId="0">
      <selection activeCell="N7" sqref="N7"/>
    </sheetView>
  </sheetViews>
  <sheetFormatPr baseColWidth="10" defaultColWidth="8.83203125" defaultRowHeight="15" x14ac:dyDescent="0.2"/>
  <cols>
    <col min="1" max="1" width="12.5" customWidth="1"/>
    <col min="2" max="2" width="11.33203125" customWidth="1"/>
    <col min="3" max="3" width="12.5" customWidth="1"/>
    <col min="4" max="4" width="13.6640625" customWidth="1"/>
    <col min="5" max="5" width="12" customWidth="1"/>
    <col min="6" max="6" width="13.1640625" customWidth="1"/>
    <col min="7" max="7" width="14.1640625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10" t="s">
        <v>8</v>
      </c>
      <c r="B2" s="11">
        <v>600</v>
      </c>
      <c r="C2" s="11">
        <v>4700</v>
      </c>
      <c r="D2" s="11">
        <v>4700</v>
      </c>
      <c r="E2" s="12">
        <f>D2-C2</f>
        <v>0</v>
      </c>
      <c r="F2" s="13">
        <f>E2/B2</f>
        <v>0</v>
      </c>
      <c r="G2" s="28" t="s">
        <v>9</v>
      </c>
      <c r="H2" s="26"/>
      <c r="J2" s="5" t="s">
        <v>32</v>
      </c>
      <c r="K2" s="6">
        <v>2800</v>
      </c>
    </row>
    <row r="3" spans="1:11" ht="16" x14ac:dyDescent="0.25">
      <c r="A3" s="41" t="s">
        <v>42</v>
      </c>
      <c r="B3" s="11">
        <v>300</v>
      </c>
      <c r="C3" s="11">
        <v>300</v>
      </c>
      <c r="D3" s="11">
        <v>6300</v>
      </c>
      <c r="E3" s="12">
        <f>D3-C3</f>
        <v>6000</v>
      </c>
      <c r="F3" s="13">
        <f>E3/B3</f>
        <v>20</v>
      </c>
      <c r="G3" s="40"/>
      <c r="H3" s="26"/>
      <c r="J3" s="5"/>
      <c r="K3" s="6"/>
    </row>
    <row r="4" spans="1:11" ht="16" x14ac:dyDescent="0.25">
      <c r="A4" s="14" t="s">
        <v>11</v>
      </c>
      <c r="B4" s="15">
        <v>200</v>
      </c>
      <c r="C4" s="15">
        <v>200</v>
      </c>
      <c r="D4" s="15">
        <v>4260</v>
      </c>
      <c r="E4" s="16">
        <f t="shared" ref="E4:E11" si="0">SUM(D4-C4)</f>
        <v>4060</v>
      </c>
      <c r="F4" s="13">
        <f t="shared" ref="F4:F13" si="1">E4/B4</f>
        <v>20.3</v>
      </c>
      <c r="G4" s="29" t="s">
        <v>12</v>
      </c>
      <c r="H4" s="26"/>
      <c r="J4" s="5" t="s">
        <v>10</v>
      </c>
      <c r="K4" s="6">
        <v>1950</v>
      </c>
    </row>
    <row r="5" spans="1:11" ht="16" x14ac:dyDescent="0.25">
      <c r="A5" s="14" t="s">
        <v>14</v>
      </c>
      <c r="B5" s="15">
        <v>80</v>
      </c>
      <c r="C5" s="15">
        <v>0</v>
      </c>
      <c r="D5" s="15">
        <v>160</v>
      </c>
      <c r="E5" s="16">
        <f t="shared" si="0"/>
        <v>160</v>
      </c>
      <c r="F5" s="13">
        <f t="shared" si="1"/>
        <v>2</v>
      </c>
      <c r="G5" s="29"/>
      <c r="H5" s="26"/>
      <c r="J5" s="5" t="s">
        <v>13</v>
      </c>
      <c r="K5" s="8">
        <f>SUM(C2:C13)</f>
        <v>5850</v>
      </c>
    </row>
    <row r="6" spans="1:11" ht="16" x14ac:dyDescent="0.25">
      <c r="A6" s="14" t="s">
        <v>16</v>
      </c>
      <c r="B6" s="15">
        <v>50</v>
      </c>
      <c r="C6" s="15">
        <v>0</v>
      </c>
      <c r="D6" s="15">
        <v>580</v>
      </c>
      <c r="E6" s="16">
        <f t="shared" si="0"/>
        <v>580</v>
      </c>
      <c r="F6" s="13">
        <f t="shared" si="1"/>
        <v>11.6</v>
      </c>
      <c r="G6" s="29"/>
      <c r="H6" s="26"/>
      <c r="J6" s="5" t="s">
        <v>15</v>
      </c>
      <c r="K6" s="6">
        <v>5000</v>
      </c>
    </row>
    <row r="7" spans="1:11" ht="16" x14ac:dyDescent="0.25">
      <c r="A7" s="14" t="s">
        <v>18</v>
      </c>
      <c r="B7" s="15">
        <v>260</v>
      </c>
      <c r="C7" s="15">
        <v>0</v>
      </c>
      <c r="D7" s="15">
        <v>7470</v>
      </c>
      <c r="E7" s="16">
        <f t="shared" si="0"/>
        <v>7470</v>
      </c>
      <c r="F7" s="13">
        <f t="shared" si="1"/>
        <v>28.73076923076923</v>
      </c>
      <c r="G7" s="29"/>
      <c r="H7" s="26"/>
      <c r="J7" s="7" t="s">
        <v>17</v>
      </c>
      <c r="K7" s="9">
        <f>K4+K5-K6-K2</f>
        <v>0</v>
      </c>
    </row>
    <row r="8" spans="1:11" ht="16" x14ac:dyDescent="0.25">
      <c r="A8" s="14" t="s">
        <v>38</v>
      </c>
      <c r="B8" s="15">
        <v>100</v>
      </c>
      <c r="C8" s="15">
        <v>0</v>
      </c>
      <c r="D8" s="15">
        <v>1200</v>
      </c>
      <c r="E8" s="16">
        <f t="shared" si="0"/>
        <v>1200</v>
      </c>
      <c r="F8" s="13">
        <f t="shared" si="1"/>
        <v>12</v>
      </c>
      <c r="G8" s="29"/>
      <c r="H8" s="26"/>
    </row>
    <row r="9" spans="1:11" ht="16" x14ac:dyDescent="0.25">
      <c r="A9" s="14" t="s">
        <v>20</v>
      </c>
      <c r="B9" s="15">
        <v>150</v>
      </c>
      <c r="C9" s="15">
        <v>450</v>
      </c>
      <c r="D9" s="15">
        <v>1500</v>
      </c>
      <c r="E9" s="16">
        <f t="shared" si="0"/>
        <v>1050</v>
      </c>
      <c r="F9" s="13">
        <f t="shared" si="1"/>
        <v>7</v>
      </c>
      <c r="G9" s="30"/>
      <c r="H9" s="27"/>
      <c r="J9" s="103" t="s">
        <v>7</v>
      </c>
      <c r="K9" s="104"/>
    </row>
    <row r="10" spans="1:11" ht="16" x14ac:dyDescent="0.25">
      <c r="A10" s="14" t="s">
        <v>39</v>
      </c>
      <c r="B10" s="15">
        <v>100</v>
      </c>
      <c r="C10" s="15">
        <v>200</v>
      </c>
      <c r="D10" s="15">
        <v>1100</v>
      </c>
      <c r="E10" s="16">
        <f t="shared" si="0"/>
        <v>900</v>
      </c>
      <c r="F10" s="13">
        <f t="shared" si="1"/>
        <v>9</v>
      </c>
      <c r="G10" s="38">
        <v>5564534921</v>
      </c>
      <c r="H10" s="27"/>
      <c r="J10" s="35"/>
      <c r="K10" s="36"/>
    </row>
    <row r="11" spans="1:11" ht="16" x14ac:dyDescent="0.25">
      <c r="A11" s="14" t="s">
        <v>19</v>
      </c>
      <c r="B11" s="15">
        <v>50</v>
      </c>
      <c r="C11" s="15">
        <v>0</v>
      </c>
      <c r="D11" s="15">
        <v>650</v>
      </c>
      <c r="E11" s="16">
        <f t="shared" si="0"/>
        <v>650</v>
      </c>
      <c r="F11" s="13">
        <f t="shared" si="1"/>
        <v>13</v>
      </c>
      <c r="G11" s="39"/>
      <c r="H11" s="27"/>
      <c r="J11" s="35"/>
      <c r="K11" s="36"/>
    </row>
    <row r="12" spans="1:11" ht="16" x14ac:dyDescent="0.25">
      <c r="A12" s="19" t="s">
        <v>22</v>
      </c>
      <c r="B12" s="20">
        <v>1</v>
      </c>
      <c r="C12" s="20">
        <v>0</v>
      </c>
      <c r="D12" s="20">
        <v>470</v>
      </c>
      <c r="E12" s="21">
        <f>D12-C12</f>
        <v>470</v>
      </c>
      <c r="F12" s="13">
        <f t="shared" si="1"/>
        <v>470</v>
      </c>
      <c r="G12" s="30"/>
      <c r="H12" s="27"/>
      <c r="J12" s="5" t="s">
        <v>21</v>
      </c>
      <c r="K12" s="18">
        <f>SUM(D2:D13)</f>
        <v>34090</v>
      </c>
    </row>
    <row r="13" spans="1:11" ht="16" x14ac:dyDescent="0.25">
      <c r="A13" s="19" t="s">
        <v>24</v>
      </c>
      <c r="B13" s="20">
        <v>100</v>
      </c>
      <c r="C13" s="20">
        <v>0</v>
      </c>
      <c r="D13" s="20">
        <v>5700</v>
      </c>
      <c r="E13" s="21">
        <f>SUM(D13-C13)</f>
        <v>5700</v>
      </c>
      <c r="F13" s="13">
        <f t="shared" si="1"/>
        <v>57</v>
      </c>
      <c r="G13" s="30"/>
      <c r="H13" s="27"/>
      <c r="J13" s="7" t="s">
        <v>23</v>
      </c>
      <c r="K13" s="9">
        <f>SUM(E2:E13)</f>
        <v>28240</v>
      </c>
    </row>
    <row r="15" spans="1:11" ht="16" x14ac:dyDescent="0.25">
      <c r="A15" s="1" t="s">
        <v>28</v>
      </c>
      <c r="B15" s="2">
        <v>910</v>
      </c>
    </row>
    <row r="16" spans="1:11" x14ac:dyDescent="0.2">
      <c r="A16" s="3"/>
      <c r="B16" s="4">
        <f>SUM(B15:B15)</f>
        <v>910</v>
      </c>
    </row>
  </sheetData>
  <mergeCells count="2">
    <mergeCell ref="J1:K1"/>
    <mergeCell ref="J9:K9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F4580-65A9-4C80-B75E-3EC788ED0B2B}">
  <sheetPr codeName="Hoja10"/>
  <dimension ref="A1:K16"/>
  <sheetViews>
    <sheetView topLeftCell="B2" workbookViewId="0">
      <selection activeCell="K6" sqref="K6"/>
    </sheetView>
  </sheetViews>
  <sheetFormatPr baseColWidth="10" defaultColWidth="8.83203125" defaultRowHeight="15" x14ac:dyDescent="0.2"/>
  <cols>
    <col min="1" max="1" width="12.5" customWidth="1"/>
    <col min="2" max="2" width="11.33203125" customWidth="1"/>
    <col min="3" max="3" width="12.5" customWidth="1"/>
    <col min="4" max="4" width="13.6640625" customWidth="1"/>
    <col min="5" max="5" width="12" customWidth="1"/>
    <col min="6" max="6" width="13.1640625" customWidth="1"/>
    <col min="7" max="7" width="14.1640625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10" t="s">
        <v>8</v>
      </c>
      <c r="B2" s="11">
        <v>300</v>
      </c>
      <c r="C2" s="11">
        <v>300</v>
      </c>
      <c r="D2" s="11">
        <v>6000</v>
      </c>
      <c r="E2" s="12">
        <f>D2-C2</f>
        <v>5700</v>
      </c>
      <c r="F2" s="13">
        <f>E2/B2</f>
        <v>19</v>
      </c>
      <c r="G2" s="28" t="s">
        <v>9</v>
      </c>
      <c r="H2" s="26"/>
      <c r="J2" s="5" t="s">
        <v>32</v>
      </c>
      <c r="K2" s="6">
        <v>0</v>
      </c>
    </row>
    <row r="3" spans="1:11" ht="16" x14ac:dyDescent="0.25">
      <c r="A3" s="14" t="s">
        <v>11</v>
      </c>
      <c r="B3" s="15">
        <v>200</v>
      </c>
      <c r="C3" s="15">
        <v>0</v>
      </c>
      <c r="D3" s="15">
        <v>4060</v>
      </c>
      <c r="E3" s="16">
        <f t="shared" ref="E3:E11" si="0">SUM(D3-C3)</f>
        <v>4060</v>
      </c>
      <c r="F3" s="13">
        <f t="shared" ref="F3:F13" si="1">E3/B3</f>
        <v>20.3</v>
      </c>
      <c r="G3" s="29" t="s">
        <v>12</v>
      </c>
      <c r="H3" s="26"/>
      <c r="J3" s="5" t="s">
        <v>10</v>
      </c>
      <c r="K3" s="6">
        <v>0</v>
      </c>
    </row>
    <row r="4" spans="1:11" ht="16" x14ac:dyDescent="0.25">
      <c r="A4" s="14" t="s">
        <v>14</v>
      </c>
      <c r="B4" s="15">
        <v>80</v>
      </c>
      <c r="C4" s="15">
        <v>0</v>
      </c>
      <c r="D4" s="15">
        <v>160</v>
      </c>
      <c r="E4" s="16">
        <f t="shared" si="0"/>
        <v>160</v>
      </c>
      <c r="F4" s="13">
        <f t="shared" si="1"/>
        <v>2</v>
      </c>
      <c r="G4" s="29"/>
      <c r="H4" s="26"/>
      <c r="J4" s="5" t="s">
        <v>13</v>
      </c>
      <c r="K4" s="8">
        <f>SUM(C2:C13)</f>
        <v>840</v>
      </c>
    </row>
    <row r="5" spans="1:11" ht="16" x14ac:dyDescent="0.25">
      <c r="A5" s="14" t="s">
        <v>16</v>
      </c>
      <c r="B5" s="15">
        <v>50</v>
      </c>
      <c r="C5" s="15">
        <v>0</v>
      </c>
      <c r="D5" s="15">
        <v>580</v>
      </c>
      <c r="E5" s="16">
        <f t="shared" si="0"/>
        <v>580</v>
      </c>
      <c r="F5" s="13">
        <f t="shared" si="1"/>
        <v>11.6</v>
      </c>
      <c r="G5" s="29"/>
      <c r="H5" s="26"/>
      <c r="J5" s="5" t="s">
        <v>15</v>
      </c>
      <c r="K5" s="6">
        <v>1500</v>
      </c>
    </row>
    <row r="6" spans="1:11" ht="16" x14ac:dyDescent="0.25">
      <c r="A6" s="14" t="s">
        <v>18</v>
      </c>
      <c r="B6" s="15">
        <v>260</v>
      </c>
      <c r="C6" s="15">
        <v>0</v>
      </c>
      <c r="D6" s="15">
        <v>7470</v>
      </c>
      <c r="E6" s="16">
        <f t="shared" si="0"/>
        <v>7470</v>
      </c>
      <c r="F6" s="13">
        <f t="shared" si="1"/>
        <v>28.73076923076923</v>
      </c>
      <c r="G6" s="29"/>
      <c r="H6" s="26"/>
      <c r="J6" s="7" t="s">
        <v>17</v>
      </c>
      <c r="K6" s="9">
        <f>K3+K4-K5-K2</f>
        <v>-660</v>
      </c>
    </row>
    <row r="7" spans="1:11" ht="16" x14ac:dyDescent="0.25">
      <c r="A7" s="14" t="s">
        <v>38</v>
      </c>
      <c r="B7" s="15">
        <v>100</v>
      </c>
      <c r="C7" s="15">
        <v>0</v>
      </c>
      <c r="D7" s="15">
        <v>1200</v>
      </c>
      <c r="E7" s="16">
        <f t="shared" si="0"/>
        <v>1200</v>
      </c>
      <c r="F7" s="13">
        <f t="shared" si="1"/>
        <v>12</v>
      </c>
      <c r="G7" s="29"/>
      <c r="H7" s="26"/>
    </row>
    <row r="8" spans="1:11" ht="16" x14ac:dyDescent="0.25">
      <c r="A8" s="14" t="s">
        <v>20</v>
      </c>
      <c r="B8" s="15">
        <v>150</v>
      </c>
      <c r="C8" s="15">
        <v>0</v>
      </c>
      <c r="D8" s="15">
        <v>1050</v>
      </c>
      <c r="E8" s="16">
        <f t="shared" si="0"/>
        <v>1050</v>
      </c>
      <c r="F8" s="13">
        <f t="shared" si="1"/>
        <v>7</v>
      </c>
      <c r="G8" s="30"/>
      <c r="H8" s="27"/>
      <c r="J8" s="103" t="s">
        <v>7</v>
      </c>
      <c r="K8" s="104"/>
    </row>
    <row r="9" spans="1:11" ht="16" x14ac:dyDescent="0.25">
      <c r="A9" s="14" t="s">
        <v>39</v>
      </c>
      <c r="B9" s="15">
        <v>100</v>
      </c>
      <c r="C9" s="15">
        <v>200</v>
      </c>
      <c r="D9" s="15">
        <v>800</v>
      </c>
      <c r="E9" s="16">
        <f t="shared" si="0"/>
        <v>600</v>
      </c>
      <c r="F9" s="13">
        <f t="shared" si="1"/>
        <v>6</v>
      </c>
      <c r="G9" s="38">
        <v>5564534921</v>
      </c>
      <c r="H9" s="27"/>
      <c r="J9" s="35"/>
      <c r="K9" s="36"/>
    </row>
    <row r="10" spans="1:11" ht="16" x14ac:dyDescent="0.25">
      <c r="A10" s="42" t="s">
        <v>43</v>
      </c>
      <c r="B10" s="43">
        <v>90</v>
      </c>
      <c r="C10" s="43">
        <v>90</v>
      </c>
      <c r="D10" s="43">
        <v>1890</v>
      </c>
      <c r="E10" s="44">
        <f t="shared" si="0"/>
        <v>1800</v>
      </c>
      <c r="F10" s="45">
        <f>E10/B10</f>
        <v>20</v>
      </c>
      <c r="G10" s="46"/>
      <c r="H10" s="27"/>
      <c r="J10" s="35"/>
      <c r="K10" s="36"/>
    </row>
    <row r="11" spans="1:11" ht="16" x14ac:dyDescent="0.25">
      <c r="A11" s="14" t="s">
        <v>19</v>
      </c>
      <c r="B11" s="15">
        <v>50</v>
      </c>
      <c r="C11" s="15">
        <v>200</v>
      </c>
      <c r="D11" s="15">
        <v>200</v>
      </c>
      <c r="E11" s="16">
        <f t="shared" si="0"/>
        <v>0</v>
      </c>
      <c r="F11" s="13">
        <f t="shared" si="1"/>
        <v>0</v>
      </c>
      <c r="G11" s="39"/>
      <c r="H11" s="27"/>
      <c r="J11" s="35"/>
      <c r="K11" s="36"/>
    </row>
    <row r="12" spans="1:11" ht="16" x14ac:dyDescent="0.25">
      <c r="A12" s="19" t="s">
        <v>22</v>
      </c>
      <c r="B12" s="20">
        <v>1</v>
      </c>
      <c r="C12" s="20">
        <v>50</v>
      </c>
      <c r="D12" s="20">
        <v>470</v>
      </c>
      <c r="E12" s="21">
        <f>D12-C12</f>
        <v>420</v>
      </c>
      <c r="F12" s="13">
        <f t="shared" si="1"/>
        <v>420</v>
      </c>
      <c r="G12" s="30"/>
      <c r="H12" s="27"/>
      <c r="J12" s="5" t="s">
        <v>21</v>
      </c>
      <c r="K12" s="18">
        <f>SUM(D2:D13)</f>
        <v>29580</v>
      </c>
    </row>
    <row r="13" spans="1:11" ht="16" x14ac:dyDescent="0.25">
      <c r="A13" s="19" t="s">
        <v>24</v>
      </c>
      <c r="B13" s="20">
        <v>100</v>
      </c>
      <c r="C13" s="20">
        <v>0</v>
      </c>
      <c r="D13" s="20">
        <v>5700</v>
      </c>
      <c r="E13" s="21">
        <f>SUM(D13-C13)</f>
        <v>5700</v>
      </c>
      <c r="F13" s="13">
        <f t="shared" si="1"/>
        <v>57</v>
      </c>
      <c r="G13" s="30"/>
      <c r="H13" s="27"/>
      <c r="J13" s="7" t="s">
        <v>23</v>
      </c>
      <c r="K13" s="9">
        <f>SUM(E2:E13)</f>
        <v>28740</v>
      </c>
    </row>
    <row r="15" spans="1:11" ht="16" x14ac:dyDescent="0.25">
      <c r="A15" s="1" t="s">
        <v>28</v>
      </c>
      <c r="B15" s="2">
        <v>610</v>
      </c>
    </row>
    <row r="16" spans="1:11" x14ac:dyDescent="0.2">
      <c r="A16" s="3"/>
      <c r="B16" s="4">
        <v>610</v>
      </c>
    </row>
  </sheetData>
  <mergeCells count="2">
    <mergeCell ref="J1:K1"/>
    <mergeCell ref="J8:K8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EF1BC-9E82-4B3B-8476-F2918C379E1B}">
  <sheetPr codeName="Hoja11"/>
  <dimension ref="A1:K16"/>
  <sheetViews>
    <sheetView workbookViewId="0">
      <selection activeCell="B9" sqref="B9:D9"/>
    </sheetView>
  </sheetViews>
  <sheetFormatPr baseColWidth="10" defaultColWidth="8.83203125" defaultRowHeight="15" x14ac:dyDescent="0.2"/>
  <cols>
    <col min="1" max="1" width="12.5" customWidth="1"/>
    <col min="2" max="2" width="11.33203125" customWidth="1"/>
    <col min="3" max="3" width="12.5" customWidth="1"/>
    <col min="4" max="4" width="13.6640625" customWidth="1"/>
    <col min="5" max="5" width="12" customWidth="1"/>
    <col min="6" max="6" width="13.1640625" customWidth="1"/>
    <col min="7" max="7" width="14.1640625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10" t="s">
        <v>8</v>
      </c>
      <c r="B2" s="11">
        <v>300</v>
      </c>
      <c r="C2" s="11">
        <v>300</v>
      </c>
      <c r="D2" s="11">
        <v>5700</v>
      </c>
      <c r="E2" s="12">
        <f>D2-C2</f>
        <v>5400</v>
      </c>
      <c r="F2" s="13">
        <f>E2/B2</f>
        <v>18</v>
      </c>
      <c r="G2" s="28" t="s">
        <v>9</v>
      </c>
      <c r="H2" s="26"/>
      <c r="J2" s="5" t="s">
        <v>32</v>
      </c>
      <c r="K2" s="6">
        <v>0</v>
      </c>
    </row>
    <row r="3" spans="1:11" ht="16" x14ac:dyDescent="0.25">
      <c r="A3" s="14" t="s">
        <v>11</v>
      </c>
      <c r="B3" s="15">
        <v>200</v>
      </c>
      <c r="C3" s="15">
        <v>0</v>
      </c>
      <c r="D3" s="15">
        <v>4060</v>
      </c>
      <c r="E3" s="16">
        <f t="shared" ref="E3:E11" si="0">SUM(D3-C3)</f>
        <v>4060</v>
      </c>
      <c r="F3" s="13">
        <f t="shared" ref="F3:F13" si="1">E3/B3</f>
        <v>20.3</v>
      </c>
      <c r="G3" s="29" t="s">
        <v>12</v>
      </c>
      <c r="H3" s="26"/>
      <c r="J3" s="5" t="s">
        <v>10</v>
      </c>
      <c r="K3" s="6">
        <v>-660</v>
      </c>
    </row>
    <row r="4" spans="1:11" ht="16" x14ac:dyDescent="0.25">
      <c r="A4" s="14" t="s">
        <v>14</v>
      </c>
      <c r="B4" s="15">
        <v>80</v>
      </c>
      <c r="C4" s="15">
        <v>0</v>
      </c>
      <c r="D4" s="15">
        <v>160</v>
      </c>
      <c r="E4" s="16">
        <f t="shared" si="0"/>
        <v>160</v>
      </c>
      <c r="F4" s="13">
        <f t="shared" si="1"/>
        <v>2</v>
      </c>
      <c r="G4" s="29"/>
      <c r="H4" s="26"/>
      <c r="J4" s="5" t="s">
        <v>13</v>
      </c>
      <c r="K4" s="8">
        <f>SUM(C2:C13)</f>
        <v>1610</v>
      </c>
    </row>
    <row r="5" spans="1:11" ht="16" x14ac:dyDescent="0.25">
      <c r="A5" s="14" t="s">
        <v>16</v>
      </c>
      <c r="B5" s="15">
        <v>50</v>
      </c>
      <c r="C5" s="15">
        <v>0</v>
      </c>
      <c r="D5" s="15">
        <v>580</v>
      </c>
      <c r="E5" s="16">
        <f t="shared" si="0"/>
        <v>580</v>
      </c>
      <c r="F5" s="13">
        <f t="shared" si="1"/>
        <v>11.6</v>
      </c>
      <c r="G5" s="29"/>
      <c r="H5" s="26"/>
      <c r="J5" s="5" t="s">
        <v>15</v>
      </c>
      <c r="K5" s="6">
        <v>1500</v>
      </c>
    </row>
    <row r="6" spans="1:11" ht="16" x14ac:dyDescent="0.25">
      <c r="A6" s="14" t="s">
        <v>18</v>
      </c>
      <c r="B6" s="15">
        <v>260</v>
      </c>
      <c r="C6" s="15">
        <v>0</v>
      </c>
      <c r="D6" s="15">
        <v>7470</v>
      </c>
      <c r="E6" s="16">
        <f t="shared" si="0"/>
        <v>7470</v>
      </c>
      <c r="F6" s="13">
        <f t="shared" si="1"/>
        <v>28.73076923076923</v>
      </c>
      <c r="G6" s="29"/>
      <c r="H6" s="26"/>
      <c r="J6" s="7" t="s">
        <v>17</v>
      </c>
      <c r="K6" s="9">
        <f>K3+K4-K5-K2</f>
        <v>-550</v>
      </c>
    </row>
    <row r="7" spans="1:11" ht="16" x14ac:dyDescent="0.25">
      <c r="A7" s="14" t="s">
        <v>38</v>
      </c>
      <c r="B7" s="15">
        <v>100</v>
      </c>
      <c r="C7" s="15">
        <v>0</v>
      </c>
      <c r="D7" s="15">
        <v>1200</v>
      </c>
      <c r="E7" s="16">
        <f t="shared" si="0"/>
        <v>1200</v>
      </c>
      <c r="F7" s="13">
        <f t="shared" si="1"/>
        <v>12</v>
      </c>
      <c r="G7" s="29"/>
      <c r="H7" s="26"/>
    </row>
    <row r="8" spans="1:11" ht="16" x14ac:dyDescent="0.25">
      <c r="A8" s="14" t="s">
        <v>20</v>
      </c>
      <c r="B8" s="15">
        <v>150</v>
      </c>
      <c r="C8" s="15">
        <v>1050</v>
      </c>
      <c r="D8" s="15">
        <v>1050</v>
      </c>
      <c r="E8" s="16">
        <f t="shared" si="0"/>
        <v>0</v>
      </c>
      <c r="F8" s="13">
        <f t="shared" si="1"/>
        <v>0</v>
      </c>
      <c r="G8" s="30"/>
      <c r="H8" s="27"/>
      <c r="J8" s="103" t="s">
        <v>7</v>
      </c>
      <c r="K8" s="104"/>
    </row>
    <row r="9" spans="1:11" ht="16" x14ac:dyDescent="0.25">
      <c r="A9" s="14" t="s">
        <v>29</v>
      </c>
      <c r="B9" s="15">
        <v>120</v>
      </c>
      <c r="C9" s="15">
        <v>120</v>
      </c>
      <c r="D9" s="15">
        <v>1920</v>
      </c>
      <c r="E9" s="16">
        <f t="shared" si="0"/>
        <v>1800</v>
      </c>
      <c r="F9" s="33">
        <f>E9/B9</f>
        <v>15</v>
      </c>
      <c r="G9" s="34"/>
      <c r="H9" s="27"/>
      <c r="J9" s="35"/>
      <c r="K9" s="36"/>
    </row>
    <row r="10" spans="1:11" ht="16" x14ac:dyDescent="0.25">
      <c r="A10" s="14" t="s">
        <v>39</v>
      </c>
      <c r="B10" s="15">
        <v>100</v>
      </c>
      <c r="C10" s="15">
        <v>0</v>
      </c>
      <c r="D10" s="15">
        <v>600</v>
      </c>
      <c r="E10" s="16">
        <f t="shared" si="0"/>
        <v>600</v>
      </c>
      <c r="F10" s="13">
        <f t="shared" si="1"/>
        <v>6</v>
      </c>
      <c r="G10" s="38">
        <v>5564534921</v>
      </c>
      <c r="H10" s="27"/>
      <c r="J10" s="35"/>
      <c r="K10" s="36"/>
    </row>
    <row r="11" spans="1:11" ht="16" x14ac:dyDescent="0.25">
      <c r="A11" s="14" t="s">
        <v>19</v>
      </c>
      <c r="B11" s="15">
        <v>90</v>
      </c>
      <c r="C11" s="15">
        <v>90</v>
      </c>
      <c r="D11" s="15">
        <v>1800</v>
      </c>
      <c r="E11" s="16">
        <f t="shared" si="0"/>
        <v>1710</v>
      </c>
      <c r="F11" s="33">
        <f>E11/B11</f>
        <v>19</v>
      </c>
      <c r="G11" s="39"/>
      <c r="H11" s="27"/>
      <c r="J11" s="35"/>
      <c r="K11" s="36"/>
    </row>
    <row r="12" spans="1:11" ht="16" x14ac:dyDescent="0.25">
      <c r="A12" s="19" t="s">
        <v>22</v>
      </c>
      <c r="B12" s="20">
        <v>1</v>
      </c>
      <c r="C12" s="20">
        <v>50</v>
      </c>
      <c r="D12" s="20">
        <v>420</v>
      </c>
      <c r="E12" s="21">
        <f>D12-C12</f>
        <v>370</v>
      </c>
      <c r="F12" s="13">
        <f t="shared" si="1"/>
        <v>370</v>
      </c>
      <c r="G12" s="30"/>
      <c r="H12" s="27"/>
      <c r="J12" s="5" t="s">
        <v>21</v>
      </c>
      <c r="K12" s="18">
        <f>SUM(D2:D13)</f>
        <v>30660</v>
      </c>
    </row>
    <row r="13" spans="1:11" ht="16" x14ac:dyDescent="0.25">
      <c r="A13" s="19" t="s">
        <v>24</v>
      </c>
      <c r="B13" s="20">
        <v>100</v>
      </c>
      <c r="C13" s="20">
        <v>0</v>
      </c>
      <c r="D13" s="20">
        <v>5700</v>
      </c>
      <c r="E13" s="21">
        <f>SUM(D13-C13)</f>
        <v>5700</v>
      </c>
      <c r="F13" s="13">
        <f t="shared" si="1"/>
        <v>57</v>
      </c>
      <c r="G13" s="30"/>
      <c r="H13" s="27"/>
      <c r="J13" s="7" t="s">
        <v>23</v>
      </c>
      <c r="K13" s="9">
        <f>SUM(E2:E13)</f>
        <v>29050</v>
      </c>
    </row>
    <row r="15" spans="1:11" ht="16" x14ac:dyDescent="0.25">
      <c r="A15" s="1" t="s">
        <v>28</v>
      </c>
      <c r="B15" s="2">
        <v>610</v>
      </c>
    </row>
    <row r="16" spans="1:11" x14ac:dyDescent="0.2">
      <c r="A16" s="3"/>
      <c r="B16" s="4">
        <v>610</v>
      </c>
    </row>
  </sheetData>
  <mergeCells count="2">
    <mergeCell ref="J1:K1"/>
    <mergeCell ref="J8:K8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CE84-F1B6-4345-94E1-E074CA0C8989}">
  <sheetPr codeName="Hoja12"/>
  <dimension ref="A1:K15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1" customWidth="1"/>
    <col min="7" max="7" width="12.83203125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10" t="s">
        <v>8</v>
      </c>
      <c r="B2" s="11">
        <v>300</v>
      </c>
      <c r="C2" s="11">
        <v>300</v>
      </c>
      <c r="D2" s="11">
        <v>5400</v>
      </c>
      <c r="E2" s="12">
        <f>D2-C2</f>
        <v>5100</v>
      </c>
      <c r="F2" s="13">
        <f>E2/B2</f>
        <v>17</v>
      </c>
      <c r="G2" s="28" t="s">
        <v>9</v>
      </c>
      <c r="H2" s="26"/>
      <c r="J2" s="5" t="s">
        <v>32</v>
      </c>
      <c r="K2" s="6">
        <v>0</v>
      </c>
    </row>
    <row r="3" spans="1:11" ht="16" x14ac:dyDescent="0.25">
      <c r="A3" s="14" t="s">
        <v>11</v>
      </c>
      <c r="B3" s="15">
        <v>200</v>
      </c>
      <c r="C3" s="15">
        <v>100</v>
      </c>
      <c r="D3" s="15">
        <v>4060</v>
      </c>
      <c r="E3" s="16">
        <f>SUM(D3-C3)</f>
        <v>3960</v>
      </c>
      <c r="F3" s="13">
        <f t="shared" ref="F3:F12" si="0">E3/B3</f>
        <v>19.8</v>
      </c>
      <c r="G3" s="29" t="s">
        <v>12</v>
      </c>
      <c r="H3" s="26"/>
      <c r="J3" s="5" t="s">
        <v>10</v>
      </c>
      <c r="K3" s="6">
        <v>-550</v>
      </c>
    </row>
    <row r="4" spans="1:11" ht="16" x14ac:dyDescent="0.25">
      <c r="A4" s="14" t="s">
        <v>14</v>
      </c>
      <c r="B4" s="15">
        <v>80</v>
      </c>
      <c r="C4" s="15">
        <v>0</v>
      </c>
      <c r="D4" s="15">
        <v>160</v>
      </c>
      <c r="E4" s="16">
        <f>SUM(D4-C4)</f>
        <v>160</v>
      </c>
      <c r="F4" s="13">
        <f t="shared" si="0"/>
        <v>2</v>
      </c>
      <c r="G4" s="29"/>
      <c r="H4" s="26"/>
      <c r="J4" s="5" t="s">
        <v>13</v>
      </c>
      <c r="K4" s="8">
        <f>SUM(C2:C12)</f>
        <v>490</v>
      </c>
    </row>
    <row r="5" spans="1:11" ht="16" x14ac:dyDescent="0.25">
      <c r="A5" s="14" t="s">
        <v>16</v>
      </c>
      <c r="B5" s="15">
        <v>50</v>
      </c>
      <c r="C5" s="15">
        <v>0</v>
      </c>
      <c r="D5" s="15">
        <v>580</v>
      </c>
      <c r="E5" s="16">
        <f>SUM(D5-C5)</f>
        <v>580</v>
      </c>
      <c r="F5" s="13">
        <f t="shared" si="0"/>
        <v>11.6</v>
      </c>
      <c r="G5" s="29"/>
      <c r="H5" s="26"/>
      <c r="J5" s="5" t="s">
        <v>15</v>
      </c>
      <c r="K5" s="6"/>
    </row>
    <row r="6" spans="1:11" ht="16" x14ac:dyDescent="0.25">
      <c r="A6" s="14" t="s">
        <v>18</v>
      </c>
      <c r="B6" s="15">
        <v>260</v>
      </c>
      <c r="C6" s="15">
        <v>0</v>
      </c>
      <c r="D6" s="15">
        <v>7470</v>
      </c>
      <c r="E6" s="16">
        <f>SUM(D6-C6)</f>
        <v>7470</v>
      </c>
      <c r="F6" s="13">
        <f t="shared" si="0"/>
        <v>28.73076923076923</v>
      </c>
      <c r="G6" s="29"/>
      <c r="H6" s="26"/>
      <c r="J6" s="7" t="s">
        <v>17</v>
      </c>
      <c r="K6" s="9">
        <f>K3+K4-K5-K2</f>
        <v>-60</v>
      </c>
    </row>
    <row r="7" spans="1:11" ht="16" x14ac:dyDescent="0.25">
      <c r="A7" s="14" t="s">
        <v>38</v>
      </c>
      <c r="B7" s="15">
        <v>100</v>
      </c>
      <c r="C7" s="15">
        <v>0</v>
      </c>
      <c r="D7" s="15">
        <v>1200</v>
      </c>
      <c r="E7" s="16">
        <f>SUM(D7-C7)</f>
        <v>1200</v>
      </c>
      <c r="F7" s="13">
        <f t="shared" si="0"/>
        <v>12</v>
      </c>
      <c r="G7" s="29"/>
      <c r="H7" s="26"/>
    </row>
    <row r="8" spans="1:11" ht="16" x14ac:dyDescent="0.25">
      <c r="A8" s="14" t="s">
        <v>20</v>
      </c>
      <c r="B8" s="15">
        <v>120</v>
      </c>
      <c r="C8" s="15">
        <v>0</v>
      </c>
      <c r="D8" s="15">
        <v>1800</v>
      </c>
      <c r="E8" s="15">
        <v>1800</v>
      </c>
      <c r="F8" s="33">
        <f>E8/B8</f>
        <v>15</v>
      </c>
      <c r="G8" s="30"/>
      <c r="H8" s="27"/>
      <c r="J8" s="103" t="s">
        <v>7</v>
      </c>
      <c r="K8" s="104"/>
    </row>
    <row r="9" spans="1:11" ht="16" x14ac:dyDescent="0.25">
      <c r="A9" s="14" t="s">
        <v>39</v>
      </c>
      <c r="B9" s="15">
        <v>100</v>
      </c>
      <c r="C9" s="15">
        <v>0</v>
      </c>
      <c r="D9" s="15">
        <v>600</v>
      </c>
      <c r="E9" s="16">
        <f>SUM(D9-C9)</f>
        <v>600</v>
      </c>
      <c r="F9" s="13">
        <f t="shared" si="0"/>
        <v>6</v>
      </c>
      <c r="G9" s="38">
        <v>5564534921</v>
      </c>
      <c r="H9" s="27"/>
      <c r="J9" s="35"/>
      <c r="K9" s="36"/>
    </row>
    <row r="10" spans="1:11" ht="16" x14ac:dyDescent="0.25">
      <c r="A10" s="14" t="s">
        <v>19</v>
      </c>
      <c r="B10" s="15">
        <v>90</v>
      </c>
      <c r="C10" s="15">
        <v>90</v>
      </c>
      <c r="D10" s="15">
        <v>1710</v>
      </c>
      <c r="E10" s="16">
        <f>SUM(D10-C10)</f>
        <v>1620</v>
      </c>
      <c r="F10" s="33">
        <f>E10/B10</f>
        <v>18</v>
      </c>
      <c r="G10" s="39"/>
      <c r="H10" s="27"/>
      <c r="J10" s="35"/>
      <c r="K10" s="36"/>
    </row>
    <row r="11" spans="1:11" ht="16" x14ac:dyDescent="0.25">
      <c r="A11" s="47" t="s">
        <v>22</v>
      </c>
      <c r="B11" s="48">
        <v>1</v>
      </c>
      <c r="C11" s="48">
        <v>0</v>
      </c>
      <c r="D11" s="48">
        <v>370</v>
      </c>
      <c r="E11" s="49">
        <f>D11-C11</f>
        <v>370</v>
      </c>
      <c r="F11" s="13">
        <f t="shared" si="0"/>
        <v>370</v>
      </c>
      <c r="G11" s="29"/>
      <c r="H11" s="27"/>
      <c r="J11" s="5" t="s">
        <v>21</v>
      </c>
      <c r="K11" s="18">
        <f>SUM(D2:D12)</f>
        <v>29050</v>
      </c>
    </row>
    <row r="12" spans="1:11" ht="16" x14ac:dyDescent="0.25">
      <c r="A12" s="19" t="s">
        <v>24</v>
      </c>
      <c r="B12" s="20">
        <v>100</v>
      </c>
      <c r="C12" s="20">
        <v>0</v>
      </c>
      <c r="D12" s="20">
        <v>5700</v>
      </c>
      <c r="E12" s="21">
        <f>SUM(D12-C12)</f>
        <v>5700</v>
      </c>
      <c r="F12" s="13">
        <f t="shared" si="0"/>
        <v>57</v>
      </c>
      <c r="G12" s="30"/>
      <c r="H12" s="27"/>
      <c r="J12" s="7" t="s">
        <v>23</v>
      </c>
      <c r="K12" s="9">
        <f>SUM(E2:E12)</f>
        <v>28560</v>
      </c>
    </row>
    <row r="14" spans="1:11" ht="16" x14ac:dyDescent="0.25">
      <c r="A14" s="1" t="s">
        <v>28</v>
      </c>
      <c r="B14" s="2">
        <v>500</v>
      </c>
    </row>
    <row r="15" spans="1:11" x14ac:dyDescent="0.2">
      <c r="A15" s="3"/>
      <c r="B15" s="4">
        <v>610</v>
      </c>
    </row>
  </sheetData>
  <mergeCells count="2">
    <mergeCell ref="J1:K1"/>
    <mergeCell ref="J8:K8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1060-0FA4-48D4-979D-641BA6C0A5ED}">
  <sheetPr codeName="Hoja13"/>
  <dimension ref="A1:K15"/>
  <sheetViews>
    <sheetView workbookViewId="0">
      <selection activeCell="E9" sqref="E9"/>
    </sheetView>
  </sheetViews>
  <sheetFormatPr baseColWidth="10" defaultColWidth="8.83203125" defaultRowHeight="15" x14ac:dyDescent="0.2"/>
  <cols>
    <col min="1" max="1" width="13.83203125" bestFit="1" customWidth="1"/>
    <col min="2" max="2" width="11.5" bestFit="1" customWidth="1"/>
    <col min="3" max="3" width="12.6640625" bestFit="1" customWidth="1"/>
    <col min="4" max="4" width="12.5" bestFit="1" customWidth="1"/>
    <col min="5" max="5" width="12.83203125" bestFit="1" customWidth="1"/>
    <col min="6" max="7" width="13.5" bestFit="1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10" t="s">
        <v>8</v>
      </c>
      <c r="B2" s="11">
        <v>300</v>
      </c>
      <c r="C2" s="11">
        <v>0</v>
      </c>
      <c r="D2" s="11">
        <v>5100</v>
      </c>
      <c r="E2" s="12">
        <f>D2-C2</f>
        <v>5100</v>
      </c>
      <c r="F2" s="13">
        <f t="shared" ref="F2:F12" si="0">E2/B2</f>
        <v>17</v>
      </c>
      <c r="G2" s="28" t="s">
        <v>9</v>
      </c>
      <c r="H2" s="26"/>
      <c r="J2" s="5" t="s">
        <v>32</v>
      </c>
      <c r="K2" s="6">
        <v>0</v>
      </c>
    </row>
    <row r="3" spans="1:11" ht="16" x14ac:dyDescent="0.25">
      <c r="A3" s="14" t="s">
        <v>11</v>
      </c>
      <c r="B3" s="15">
        <v>200</v>
      </c>
      <c r="C3" s="15">
        <v>0</v>
      </c>
      <c r="D3" s="15">
        <v>3960</v>
      </c>
      <c r="E3" s="16">
        <f>SUM(D3-C3)</f>
        <v>3960</v>
      </c>
      <c r="F3" s="13">
        <f t="shared" si="0"/>
        <v>19.8</v>
      </c>
      <c r="G3" s="29" t="s">
        <v>12</v>
      </c>
      <c r="H3" s="26"/>
      <c r="J3" s="5" t="s">
        <v>10</v>
      </c>
      <c r="K3" s="6">
        <v>-550</v>
      </c>
    </row>
    <row r="4" spans="1:11" ht="16" x14ac:dyDescent="0.25">
      <c r="A4" s="14" t="s">
        <v>14</v>
      </c>
      <c r="B4" s="15">
        <v>80</v>
      </c>
      <c r="C4" s="15">
        <v>0</v>
      </c>
      <c r="D4" s="15">
        <v>160</v>
      </c>
      <c r="E4" s="16">
        <f>SUM(D4-C4)</f>
        <v>160</v>
      </c>
      <c r="F4" s="13">
        <f t="shared" si="0"/>
        <v>2</v>
      </c>
      <c r="G4" s="29"/>
      <c r="H4" s="26"/>
      <c r="J4" s="5" t="s">
        <v>13</v>
      </c>
      <c r="K4" s="8">
        <f>SUM(C2:C12)</f>
        <v>0</v>
      </c>
    </row>
    <row r="5" spans="1:11" ht="16" x14ac:dyDescent="0.25">
      <c r="A5" s="14" t="s">
        <v>16</v>
      </c>
      <c r="B5" s="15">
        <v>50</v>
      </c>
      <c r="C5" s="15">
        <v>0</v>
      </c>
      <c r="D5" s="15">
        <v>580</v>
      </c>
      <c r="E5" s="16">
        <f>SUM(D5-C5)</f>
        <v>580</v>
      </c>
      <c r="F5" s="13">
        <f t="shared" si="0"/>
        <v>11.6</v>
      </c>
      <c r="G5" s="29"/>
      <c r="H5" s="26"/>
      <c r="J5" s="5" t="s">
        <v>15</v>
      </c>
      <c r="K5" s="6"/>
    </row>
    <row r="6" spans="1:11" ht="16" x14ac:dyDescent="0.25">
      <c r="A6" s="14" t="s">
        <v>18</v>
      </c>
      <c r="B6" s="15">
        <v>260</v>
      </c>
      <c r="C6" s="15">
        <v>0</v>
      </c>
      <c r="D6" s="15">
        <v>7470</v>
      </c>
      <c r="E6" s="16">
        <f>SUM(D6-C6)</f>
        <v>7470</v>
      </c>
      <c r="F6" s="13">
        <f t="shared" si="0"/>
        <v>28.73076923076923</v>
      </c>
      <c r="G6" s="29"/>
      <c r="H6" s="26"/>
      <c r="J6" s="7" t="s">
        <v>17</v>
      </c>
      <c r="K6" s="9">
        <f>K3+K4-K5-K2</f>
        <v>-550</v>
      </c>
    </row>
    <row r="7" spans="1:11" ht="16" x14ac:dyDescent="0.25">
      <c r="A7" s="14" t="s">
        <v>38</v>
      </c>
      <c r="B7" s="15">
        <v>100</v>
      </c>
      <c r="C7" s="15">
        <v>0</v>
      </c>
      <c r="D7" s="15">
        <v>1200</v>
      </c>
      <c r="E7" s="16">
        <f>SUM(D7-C7)</f>
        <v>1200</v>
      </c>
      <c r="F7" s="13">
        <f t="shared" si="0"/>
        <v>12</v>
      </c>
      <c r="G7" s="29"/>
      <c r="H7" s="26"/>
    </row>
    <row r="8" spans="1:11" ht="16" x14ac:dyDescent="0.25">
      <c r="A8" s="14" t="s">
        <v>20</v>
      </c>
      <c r="B8" s="15">
        <v>120</v>
      </c>
      <c r="C8" s="15">
        <v>0</v>
      </c>
      <c r="D8" s="15">
        <v>1800</v>
      </c>
      <c r="E8" s="15">
        <v>1800</v>
      </c>
      <c r="F8" s="33">
        <f t="shared" si="0"/>
        <v>15</v>
      </c>
      <c r="G8" s="30"/>
      <c r="H8" s="27"/>
      <c r="J8" s="103" t="s">
        <v>7</v>
      </c>
      <c r="K8" s="104"/>
    </row>
    <row r="9" spans="1:11" ht="16" x14ac:dyDescent="0.25">
      <c r="A9" s="14" t="s">
        <v>39</v>
      </c>
      <c r="B9" s="15">
        <v>100</v>
      </c>
      <c r="C9" s="15">
        <v>0</v>
      </c>
      <c r="D9" s="15">
        <v>600</v>
      </c>
      <c r="E9" s="16">
        <f>SUM(D9-C9)</f>
        <v>600</v>
      </c>
      <c r="F9" s="13">
        <f t="shared" si="0"/>
        <v>6</v>
      </c>
      <c r="G9" s="38">
        <v>5564534921</v>
      </c>
      <c r="H9" s="27"/>
      <c r="J9" s="35"/>
      <c r="K9" s="36"/>
    </row>
    <row r="10" spans="1:11" ht="16" x14ac:dyDescent="0.25">
      <c r="A10" s="14" t="s">
        <v>19</v>
      </c>
      <c r="B10" s="15">
        <v>90</v>
      </c>
      <c r="C10" s="15">
        <v>0</v>
      </c>
      <c r="D10" s="15">
        <v>1620</v>
      </c>
      <c r="E10" s="16">
        <f>SUM(D10-C10)</f>
        <v>1620</v>
      </c>
      <c r="F10" s="33">
        <f t="shared" si="0"/>
        <v>18</v>
      </c>
      <c r="G10" s="39"/>
      <c r="H10" s="27"/>
      <c r="J10" s="35"/>
      <c r="K10" s="36"/>
    </row>
    <row r="11" spans="1:11" ht="16" x14ac:dyDescent="0.25">
      <c r="A11" s="47" t="s">
        <v>22</v>
      </c>
      <c r="B11" s="48">
        <v>1</v>
      </c>
      <c r="C11" s="48">
        <v>0</v>
      </c>
      <c r="D11" s="48">
        <v>370</v>
      </c>
      <c r="E11" s="49">
        <f>D11-C11</f>
        <v>370</v>
      </c>
      <c r="F11" s="13">
        <f t="shared" si="0"/>
        <v>370</v>
      </c>
      <c r="G11" s="29"/>
      <c r="H11" s="27"/>
      <c r="J11" s="5" t="s">
        <v>21</v>
      </c>
      <c r="K11" s="18">
        <f>SUM(D2:D12)</f>
        <v>28560</v>
      </c>
    </row>
    <row r="12" spans="1:11" ht="16" x14ac:dyDescent="0.25">
      <c r="A12" s="19" t="s">
        <v>24</v>
      </c>
      <c r="B12" s="20">
        <v>100</v>
      </c>
      <c r="C12" s="20">
        <v>0</v>
      </c>
      <c r="D12" s="20">
        <v>5700</v>
      </c>
      <c r="E12" s="21">
        <f>SUM(D12-C12)</f>
        <v>5700</v>
      </c>
      <c r="F12" s="13">
        <f t="shared" si="0"/>
        <v>57</v>
      </c>
      <c r="G12" s="30"/>
      <c r="H12" s="27"/>
      <c r="J12" s="7" t="s">
        <v>23</v>
      </c>
      <c r="K12" s="9">
        <f>SUM(E2:E12)</f>
        <v>28560</v>
      </c>
    </row>
    <row r="14" spans="1:11" ht="16" x14ac:dyDescent="0.25">
      <c r="A14" s="1" t="s">
        <v>28</v>
      </c>
      <c r="B14" s="2">
        <v>400</v>
      </c>
    </row>
    <row r="15" spans="1:11" x14ac:dyDescent="0.2">
      <c r="A15" s="3"/>
      <c r="B15" s="4">
        <v>610</v>
      </c>
    </row>
  </sheetData>
  <mergeCells count="2">
    <mergeCell ref="J1:K1"/>
    <mergeCell ref="J8:K8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63508-4228-48C4-A57E-FD92516DF8E4}">
  <sheetPr codeName="Hoja14"/>
  <dimension ref="A1:K12"/>
  <sheetViews>
    <sheetView workbookViewId="0">
      <selection activeCell="G16" sqref="G16"/>
    </sheetView>
  </sheetViews>
  <sheetFormatPr baseColWidth="10" defaultColWidth="8.83203125" defaultRowHeight="15" x14ac:dyDescent="0.2"/>
  <cols>
    <col min="1" max="1" width="13.83203125" bestFit="1" customWidth="1"/>
    <col min="2" max="2" width="11.5" bestFit="1" customWidth="1"/>
    <col min="3" max="3" width="12.6640625" bestFit="1" customWidth="1"/>
    <col min="4" max="4" width="12.5" bestFit="1" customWidth="1"/>
    <col min="5" max="5" width="12.83203125" bestFit="1" customWidth="1"/>
    <col min="6" max="7" width="13.5" bestFit="1" customWidth="1"/>
    <col min="10" max="10" width="13.5" bestFit="1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10" t="s">
        <v>8</v>
      </c>
      <c r="B2" s="11">
        <v>300</v>
      </c>
      <c r="C2" s="11">
        <v>300</v>
      </c>
      <c r="D2" s="11">
        <v>5100</v>
      </c>
      <c r="E2" s="12">
        <f>D2-C2</f>
        <v>4800</v>
      </c>
      <c r="F2" s="13">
        <f>E2/B2</f>
        <v>16</v>
      </c>
      <c r="G2" s="28" t="s">
        <v>9</v>
      </c>
      <c r="H2" s="26"/>
      <c r="J2" s="5" t="s">
        <v>32</v>
      </c>
      <c r="K2" s="6">
        <v>0</v>
      </c>
    </row>
    <row r="3" spans="1:11" ht="16" x14ac:dyDescent="0.25">
      <c r="A3" s="14" t="s">
        <v>11</v>
      </c>
      <c r="B3" s="15">
        <v>200</v>
      </c>
      <c r="C3" s="15">
        <v>200</v>
      </c>
      <c r="D3" s="15">
        <v>3960</v>
      </c>
      <c r="E3" s="12">
        <f t="shared" ref="E3:E12" si="0">D3-C3</f>
        <v>3760</v>
      </c>
      <c r="F3" s="13">
        <f t="shared" ref="F3:F12" si="1">E3/B3</f>
        <v>18.8</v>
      </c>
      <c r="G3" s="29" t="s">
        <v>12</v>
      </c>
      <c r="H3" s="26"/>
      <c r="J3" s="5" t="s">
        <v>10</v>
      </c>
      <c r="K3" s="6">
        <v>-550</v>
      </c>
    </row>
    <row r="4" spans="1:11" ht="16" x14ac:dyDescent="0.25">
      <c r="A4" s="14" t="s">
        <v>14</v>
      </c>
      <c r="B4" s="15">
        <v>80</v>
      </c>
      <c r="C4" s="50">
        <v>0</v>
      </c>
      <c r="D4" s="15">
        <v>160</v>
      </c>
      <c r="E4" s="12">
        <f t="shared" si="0"/>
        <v>160</v>
      </c>
      <c r="F4" s="13">
        <f t="shared" si="1"/>
        <v>2</v>
      </c>
      <c r="G4" s="29"/>
      <c r="H4" s="26"/>
      <c r="J4" s="5" t="s">
        <v>13</v>
      </c>
      <c r="K4" s="8">
        <f>SUM(C2:C12)</f>
        <v>1110</v>
      </c>
    </row>
    <row r="5" spans="1:11" ht="16" x14ac:dyDescent="0.25">
      <c r="A5" s="14" t="s">
        <v>16</v>
      </c>
      <c r="B5" s="15">
        <v>50</v>
      </c>
      <c r="C5" s="50">
        <v>0</v>
      </c>
      <c r="D5" s="15">
        <v>580</v>
      </c>
      <c r="E5" s="12">
        <f t="shared" si="0"/>
        <v>580</v>
      </c>
      <c r="F5" s="13">
        <f t="shared" si="1"/>
        <v>11.6</v>
      </c>
      <c r="G5" s="29"/>
      <c r="H5" s="26"/>
      <c r="J5" s="5" t="s">
        <v>15</v>
      </c>
      <c r="K5" s="6"/>
    </row>
    <row r="6" spans="1:11" ht="16" x14ac:dyDescent="0.25">
      <c r="A6" s="14" t="s">
        <v>18</v>
      </c>
      <c r="B6" s="15">
        <v>260</v>
      </c>
      <c r="C6" s="50">
        <v>0</v>
      </c>
      <c r="D6" s="15">
        <v>7470</v>
      </c>
      <c r="E6" s="12">
        <f t="shared" si="0"/>
        <v>7470</v>
      </c>
      <c r="F6" s="13">
        <f t="shared" si="1"/>
        <v>28.73076923076923</v>
      </c>
      <c r="G6" s="29"/>
      <c r="H6" s="26"/>
      <c r="J6" s="7" t="s">
        <v>17</v>
      </c>
      <c r="K6" s="9">
        <f>K3+K4-K5-K2</f>
        <v>560</v>
      </c>
    </row>
    <row r="7" spans="1:11" ht="16" x14ac:dyDescent="0.25">
      <c r="A7" s="14" t="s">
        <v>38</v>
      </c>
      <c r="B7" s="15">
        <v>100</v>
      </c>
      <c r="C7" s="50">
        <v>0</v>
      </c>
      <c r="D7" s="15">
        <v>1200</v>
      </c>
      <c r="E7" s="12">
        <f t="shared" si="0"/>
        <v>1200</v>
      </c>
      <c r="F7" s="13">
        <f t="shared" si="1"/>
        <v>12</v>
      </c>
      <c r="G7" s="29"/>
      <c r="H7" s="26"/>
    </row>
    <row r="8" spans="1:11" ht="16" x14ac:dyDescent="0.25">
      <c r="A8" s="14" t="s">
        <v>20</v>
      </c>
      <c r="B8" s="15">
        <v>120</v>
      </c>
      <c r="C8" s="15">
        <v>150</v>
      </c>
      <c r="D8" s="15">
        <v>1800</v>
      </c>
      <c r="E8" s="12">
        <f t="shared" si="0"/>
        <v>1650</v>
      </c>
      <c r="F8" s="33">
        <f>E8/B8</f>
        <v>13.75</v>
      </c>
      <c r="G8" s="30"/>
      <c r="H8" s="27"/>
      <c r="J8" s="103" t="s">
        <v>7</v>
      </c>
      <c r="K8" s="104"/>
    </row>
    <row r="9" spans="1:11" ht="16" x14ac:dyDescent="0.25">
      <c r="A9" s="14" t="s">
        <v>39</v>
      </c>
      <c r="B9" s="15">
        <v>100</v>
      </c>
      <c r="C9" s="15">
        <v>400</v>
      </c>
      <c r="D9" s="15">
        <v>400</v>
      </c>
      <c r="E9" s="12">
        <f t="shared" si="0"/>
        <v>0</v>
      </c>
      <c r="F9" s="13">
        <f t="shared" si="1"/>
        <v>0</v>
      </c>
      <c r="G9" s="38">
        <v>5564534921</v>
      </c>
      <c r="H9" s="27"/>
      <c r="J9" s="35"/>
      <c r="K9" s="36"/>
    </row>
    <row r="10" spans="1:11" ht="16" x14ac:dyDescent="0.25">
      <c r="A10" s="14" t="s">
        <v>19</v>
      </c>
      <c r="B10" s="15">
        <v>90</v>
      </c>
      <c r="C10" s="15">
        <v>0</v>
      </c>
      <c r="D10" s="15">
        <v>1200</v>
      </c>
      <c r="E10" s="12">
        <f t="shared" si="0"/>
        <v>1200</v>
      </c>
      <c r="F10" s="33">
        <f>E10/B10</f>
        <v>13.333333333333334</v>
      </c>
      <c r="G10" s="39"/>
      <c r="H10" s="27"/>
      <c r="J10" s="35"/>
      <c r="K10" s="36"/>
    </row>
    <row r="11" spans="1:11" ht="16" x14ac:dyDescent="0.25">
      <c r="A11" s="47" t="s">
        <v>22</v>
      </c>
      <c r="B11" s="48">
        <v>1</v>
      </c>
      <c r="C11" s="48">
        <v>60</v>
      </c>
      <c r="D11" s="48">
        <v>370</v>
      </c>
      <c r="E11" s="12">
        <f t="shared" si="0"/>
        <v>310</v>
      </c>
      <c r="F11" s="13">
        <f t="shared" si="1"/>
        <v>310</v>
      </c>
      <c r="G11" s="29"/>
      <c r="H11" s="27"/>
      <c r="J11" s="5" t="s">
        <v>21</v>
      </c>
      <c r="K11" s="18">
        <f>SUM(D2:D12)</f>
        <v>27940</v>
      </c>
    </row>
    <row r="12" spans="1:11" ht="16" x14ac:dyDescent="0.25">
      <c r="A12" s="19" t="s">
        <v>24</v>
      </c>
      <c r="B12" s="20">
        <v>100</v>
      </c>
      <c r="C12" s="20">
        <v>0</v>
      </c>
      <c r="D12" s="20">
        <v>5700</v>
      </c>
      <c r="E12" s="12">
        <f t="shared" si="0"/>
        <v>5700</v>
      </c>
      <c r="F12" s="13">
        <f t="shared" si="1"/>
        <v>57</v>
      </c>
      <c r="G12" s="30"/>
      <c r="H12" s="27"/>
      <c r="J12" s="7" t="s">
        <v>23</v>
      </c>
      <c r="K12" s="9">
        <f>SUM(E2:E12)</f>
        <v>26830</v>
      </c>
    </row>
  </sheetData>
  <mergeCells count="2">
    <mergeCell ref="J1:K1"/>
    <mergeCell ref="J8:K8"/>
  </mergeCell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4ACD-0589-4979-A62D-2B0BADB1E3F9}">
  <sheetPr codeName="Hoja15"/>
  <dimension ref="A1:K13"/>
  <sheetViews>
    <sheetView workbookViewId="0">
      <selection activeCell="K3" sqref="K3"/>
    </sheetView>
  </sheetViews>
  <sheetFormatPr baseColWidth="10" defaultColWidth="8.83203125" defaultRowHeight="15" x14ac:dyDescent="0.2"/>
  <cols>
    <col min="1" max="1" width="13.83203125" bestFit="1" customWidth="1"/>
    <col min="2" max="2" width="7.5" customWidth="1"/>
    <col min="3" max="3" width="12.6640625" bestFit="1" customWidth="1"/>
    <col min="4" max="4" width="12.5" bestFit="1" customWidth="1"/>
    <col min="5" max="5" width="12.83203125" bestFit="1" customWidth="1"/>
    <col min="6" max="7" width="13.5" bestFit="1" customWidth="1"/>
    <col min="10" max="10" width="13.5" bestFit="1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10" t="s">
        <v>8</v>
      </c>
      <c r="B2" s="11">
        <v>300</v>
      </c>
      <c r="C2" s="11">
        <v>300</v>
      </c>
      <c r="D2" s="11">
        <v>4800</v>
      </c>
      <c r="E2" s="12">
        <f>D2-C2</f>
        <v>4500</v>
      </c>
      <c r="F2" s="51">
        <f>E2/B2</f>
        <v>15</v>
      </c>
      <c r="G2" s="28" t="s">
        <v>9</v>
      </c>
      <c r="H2" s="26"/>
      <c r="J2" s="5" t="s">
        <v>32</v>
      </c>
      <c r="K2" s="6">
        <v>0</v>
      </c>
    </row>
    <row r="3" spans="1:11" ht="16" x14ac:dyDescent="0.25">
      <c r="A3" s="14" t="s">
        <v>11</v>
      </c>
      <c r="B3" s="15">
        <v>200</v>
      </c>
      <c r="C3" s="15">
        <v>100</v>
      </c>
      <c r="D3" s="15">
        <v>3760</v>
      </c>
      <c r="E3" s="12">
        <f t="shared" ref="E3:E11" si="0">D3-C3</f>
        <v>3660</v>
      </c>
      <c r="F3" s="51">
        <f t="shared" ref="F3:F11" si="1">E3/B3</f>
        <v>18.3</v>
      </c>
      <c r="G3" s="29" t="s">
        <v>12</v>
      </c>
      <c r="H3" s="26"/>
      <c r="J3" s="5" t="s">
        <v>10</v>
      </c>
      <c r="K3" s="6">
        <v>560</v>
      </c>
    </row>
    <row r="4" spans="1:11" ht="16" x14ac:dyDescent="0.25">
      <c r="A4" s="14" t="s">
        <v>20</v>
      </c>
      <c r="B4" s="15">
        <v>120</v>
      </c>
      <c r="C4" s="15">
        <v>0</v>
      </c>
      <c r="D4" s="15">
        <v>1650</v>
      </c>
      <c r="E4" s="12">
        <f t="shared" si="0"/>
        <v>1650</v>
      </c>
      <c r="F4" s="52">
        <f>E4/B4</f>
        <v>13.75</v>
      </c>
      <c r="G4" s="29"/>
      <c r="H4" s="26"/>
      <c r="J4" s="5" t="s">
        <v>13</v>
      </c>
      <c r="K4" s="8">
        <f>SUM(C2:C11)</f>
        <v>590</v>
      </c>
    </row>
    <row r="5" spans="1:11" ht="16" x14ac:dyDescent="0.25">
      <c r="A5" s="47" t="s">
        <v>22</v>
      </c>
      <c r="B5" s="48">
        <v>1</v>
      </c>
      <c r="C5" s="48">
        <v>0</v>
      </c>
      <c r="D5" s="48">
        <v>310</v>
      </c>
      <c r="E5" s="12">
        <f t="shared" si="0"/>
        <v>310</v>
      </c>
      <c r="F5" s="51">
        <f t="shared" ref="F5" si="2">E5/B5</f>
        <v>310</v>
      </c>
      <c r="G5" s="29"/>
      <c r="H5" s="26"/>
      <c r="J5" s="5" t="s">
        <v>15</v>
      </c>
      <c r="K5" s="6"/>
    </row>
    <row r="6" spans="1:11" ht="16" x14ac:dyDescent="0.25">
      <c r="A6" s="14" t="s">
        <v>19</v>
      </c>
      <c r="B6" s="15">
        <v>90</v>
      </c>
      <c r="C6" s="15">
        <v>100</v>
      </c>
      <c r="D6" s="15">
        <v>1200</v>
      </c>
      <c r="E6" s="12">
        <f t="shared" si="0"/>
        <v>1100</v>
      </c>
      <c r="F6" s="52">
        <f>E6/B6</f>
        <v>12.222222222222221</v>
      </c>
      <c r="G6" s="29"/>
      <c r="H6" s="26"/>
      <c r="J6" s="7" t="s">
        <v>17</v>
      </c>
      <c r="K6" s="9">
        <f>K3+K4-K5-K2</f>
        <v>1150</v>
      </c>
    </row>
    <row r="7" spans="1:11" ht="16" x14ac:dyDescent="0.25">
      <c r="A7" s="53" t="s">
        <v>38</v>
      </c>
      <c r="B7" s="15">
        <v>100</v>
      </c>
      <c r="C7" s="15">
        <v>0</v>
      </c>
      <c r="D7" s="15">
        <v>1200</v>
      </c>
      <c r="E7" s="12">
        <f t="shared" si="0"/>
        <v>1200</v>
      </c>
      <c r="F7" s="51">
        <f t="shared" si="1"/>
        <v>12</v>
      </c>
      <c r="G7" s="29"/>
      <c r="H7" s="26"/>
    </row>
    <row r="8" spans="1:11" ht="16" x14ac:dyDescent="0.25">
      <c r="A8" s="53" t="s">
        <v>18</v>
      </c>
      <c r="B8" s="15">
        <v>260</v>
      </c>
      <c r="C8" s="15">
        <v>0</v>
      </c>
      <c r="D8" s="15">
        <v>7470</v>
      </c>
      <c r="E8" s="12">
        <f t="shared" si="0"/>
        <v>7470</v>
      </c>
      <c r="F8" s="51">
        <f t="shared" si="1"/>
        <v>28.73076923076923</v>
      </c>
      <c r="G8" s="30"/>
      <c r="H8" s="27"/>
      <c r="J8" s="103" t="s">
        <v>7</v>
      </c>
      <c r="K8" s="104"/>
    </row>
    <row r="9" spans="1:11" ht="16" x14ac:dyDescent="0.25">
      <c r="A9" s="53" t="s">
        <v>14</v>
      </c>
      <c r="B9" s="15">
        <v>80</v>
      </c>
      <c r="C9" s="15">
        <v>40</v>
      </c>
      <c r="D9" s="15">
        <v>150</v>
      </c>
      <c r="E9" s="12">
        <f t="shared" si="0"/>
        <v>110</v>
      </c>
      <c r="F9" s="51">
        <f t="shared" ref="F9:F10" si="3">E9/B9</f>
        <v>1.375</v>
      </c>
      <c r="G9" s="38"/>
      <c r="H9" s="27"/>
      <c r="J9" s="5" t="s">
        <v>21</v>
      </c>
      <c r="K9" s="18">
        <f>SUM(D2:D11)</f>
        <v>26610</v>
      </c>
    </row>
    <row r="10" spans="1:11" ht="16" x14ac:dyDescent="0.25">
      <c r="A10" s="53" t="s">
        <v>16</v>
      </c>
      <c r="B10" s="15">
        <v>50</v>
      </c>
      <c r="C10" s="15">
        <v>50</v>
      </c>
      <c r="D10" s="15">
        <v>370</v>
      </c>
      <c r="E10" s="12">
        <f t="shared" si="0"/>
        <v>320</v>
      </c>
      <c r="F10" s="51">
        <f t="shared" si="3"/>
        <v>6.4</v>
      </c>
      <c r="G10" s="39"/>
      <c r="H10" s="27"/>
      <c r="J10" s="7" t="s">
        <v>23</v>
      </c>
      <c r="K10" s="9">
        <f>SUM(E2:E11)</f>
        <v>26020</v>
      </c>
    </row>
    <row r="11" spans="1:11" ht="16" x14ac:dyDescent="0.25">
      <c r="A11" s="53" t="s">
        <v>24</v>
      </c>
      <c r="B11" s="20">
        <v>100</v>
      </c>
      <c r="C11" s="20">
        <v>0</v>
      </c>
      <c r="D11" s="20">
        <v>5700</v>
      </c>
      <c r="E11" s="12">
        <f t="shared" si="0"/>
        <v>5700</v>
      </c>
      <c r="F11" s="51">
        <f t="shared" si="1"/>
        <v>57</v>
      </c>
      <c r="G11" s="30"/>
      <c r="H11" s="27"/>
    </row>
    <row r="13" spans="1:11" x14ac:dyDescent="0.2">
      <c r="B13" t="e" cm="1">
        <f t="array" aca="1" ref="B13" ca="1">_xludf.SUM(B2:B8+B9:B11)</f>
        <v>#NAME?</v>
      </c>
    </row>
  </sheetData>
  <mergeCells count="2">
    <mergeCell ref="J1:K1"/>
    <mergeCell ref="J8:K8"/>
  </mergeCells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DFA34-AF3A-43AF-8657-697CD5C33F86}">
  <sheetPr codeName="Hoja16"/>
  <dimension ref="A1:K15"/>
  <sheetViews>
    <sheetView workbookViewId="0"/>
  </sheetViews>
  <sheetFormatPr baseColWidth="10" defaultColWidth="8.83203125" defaultRowHeight="15" x14ac:dyDescent="0.2"/>
  <cols>
    <col min="1" max="1" width="13.83203125" bestFit="1" customWidth="1"/>
    <col min="2" max="2" width="11.5" bestFit="1" customWidth="1"/>
    <col min="3" max="3" width="12.6640625" bestFit="1" customWidth="1"/>
    <col min="4" max="4" width="12.5" bestFit="1" customWidth="1"/>
    <col min="5" max="5" width="12.83203125" bestFit="1" customWidth="1"/>
    <col min="6" max="7" width="13.5" bestFit="1" customWidth="1"/>
    <col min="10" max="10" width="13.5" bestFit="1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10" t="s">
        <v>8</v>
      </c>
      <c r="B2" s="11">
        <v>300</v>
      </c>
      <c r="C2" s="11">
        <v>300</v>
      </c>
      <c r="D2" s="11">
        <v>4500</v>
      </c>
      <c r="E2" s="12">
        <f>D2-C2</f>
        <v>4200</v>
      </c>
      <c r="F2" s="51">
        <f>E2/B2</f>
        <v>14</v>
      </c>
      <c r="G2" s="28" t="s">
        <v>9</v>
      </c>
      <c r="H2" s="26"/>
      <c r="J2" s="5" t="s">
        <v>32</v>
      </c>
      <c r="K2" s="6">
        <v>2000</v>
      </c>
    </row>
    <row r="3" spans="1:11" ht="16" x14ac:dyDescent="0.25">
      <c r="A3" s="14" t="s">
        <v>11</v>
      </c>
      <c r="B3" s="15">
        <v>200</v>
      </c>
      <c r="C3" s="15">
        <v>100</v>
      </c>
      <c r="D3" s="15">
        <v>3660</v>
      </c>
      <c r="E3" s="12">
        <f t="shared" ref="E3:E15" si="0">D3-C3</f>
        <v>3560</v>
      </c>
      <c r="F3" s="51">
        <f t="shared" ref="F3:F15" si="1">E3/B3</f>
        <v>17.8</v>
      </c>
      <c r="G3" s="29" t="s">
        <v>12</v>
      </c>
      <c r="H3" s="26"/>
      <c r="J3" s="5" t="s">
        <v>10</v>
      </c>
      <c r="K3" s="6">
        <v>1150</v>
      </c>
    </row>
    <row r="4" spans="1:11" ht="16" x14ac:dyDescent="0.25">
      <c r="A4" s="14" t="s">
        <v>20</v>
      </c>
      <c r="B4" s="15">
        <v>120</v>
      </c>
      <c r="C4" s="15">
        <v>240</v>
      </c>
      <c r="D4" s="15">
        <v>1650</v>
      </c>
      <c r="E4" s="12">
        <f t="shared" si="0"/>
        <v>1410</v>
      </c>
      <c r="F4" s="52">
        <f>E4/B4</f>
        <v>11.75</v>
      </c>
      <c r="G4" s="29"/>
      <c r="H4" s="26"/>
      <c r="J4" s="5" t="s">
        <v>13</v>
      </c>
      <c r="K4" s="8">
        <f>SUM(C2:C15)</f>
        <v>1200</v>
      </c>
    </row>
    <row r="5" spans="1:11" ht="16" x14ac:dyDescent="0.25">
      <c r="A5" s="47" t="s">
        <v>22</v>
      </c>
      <c r="B5" s="48">
        <v>50</v>
      </c>
      <c r="C5" s="48">
        <v>60</v>
      </c>
      <c r="D5" s="48">
        <v>310</v>
      </c>
      <c r="E5" s="12">
        <f t="shared" si="0"/>
        <v>250</v>
      </c>
      <c r="F5" s="51">
        <f t="shared" ref="F5" si="2">E5/B5</f>
        <v>5</v>
      </c>
      <c r="G5" s="29"/>
      <c r="H5" s="26"/>
      <c r="J5" s="5" t="s">
        <v>15</v>
      </c>
      <c r="K5" s="6">
        <v>4000</v>
      </c>
    </row>
    <row r="6" spans="1:11" ht="16" x14ac:dyDescent="0.25">
      <c r="A6" s="14" t="s">
        <v>19</v>
      </c>
      <c r="B6" s="15">
        <v>90</v>
      </c>
      <c r="C6" s="15">
        <v>100</v>
      </c>
      <c r="D6" s="15">
        <v>1100</v>
      </c>
      <c r="E6" s="12">
        <f t="shared" si="0"/>
        <v>1000</v>
      </c>
      <c r="F6" s="52">
        <f>E6/B6</f>
        <v>11.111111111111111</v>
      </c>
      <c r="G6" s="29"/>
      <c r="H6" s="26"/>
      <c r="J6" s="7" t="s">
        <v>17</v>
      </c>
      <c r="K6" s="9">
        <f>K3+K4-K5-K2</f>
        <v>-3650</v>
      </c>
    </row>
    <row r="7" spans="1:11" ht="16" x14ac:dyDescent="0.25">
      <c r="A7" s="55" t="s">
        <v>44</v>
      </c>
      <c r="B7" s="56">
        <v>100</v>
      </c>
      <c r="C7" s="56">
        <v>100</v>
      </c>
      <c r="D7" s="56">
        <v>1300</v>
      </c>
      <c r="E7" s="57">
        <f>D7-C7</f>
        <v>1200</v>
      </c>
      <c r="F7" s="58">
        <f>E7/B7</f>
        <v>12</v>
      </c>
      <c r="G7" s="59"/>
      <c r="H7" s="26"/>
      <c r="K7" s="54"/>
    </row>
    <row r="8" spans="1:11" ht="16" x14ac:dyDescent="0.25">
      <c r="A8" s="55" t="s">
        <v>45</v>
      </c>
      <c r="B8" s="56">
        <v>150</v>
      </c>
      <c r="C8" s="56">
        <v>150</v>
      </c>
      <c r="D8" s="56">
        <v>1950</v>
      </c>
      <c r="E8" s="57">
        <f>D8-C8</f>
        <v>1800</v>
      </c>
      <c r="F8" s="58">
        <f>E8/B8</f>
        <v>12</v>
      </c>
      <c r="G8" s="59"/>
      <c r="H8" s="26"/>
      <c r="K8" s="54"/>
    </row>
    <row r="9" spans="1:11" ht="16" x14ac:dyDescent="0.25">
      <c r="A9" s="55" t="s">
        <v>46</v>
      </c>
      <c r="B9" s="63">
        <v>150</v>
      </c>
      <c r="C9" s="56">
        <v>150</v>
      </c>
      <c r="D9" s="56">
        <v>1950</v>
      </c>
      <c r="E9" s="57">
        <f>D9-C9</f>
        <v>1800</v>
      </c>
      <c r="F9" s="58">
        <f>E9/B9</f>
        <v>12</v>
      </c>
      <c r="G9" s="59"/>
      <c r="H9" s="26"/>
      <c r="K9" s="54"/>
    </row>
    <row r="10" spans="1:11" ht="16" x14ac:dyDescent="0.25">
      <c r="A10" s="62"/>
      <c r="B10" s="61">
        <f>SUM(B2:B9)</f>
        <v>1160</v>
      </c>
      <c r="C10" s="56"/>
      <c r="D10" s="56"/>
      <c r="E10" s="57"/>
      <c r="F10" s="58"/>
      <c r="G10" s="59"/>
      <c r="H10" s="26"/>
      <c r="K10" s="54"/>
    </row>
    <row r="11" spans="1:11" ht="16" x14ac:dyDescent="0.25">
      <c r="A11" s="53" t="s">
        <v>38</v>
      </c>
      <c r="B11" s="11">
        <v>100</v>
      </c>
      <c r="C11" s="15">
        <v>0</v>
      </c>
      <c r="D11" s="15">
        <v>1200</v>
      </c>
      <c r="E11" s="12">
        <f t="shared" si="0"/>
        <v>1200</v>
      </c>
      <c r="F11" s="51">
        <f t="shared" si="1"/>
        <v>12</v>
      </c>
      <c r="G11" s="29"/>
      <c r="H11" s="26"/>
    </row>
    <row r="12" spans="1:11" ht="16" x14ac:dyDescent="0.25">
      <c r="A12" s="53" t="s">
        <v>18</v>
      </c>
      <c r="B12" s="15">
        <v>260</v>
      </c>
      <c r="C12" s="15">
        <v>0</v>
      </c>
      <c r="D12" s="15">
        <v>7470</v>
      </c>
      <c r="E12" s="12">
        <f t="shared" si="0"/>
        <v>7470</v>
      </c>
      <c r="F12" s="51">
        <f t="shared" si="1"/>
        <v>28.73076923076923</v>
      </c>
      <c r="G12" s="30"/>
      <c r="H12" s="27"/>
      <c r="J12" s="103" t="s">
        <v>7</v>
      </c>
      <c r="K12" s="104"/>
    </row>
    <row r="13" spans="1:11" ht="16" x14ac:dyDescent="0.25">
      <c r="A13" s="53" t="s">
        <v>14</v>
      </c>
      <c r="B13" s="15">
        <v>80</v>
      </c>
      <c r="C13" s="15">
        <v>0</v>
      </c>
      <c r="D13" s="15">
        <v>110</v>
      </c>
      <c r="E13" s="12">
        <f t="shared" si="0"/>
        <v>110</v>
      </c>
      <c r="F13" s="51">
        <f t="shared" si="1"/>
        <v>1.375</v>
      </c>
      <c r="G13" s="38"/>
      <c r="H13" s="27"/>
      <c r="J13" s="5" t="s">
        <v>21</v>
      </c>
      <c r="K13" s="18">
        <f>SUM(D2:D15)</f>
        <v>31220</v>
      </c>
    </row>
    <row r="14" spans="1:11" ht="16" x14ac:dyDescent="0.25">
      <c r="A14" s="53" t="s">
        <v>16</v>
      </c>
      <c r="B14" s="15">
        <v>50</v>
      </c>
      <c r="C14" s="15">
        <v>0</v>
      </c>
      <c r="D14" s="15">
        <v>320</v>
      </c>
      <c r="E14" s="12">
        <f t="shared" si="0"/>
        <v>320</v>
      </c>
      <c r="F14" s="51">
        <f t="shared" si="1"/>
        <v>6.4</v>
      </c>
      <c r="G14" s="39"/>
      <c r="H14" s="27"/>
      <c r="J14" s="7" t="s">
        <v>23</v>
      </c>
      <c r="K14" s="60">
        <f>SUM(E2:E15)</f>
        <v>30020</v>
      </c>
    </row>
    <row r="15" spans="1:11" ht="16" x14ac:dyDescent="0.25">
      <c r="A15" s="53" t="s">
        <v>24</v>
      </c>
      <c r="B15" s="20">
        <v>100</v>
      </c>
      <c r="C15" s="20">
        <v>0</v>
      </c>
      <c r="D15" s="20">
        <v>5700</v>
      </c>
      <c r="E15" s="12">
        <f t="shared" si="0"/>
        <v>5700</v>
      </c>
      <c r="F15" s="51">
        <f t="shared" si="1"/>
        <v>57</v>
      </c>
      <c r="G15" s="30"/>
      <c r="H15" s="27"/>
    </row>
  </sheetData>
  <mergeCells count="2">
    <mergeCell ref="J1:K1"/>
    <mergeCell ref="J12:K12"/>
  </mergeCells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67EF-1A30-4774-BDCB-87300AF2F6FD}">
  <sheetPr codeName="Hoja17"/>
  <dimension ref="A1:K15"/>
  <sheetViews>
    <sheetView workbookViewId="0">
      <selection activeCell="H15" sqref="H15"/>
    </sheetView>
  </sheetViews>
  <sheetFormatPr baseColWidth="10" defaultColWidth="8.83203125" defaultRowHeight="15" x14ac:dyDescent="0.2"/>
  <cols>
    <col min="1" max="1" width="13.83203125" bestFit="1" customWidth="1"/>
    <col min="2" max="2" width="11.5" bestFit="1" customWidth="1"/>
    <col min="3" max="3" width="12.6640625" bestFit="1" customWidth="1"/>
    <col min="4" max="4" width="12.5" bestFit="1" customWidth="1"/>
    <col min="5" max="5" width="12.83203125" bestFit="1" customWidth="1"/>
    <col min="6" max="7" width="13.5" bestFit="1" customWidth="1"/>
    <col min="10" max="10" width="13.5" bestFit="1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10" t="s">
        <v>8</v>
      </c>
      <c r="B2" s="11">
        <v>300</v>
      </c>
      <c r="C2" s="11">
        <v>300</v>
      </c>
      <c r="D2" s="11">
        <v>4200</v>
      </c>
      <c r="E2" s="12">
        <f>D2-C2</f>
        <v>3900</v>
      </c>
      <c r="F2" s="51">
        <f>E2/B2</f>
        <v>13</v>
      </c>
      <c r="G2" s="28" t="s">
        <v>9</v>
      </c>
      <c r="H2" s="26"/>
      <c r="J2" s="5" t="s">
        <v>32</v>
      </c>
      <c r="K2" s="6">
        <v>0</v>
      </c>
    </row>
    <row r="3" spans="1:11" ht="16" x14ac:dyDescent="0.25">
      <c r="A3" s="14" t="s">
        <v>11</v>
      </c>
      <c r="B3" s="15">
        <v>200</v>
      </c>
      <c r="C3" s="15">
        <v>0</v>
      </c>
      <c r="D3" s="15">
        <v>3560</v>
      </c>
      <c r="E3" s="12">
        <f t="shared" ref="E3:E15" si="0">D3-C3</f>
        <v>3560</v>
      </c>
      <c r="F3" s="51">
        <f t="shared" ref="F3:F15" si="1">E3/B3</f>
        <v>17.8</v>
      </c>
      <c r="G3" s="29" t="s">
        <v>12</v>
      </c>
      <c r="H3" s="26"/>
      <c r="J3" s="5" t="s">
        <v>10</v>
      </c>
      <c r="K3" s="6">
        <v>-1650</v>
      </c>
    </row>
    <row r="4" spans="1:11" ht="16" x14ac:dyDescent="0.25">
      <c r="A4" s="14" t="s">
        <v>20</v>
      </c>
      <c r="B4" s="15">
        <v>120</v>
      </c>
      <c r="C4" s="15">
        <v>0</v>
      </c>
      <c r="D4" s="15">
        <v>1410</v>
      </c>
      <c r="E4" s="12">
        <f t="shared" si="0"/>
        <v>1410</v>
      </c>
      <c r="F4" s="52">
        <f>E4/B4</f>
        <v>11.75</v>
      </c>
      <c r="G4" s="29"/>
      <c r="H4" s="26"/>
      <c r="J4" s="5" t="s">
        <v>13</v>
      </c>
      <c r="K4" s="8">
        <f>SUM(C2:C15)</f>
        <v>810</v>
      </c>
    </row>
    <row r="5" spans="1:11" ht="16" x14ac:dyDescent="0.25">
      <c r="A5" s="47" t="s">
        <v>22</v>
      </c>
      <c r="B5" s="48">
        <v>50</v>
      </c>
      <c r="C5" s="48">
        <v>50</v>
      </c>
      <c r="D5" s="48">
        <v>250</v>
      </c>
      <c r="E5" s="12">
        <f t="shared" si="0"/>
        <v>200</v>
      </c>
      <c r="F5" s="51">
        <f t="shared" ref="F5" si="2">E5/B5</f>
        <v>4</v>
      </c>
      <c r="G5" s="29"/>
      <c r="H5" s="26"/>
      <c r="J5" s="5" t="s">
        <v>15</v>
      </c>
      <c r="K5" s="6">
        <v>0</v>
      </c>
    </row>
    <row r="6" spans="1:11" ht="16" x14ac:dyDescent="0.25">
      <c r="A6" s="14" t="s">
        <v>19</v>
      </c>
      <c r="B6" s="15">
        <v>90</v>
      </c>
      <c r="C6" s="15">
        <v>60</v>
      </c>
      <c r="D6" s="15">
        <v>1000</v>
      </c>
      <c r="E6" s="12">
        <f t="shared" si="0"/>
        <v>940</v>
      </c>
      <c r="F6" s="52">
        <f>E6/B6</f>
        <v>10.444444444444445</v>
      </c>
      <c r="G6" s="29"/>
      <c r="H6" s="26"/>
      <c r="J6" s="7" t="s">
        <v>17</v>
      </c>
      <c r="K6" s="9">
        <f>K3+K4-K5-K2</f>
        <v>-840</v>
      </c>
    </row>
    <row r="7" spans="1:11" ht="16" x14ac:dyDescent="0.25">
      <c r="A7" s="14" t="s">
        <v>44</v>
      </c>
      <c r="B7" s="15">
        <v>100</v>
      </c>
      <c r="C7" s="15">
        <v>100</v>
      </c>
      <c r="D7" s="15">
        <v>1200</v>
      </c>
      <c r="E7" s="12">
        <f>D7-C7</f>
        <v>1100</v>
      </c>
      <c r="F7" s="52">
        <f>E7/B7</f>
        <v>11</v>
      </c>
      <c r="G7" s="39"/>
      <c r="H7" s="26"/>
      <c r="K7" s="54"/>
    </row>
    <row r="8" spans="1:11" ht="16" x14ac:dyDescent="0.25">
      <c r="A8" s="14" t="s">
        <v>45</v>
      </c>
      <c r="B8" s="15">
        <v>150</v>
      </c>
      <c r="C8" s="15">
        <v>150</v>
      </c>
      <c r="D8" s="15">
        <v>1800</v>
      </c>
      <c r="E8" s="12">
        <f>D8-C8</f>
        <v>1650</v>
      </c>
      <c r="F8" s="52">
        <f>E8/B8</f>
        <v>11</v>
      </c>
      <c r="G8" s="39"/>
      <c r="H8" s="26"/>
      <c r="K8" s="54"/>
    </row>
    <row r="9" spans="1:11" ht="16" x14ac:dyDescent="0.25">
      <c r="A9" s="14" t="s">
        <v>46</v>
      </c>
      <c r="B9" s="65">
        <v>150</v>
      </c>
      <c r="C9" s="15">
        <v>150</v>
      </c>
      <c r="D9" s="15">
        <v>1800</v>
      </c>
      <c r="E9" s="12">
        <f>D9-C9</f>
        <v>1650</v>
      </c>
      <c r="F9" s="52">
        <f>E9/B9</f>
        <v>11</v>
      </c>
      <c r="G9" s="39"/>
      <c r="H9" s="26"/>
      <c r="K9" s="54"/>
    </row>
    <row r="10" spans="1:11" ht="16" x14ac:dyDescent="0.25">
      <c r="A10" s="71"/>
      <c r="B10" s="79">
        <f>SUM(B2:B9)</f>
        <v>1160</v>
      </c>
      <c r="C10" s="15"/>
      <c r="D10" s="15"/>
      <c r="E10" s="12"/>
      <c r="F10" s="52"/>
      <c r="G10" s="39"/>
      <c r="H10" s="26"/>
      <c r="K10" s="54"/>
    </row>
    <row r="11" spans="1:11" ht="16" x14ac:dyDescent="0.25">
      <c r="A11" s="53" t="s">
        <v>38</v>
      </c>
      <c r="B11" s="11">
        <v>100</v>
      </c>
      <c r="C11" s="15">
        <v>0</v>
      </c>
      <c r="D11" s="15">
        <v>1200</v>
      </c>
      <c r="E11" s="12">
        <f t="shared" si="0"/>
        <v>1200</v>
      </c>
      <c r="F11" s="51">
        <f t="shared" si="1"/>
        <v>12</v>
      </c>
      <c r="G11" s="29"/>
      <c r="H11" s="26"/>
    </row>
    <row r="12" spans="1:11" ht="16" x14ac:dyDescent="0.25">
      <c r="A12" s="53" t="s">
        <v>18</v>
      </c>
      <c r="B12" s="15">
        <v>260</v>
      </c>
      <c r="C12" s="15">
        <v>0</v>
      </c>
      <c r="D12" s="15">
        <v>7470</v>
      </c>
      <c r="E12" s="12">
        <f t="shared" si="0"/>
        <v>7470</v>
      </c>
      <c r="F12" s="51">
        <f t="shared" si="1"/>
        <v>28.73076923076923</v>
      </c>
      <c r="G12" s="30"/>
      <c r="H12" s="27"/>
      <c r="J12" s="103" t="s">
        <v>7</v>
      </c>
      <c r="K12" s="104"/>
    </row>
    <row r="13" spans="1:11" ht="16" x14ac:dyDescent="0.25">
      <c r="A13" s="53" t="s">
        <v>14</v>
      </c>
      <c r="B13" s="15">
        <v>80</v>
      </c>
      <c r="C13" s="15">
        <v>0</v>
      </c>
      <c r="D13" s="15">
        <v>110</v>
      </c>
      <c r="E13" s="12">
        <f t="shared" si="0"/>
        <v>110</v>
      </c>
      <c r="F13" s="51">
        <f t="shared" si="1"/>
        <v>1.375</v>
      </c>
      <c r="G13" s="38"/>
      <c r="H13" s="27"/>
      <c r="J13" s="5" t="s">
        <v>21</v>
      </c>
      <c r="K13" s="18">
        <f>SUM(D2:D15)</f>
        <v>30020</v>
      </c>
    </row>
    <row r="14" spans="1:11" ht="16" x14ac:dyDescent="0.25">
      <c r="A14" s="53" t="s">
        <v>16</v>
      </c>
      <c r="B14" s="15">
        <v>50</v>
      </c>
      <c r="C14" s="15">
        <v>0</v>
      </c>
      <c r="D14" s="15">
        <v>320</v>
      </c>
      <c r="E14" s="12">
        <f t="shared" si="0"/>
        <v>320</v>
      </c>
      <c r="F14" s="51">
        <f t="shared" si="1"/>
        <v>6.4</v>
      </c>
      <c r="G14" s="39"/>
      <c r="H14" s="27"/>
      <c r="J14" s="7" t="s">
        <v>23</v>
      </c>
      <c r="K14" s="60">
        <f>SUM(E2:E15)</f>
        <v>29210</v>
      </c>
    </row>
    <row r="15" spans="1:11" ht="16" x14ac:dyDescent="0.25">
      <c r="A15" s="53" t="s">
        <v>24</v>
      </c>
      <c r="B15" s="20">
        <v>100</v>
      </c>
      <c r="C15" s="20">
        <v>0</v>
      </c>
      <c r="D15" s="20">
        <v>5700</v>
      </c>
      <c r="E15" s="12">
        <f t="shared" si="0"/>
        <v>5700</v>
      </c>
      <c r="F15" s="51">
        <f t="shared" si="1"/>
        <v>57</v>
      </c>
      <c r="G15" s="30"/>
      <c r="H15" s="27"/>
    </row>
  </sheetData>
  <mergeCells count="2">
    <mergeCell ref="J1:K1"/>
    <mergeCell ref="J12:K12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42BF2-7B30-420C-9E38-5D1BB0B36D37}">
  <sheetPr codeName="Hoja18"/>
  <dimension ref="A1:K17"/>
  <sheetViews>
    <sheetView workbookViewId="0">
      <selection activeCell="K16" sqref="K16"/>
    </sheetView>
  </sheetViews>
  <sheetFormatPr baseColWidth="10" defaultColWidth="8.83203125" defaultRowHeight="15" x14ac:dyDescent="0.2"/>
  <cols>
    <col min="1" max="1" width="13.83203125" bestFit="1" customWidth="1"/>
    <col min="2" max="2" width="11.5" bestFit="1" customWidth="1"/>
    <col min="3" max="3" width="12.6640625" bestFit="1" customWidth="1"/>
    <col min="4" max="4" width="12.5" bestFit="1" customWidth="1"/>
    <col min="5" max="5" width="12.83203125" bestFit="1" customWidth="1"/>
    <col min="6" max="7" width="13.5" bestFit="1" customWidth="1"/>
    <col min="10" max="10" width="13.5" bestFit="1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10" t="s">
        <v>8</v>
      </c>
      <c r="B2" s="11">
        <v>300</v>
      </c>
      <c r="C2" s="11">
        <v>300</v>
      </c>
      <c r="D2" s="11">
        <v>3900</v>
      </c>
      <c r="E2" s="12">
        <f>D2-C2</f>
        <v>3600</v>
      </c>
      <c r="F2" s="51">
        <f>E2/B2</f>
        <v>12</v>
      </c>
      <c r="G2" s="28" t="s">
        <v>9</v>
      </c>
      <c r="H2" s="26"/>
      <c r="J2" s="5" t="s">
        <v>32</v>
      </c>
      <c r="K2" s="6">
        <v>0</v>
      </c>
    </row>
    <row r="3" spans="1:11" ht="16" x14ac:dyDescent="0.25">
      <c r="A3" s="14" t="s">
        <v>11</v>
      </c>
      <c r="B3" s="15">
        <v>200</v>
      </c>
      <c r="C3" s="15">
        <v>0</v>
      </c>
      <c r="D3" s="15">
        <v>3560</v>
      </c>
      <c r="E3" s="12">
        <f t="shared" ref="E3:E17" si="0">D3-C3</f>
        <v>3560</v>
      </c>
      <c r="F3" s="51">
        <f t="shared" ref="F3:F17" si="1">E3/B3</f>
        <v>17.8</v>
      </c>
      <c r="G3" s="29" t="s">
        <v>12</v>
      </c>
      <c r="H3" s="26"/>
      <c r="J3" s="5" t="s">
        <v>10</v>
      </c>
      <c r="K3" s="6">
        <v>-840</v>
      </c>
    </row>
    <row r="4" spans="1:11" ht="16" x14ac:dyDescent="0.25">
      <c r="A4" s="14" t="s">
        <v>20</v>
      </c>
      <c r="B4" s="15">
        <v>120</v>
      </c>
      <c r="C4" s="15">
        <v>350</v>
      </c>
      <c r="D4" s="15">
        <v>1410</v>
      </c>
      <c r="E4" s="12">
        <f t="shared" si="0"/>
        <v>1060</v>
      </c>
      <c r="F4" s="52">
        <f>E4/B4</f>
        <v>8.8333333333333339</v>
      </c>
      <c r="G4" s="29"/>
      <c r="H4" s="26"/>
      <c r="J4" s="5" t="s">
        <v>13</v>
      </c>
      <c r="K4" s="8">
        <f>SUM(C2:C17)</f>
        <v>2700</v>
      </c>
    </row>
    <row r="5" spans="1:11" ht="16" x14ac:dyDescent="0.25">
      <c r="A5" s="47" t="s">
        <v>22</v>
      </c>
      <c r="B5" s="48">
        <v>50</v>
      </c>
      <c r="C5" s="48">
        <v>160</v>
      </c>
      <c r="D5" s="48">
        <v>200</v>
      </c>
      <c r="E5" s="12">
        <f t="shared" si="0"/>
        <v>40</v>
      </c>
      <c r="F5" s="51">
        <f t="shared" ref="F5" si="2">E5/B5</f>
        <v>0.8</v>
      </c>
      <c r="G5" s="29"/>
      <c r="H5" s="26"/>
      <c r="J5" s="5" t="s">
        <v>15</v>
      </c>
      <c r="K5" s="6">
        <v>3000</v>
      </c>
    </row>
    <row r="6" spans="1:11" ht="16" x14ac:dyDescent="0.25">
      <c r="A6" s="42" t="s">
        <v>19</v>
      </c>
      <c r="B6" s="43">
        <v>90</v>
      </c>
      <c r="C6" s="43">
        <v>940</v>
      </c>
      <c r="D6" s="43">
        <v>940</v>
      </c>
      <c r="E6" s="66">
        <f t="shared" si="0"/>
        <v>0</v>
      </c>
      <c r="F6" s="67">
        <f t="shared" ref="F6:F11" si="3">E6/B6</f>
        <v>0</v>
      </c>
      <c r="G6" s="68"/>
      <c r="H6" s="26"/>
      <c r="J6" s="7" t="s">
        <v>17</v>
      </c>
      <c r="K6" s="9">
        <f>K3+K4-K5-K2</f>
        <v>-1140</v>
      </c>
    </row>
    <row r="7" spans="1:11" ht="16" x14ac:dyDescent="0.25">
      <c r="A7" s="14" t="s">
        <v>47</v>
      </c>
      <c r="B7" s="15">
        <v>120</v>
      </c>
      <c r="C7" s="15">
        <v>0</v>
      </c>
      <c r="D7" s="15">
        <v>2520</v>
      </c>
      <c r="E7" s="12">
        <f>D7-C7</f>
        <v>2520</v>
      </c>
      <c r="F7" s="52">
        <f t="shared" si="3"/>
        <v>21</v>
      </c>
      <c r="G7" s="34"/>
      <c r="H7" s="26"/>
      <c r="K7" s="54"/>
    </row>
    <row r="8" spans="1:11" ht="16" x14ac:dyDescent="0.25">
      <c r="A8" s="14" t="s">
        <v>44</v>
      </c>
      <c r="B8" s="15">
        <v>100</v>
      </c>
      <c r="C8" s="15">
        <v>100</v>
      </c>
      <c r="D8" s="15">
        <v>1100</v>
      </c>
      <c r="E8" s="12">
        <f>D8-C8</f>
        <v>1000</v>
      </c>
      <c r="F8" s="52">
        <f t="shared" si="3"/>
        <v>10</v>
      </c>
      <c r="G8" s="39"/>
      <c r="H8" s="26"/>
      <c r="K8" s="54"/>
    </row>
    <row r="9" spans="1:11" ht="16" x14ac:dyDescent="0.25">
      <c r="A9" s="14" t="s">
        <v>45</v>
      </c>
      <c r="B9" s="15">
        <v>150</v>
      </c>
      <c r="C9" s="15">
        <v>300</v>
      </c>
      <c r="D9" s="15">
        <v>1650</v>
      </c>
      <c r="E9" s="12">
        <f>D9-C9</f>
        <v>1350</v>
      </c>
      <c r="F9" s="52">
        <f t="shared" si="3"/>
        <v>9</v>
      </c>
      <c r="G9" s="39"/>
      <c r="H9" s="26"/>
      <c r="K9" s="54"/>
    </row>
    <row r="10" spans="1:11" ht="16" x14ac:dyDescent="0.25">
      <c r="A10" s="14" t="s">
        <v>46</v>
      </c>
      <c r="B10" s="65">
        <v>150</v>
      </c>
      <c r="C10" s="15">
        <v>450</v>
      </c>
      <c r="D10" s="15">
        <v>1650</v>
      </c>
      <c r="E10" s="12">
        <f>D10-C10</f>
        <v>1200</v>
      </c>
      <c r="F10" s="52">
        <f t="shared" si="3"/>
        <v>8</v>
      </c>
      <c r="G10" s="39"/>
      <c r="H10" s="26"/>
      <c r="K10" s="54"/>
    </row>
    <row r="11" spans="1:11" ht="16" x14ac:dyDescent="0.25">
      <c r="A11" s="69" t="s">
        <v>48</v>
      </c>
      <c r="B11" s="70">
        <v>100</v>
      </c>
      <c r="C11" s="43">
        <v>100</v>
      </c>
      <c r="D11" s="43">
        <v>1100</v>
      </c>
      <c r="E11" s="66">
        <f>D11-C11</f>
        <v>1000</v>
      </c>
      <c r="F11" s="67">
        <f t="shared" si="3"/>
        <v>10</v>
      </c>
      <c r="G11" s="46"/>
      <c r="H11" s="26"/>
      <c r="K11" s="54"/>
    </row>
    <row r="12" spans="1:11" ht="16" x14ac:dyDescent="0.25">
      <c r="A12" s="62"/>
      <c r="B12" s="64">
        <f>SUM(B2:B10)</f>
        <v>1280</v>
      </c>
      <c r="C12" s="56"/>
      <c r="D12" s="56"/>
      <c r="E12" s="57"/>
      <c r="F12" s="58"/>
      <c r="G12" s="59"/>
      <c r="H12" s="26"/>
      <c r="K12" s="54"/>
    </row>
    <row r="13" spans="1:11" ht="16" x14ac:dyDescent="0.25">
      <c r="A13" s="53" t="s">
        <v>38</v>
      </c>
      <c r="B13" s="11">
        <v>100</v>
      </c>
      <c r="C13" s="15">
        <v>0</v>
      </c>
      <c r="D13" s="15">
        <v>1200</v>
      </c>
      <c r="E13" s="12">
        <f t="shared" si="0"/>
        <v>1200</v>
      </c>
      <c r="F13" s="51">
        <f t="shared" si="1"/>
        <v>12</v>
      </c>
      <c r="G13" s="29"/>
      <c r="H13" s="26"/>
    </row>
    <row r="14" spans="1:11" ht="16" x14ac:dyDescent="0.25">
      <c r="A14" s="53" t="s">
        <v>18</v>
      </c>
      <c r="B14" s="15">
        <v>260</v>
      </c>
      <c r="C14" s="15">
        <v>0</v>
      </c>
      <c r="D14" s="15">
        <v>7470</v>
      </c>
      <c r="E14" s="12">
        <f t="shared" si="0"/>
        <v>7470</v>
      </c>
      <c r="F14" s="51">
        <f t="shared" si="1"/>
        <v>28.73076923076923</v>
      </c>
      <c r="G14" s="30"/>
      <c r="H14" s="27"/>
      <c r="J14" s="103" t="s">
        <v>7</v>
      </c>
      <c r="K14" s="104"/>
    </row>
    <row r="15" spans="1:11" ht="16" x14ac:dyDescent="0.25">
      <c r="A15" s="53" t="s">
        <v>14</v>
      </c>
      <c r="B15" s="15">
        <v>80</v>
      </c>
      <c r="C15" s="15">
        <v>0</v>
      </c>
      <c r="D15" s="15">
        <v>110</v>
      </c>
      <c r="E15" s="12">
        <f t="shared" si="0"/>
        <v>110</v>
      </c>
      <c r="F15" s="51">
        <f t="shared" si="1"/>
        <v>1.375</v>
      </c>
      <c r="G15" s="38"/>
      <c r="H15" s="27"/>
      <c r="J15" s="5" t="s">
        <v>21</v>
      </c>
      <c r="K15" s="18">
        <f>SUM(D2:D17)</f>
        <v>32830</v>
      </c>
    </row>
    <row r="16" spans="1:11" ht="16" x14ac:dyDescent="0.25">
      <c r="A16" s="53" t="s">
        <v>16</v>
      </c>
      <c r="B16" s="15">
        <v>50</v>
      </c>
      <c r="C16" s="15">
        <v>0</v>
      </c>
      <c r="D16" s="15">
        <v>320</v>
      </c>
      <c r="E16" s="12">
        <f t="shared" si="0"/>
        <v>320</v>
      </c>
      <c r="F16" s="51">
        <f t="shared" si="1"/>
        <v>6.4</v>
      </c>
      <c r="G16" s="39"/>
      <c r="H16" s="27"/>
      <c r="J16" s="7" t="s">
        <v>23</v>
      </c>
      <c r="K16" s="60">
        <f>SUM(E2:E17)</f>
        <v>30130</v>
      </c>
    </row>
    <row r="17" spans="1:8" ht="16" x14ac:dyDescent="0.25">
      <c r="A17" s="53" t="s">
        <v>24</v>
      </c>
      <c r="B17" s="20">
        <v>100</v>
      </c>
      <c r="C17" s="20">
        <v>0</v>
      </c>
      <c r="D17" s="20">
        <v>5700</v>
      </c>
      <c r="E17" s="12">
        <f t="shared" si="0"/>
        <v>5700</v>
      </c>
      <c r="F17" s="51">
        <f t="shared" si="1"/>
        <v>57</v>
      </c>
      <c r="G17" s="30"/>
      <c r="H17" s="27"/>
    </row>
  </sheetData>
  <mergeCells count="2">
    <mergeCell ref="J1:K1"/>
    <mergeCell ref="J14:K14"/>
  </mergeCells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269E-D369-4DF5-8030-72A448EC5C10}">
  <sheetPr codeName="Hoja19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1C10-DC29-4860-BDA3-0BEA4A2D9B09}">
  <sheetPr codeName="Hoja20"/>
  <dimension ref="A1:K17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13.83203125" bestFit="1" customWidth="1"/>
    <col min="2" max="2" width="11.5" bestFit="1" customWidth="1"/>
    <col min="3" max="3" width="12.6640625" bestFit="1" customWidth="1"/>
    <col min="4" max="4" width="12.5" bestFit="1" customWidth="1"/>
    <col min="5" max="5" width="12.83203125" bestFit="1" customWidth="1"/>
    <col min="6" max="7" width="13.5" bestFit="1" customWidth="1"/>
    <col min="10" max="10" width="13.5" bestFit="1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73"/>
      <c r="B2" s="72"/>
      <c r="C2" s="72"/>
      <c r="D2" s="72"/>
      <c r="E2" s="74"/>
      <c r="F2" s="52"/>
      <c r="G2" s="77"/>
      <c r="H2" s="26"/>
      <c r="J2" s="35" t="s">
        <v>49</v>
      </c>
      <c r="K2" s="78">
        <f>SUM(B3:B14)</f>
        <v>1440</v>
      </c>
    </row>
    <row r="3" spans="1:11" ht="16" x14ac:dyDescent="0.25">
      <c r="A3" s="10" t="s">
        <v>8</v>
      </c>
      <c r="B3" s="11">
        <v>300</v>
      </c>
      <c r="C3" s="11">
        <v>300</v>
      </c>
      <c r="D3" s="11">
        <v>3600</v>
      </c>
      <c r="E3" s="12">
        <f>D3-C3</f>
        <v>3300</v>
      </c>
      <c r="F3" s="51">
        <f>E3/B3</f>
        <v>11</v>
      </c>
      <c r="G3" s="28" t="s">
        <v>9</v>
      </c>
      <c r="H3" s="26"/>
      <c r="J3" s="5" t="s">
        <v>32</v>
      </c>
      <c r="K3" s="6">
        <v>100</v>
      </c>
    </row>
    <row r="4" spans="1:11" ht="16" x14ac:dyDescent="0.25">
      <c r="A4" s="14" t="s">
        <v>11</v>
      </c>
      <c r="B4" s="15">
        <v>200</v>
      </c>
      <c r="C4" s="15">
        <v>200</v>
      </c>
      <c r="D4" s="15">
        <v>3560</v>
      </c>
      <c r="E4" s="12">
        <f t="shared" ref="E4:E17" si="0">D4-C4</f>
        <v>3360</v>
      </c>
      <c r="F4" s="51">
        <f t="shared" ref="F4:F17" si="1">E4/B4</f>
        <v>16.8</v>
      </c>
      <c r="G4" s="29" t="s">
        <v>12</v>
      </c>
      <c r="H4" s="26"/>
      <c r="J4" s="5" t="s">
        <v>10</v>
      </c>
      <c r="K4" s="6">
        <v>-1140</v>
      </c>
    </row>
    <row r="5" spans="1:11" ht="16" x14ac:dyDescent="0.25">
      <c r="A5" s="14" t="s">
        <v>20</v>
      </c>
      <c r="B5" s="15">
        <v>120</v>
      </c>
      <c r="C5" s="15">
        <v>100</v>
      </c>
      <c r="D5" s="15">
        <v>1060</v>
      </c>
      <c r="E5" s="12">
        <f t="shared" si="0"/>
        <v>960</v>
      </c>
      <c r="F5" s="52">
        <f>E5/B5</f>
        <v>8</v>
      </c>
      <c r="G5" s="29" t="s">
        <v>50</v>
      </c>
      <c r="H5" s="26"/>
      <c r="J5" s="5" t="s">
        <v>13</v>
      </c>
      <c r="K5" s="8">
        <f>SUM(C2:C17)</f>
        <v>1410</v>
      </c>
    </row>
    <row r="6" spans="1:11" ht="16" x14ac:dyDescent="0.25">
      <c r="A6" s="47" t="s">
        <v>22</v>
      </c>
      <c r="B6" s="48">
        <v>50</v>
      </c>
      <c r="C6" s="48">
        <v>0</v>
      </c>
      <c r="D6" s="48">
        <v>40</v>
      </c>
      <c r="E6" s="12">
        <f t="shared" si="0"/>
        <v>40</v>
      </c>
      <c r="F6" s="51">
        <f t="shared" ref="F6" si="2">E6/B6</f>
        <v>0.8</v>
      </c>
      <c r="G6" s="29"/>
      <c r="H6" s="26"/>
      <c r="J6" s="5" t="s">
        <v>15</v>
      </c>
      <c r="K6" s="6">
        <v>1000</v>
      </c>
    </row>
    <row r="7" spans="1:11" ht="16" x14ac:dyDescent="0.25">
      <c r="A7" s="14" t="s">
        <v>47</v>
      </c>
      <c r="B7" s="15">
        <v>120</v>
      </c>
      <c r="C7" s="15">
        <v>0</v>
      </c>
      <c r="D7" s="15">
        <v>2520</v>
      </c>
      <c r="E7" s="12">
        <f>D7-C7</f>
        <v>2520</v>
      </c>
      <c r="F7" s="52">
        <f>E7/B7</f>
        <v>21</v>
      </c>
      <c r="G7" s="29"/>
      <c r="H7" s="26"/>
      <c r="J7" s="7" t="s">
        <v>17</v>
      </c>
      <c r="K7" s="9">
        <f>K4+K5-K6</f>
        <v>-730</v>
      </c>
    </row>
    <row r="8" spans="1:11" ht="16" x14ac:dyDescent="0.25">
      <c r="A8" s="14" t="s">
        <v>44</v>
      </c>
      <c r="B8" s="15">
        <v>100</v>
      </c>
      <c r="C8" s="15">
        <v>0</v>
      </c>
      <c r="D8" s="15">
        <v>1000</v>
      </c>
      <c r="E8" s="12">
        <f>D8-C8</f>
        <v>1000</v>
      </c>
      <c r="F8" s="52">
        <f>E8/B8</f>
        <v>10</v>
      </c>
      <c r="G8" s="39"/>
      <c r="H8" s="26"/>
      <c r="K8" s="54"/>
    </row>
    <row r="9" spans="1:11" ht="16" x14ac:dyDescent="0.25">
      <c r="A9" s="14" t="s">
        <v>45</v>
      </c>
      <c r="B9" s="15">
        <v>150</v>
      </c>
      <c r="C9" s="15">
        <v>150</v>
      </c>
      <c r="D9" s="15">
        <v>1350</v>
      </c>
      <c r="E9" s="12">
        <f>D9-C9</f>
        <v>1200</v>
      </c>
      <c r="F9" s="52">
        <f>E9/B9</f>
        <v>8</v>
      </c>
      <c r="G9" s="39"/>
      <c r="H9" s="26"/>
      <c r="K9" s="54"/>
    </row>
    <row r="10" spans="1:11" ht="16" x14ac:dyDescent="0.25">
      <c r="A10" s="14" t="s">
        <v>46</v>
      </c>
      <c r="B10" s="65">
        <v>150</v>
      </c>
      <c r="C10" s="15">
        <v>450</v>
      </c>
      <c r="D10" s="15">
        <v>1650</v>
      </c>
      <c r="E10" s="12">
        <f>D10-C10</f>
        <v>1200</v>
      </c>
      <c r="F10" s="52">
        <f>E10/B10</f>
        <v>8</v>
      </c>
      <c r="G10" s="39"/>
      <c r="H10" s="26"/>
      <c r="K10" s="54"/>
    </row>
    <row r="11" spans="1:11" ht="16" x14ac:dyDescent="0.25">
      <c r="A11" s="71" t="s">
        <v>48</v>
      </c>
      <c r="B11" s="72">
        <v>100</v>
      </c>
      <c r="C11" s="15">
        <v>0</v>
      </c>
      <c r="D11" s="15">
        <v>1100</v>
      </c>
      <c r="E11" s="12">
        <f>D11-C11</f>
        <v>1100</v>
      </c>
      <c r="F11" s="52">
        <f>E11/B11</f>
        <v>11</v>
      </c>
      <c r="G11" s="39"/>
      <c r="H11" s="26"/>
      <c r="K11" s="54"/>
    </row>
    <row r="12" spans="1:11" ht="16" x14ac:dyDescent="0.25">
      <c r="A12" s="14" t="s">
        <v>18</v>
      </c>
      <c r="B12" s="15">
        <v>25</v>
      </c>
      <c r="C12" s="15">
        <v>0</v>
      </c>
      <c r="D12" s="15">
        <v>7470</v>
      </c>
      <c r="E12" s="12">
        <f t="shared" ref="E12" si="3">D12-C12</f>
        <v>7470</v>
      </c>
      <c r="F12" s="51">
        <f t="shared" ref="F12" si="4">E12/B12</f>
        <v>298.8</v>
      </c>
      <c r="G12" s="39"/>
      <c r="H12" s="26"/>
      <c r="K12" s="54"/>
    </row>
    <row r="13" spans="1:11" ht="16" x14ac:dyDescent="0.25">
      <c r="A13" s="14" t="s">
        <v>38</v>
      </c>
      <c r="B13" s="11">
        <v>25</v>
      </c>
      <c r="C13" s="15">
        <v>0</v>
      </c>
      <c r="D13" s="15">
        <v>1200</v>
      </c>
      <c r="E13" s="12">
        <f t="shared" si="0"/>
        <v>1200</v>
      </c>
      <c r="F13" s="51">
        <f t="shared" si="1"/>
        <v>48</v>
      </c>
      <c r="G13" s="29"/>
      <c r="H13" s="26"/>
    </row>
    <row r="14" spans="1:11" ht="16" x14ac:dyDescent="0.25">
      <c r="A14" s="80" t="s">
        <v>51</v>
      </c>
      <c r="B14" s="56">
        <v>100</v>
      </c>
      <c r="C14" s="56">
        <v>150</v>
      </c>
      <c r="D14" s="56">
        <v>1300</v>
      </c>
      <c r="E14" s="57">
        <f t="shared" si="0"/>
        <v>1150</v>
      </c>
      <c r="F14" s="81"/>
      <c r="G14" s="82"/>
      <c r="H14" s="27"/>
      <c r="J14" s="103" t="s">
        <v>7</v>
      </c>
      <c r="K14" s="104"/>
    </row>
    <row r="15" spans="1:11" ht="16" x14ac:dyDescent="0.25">
      <c r="A15" s="53" t="s">
        <v>14</v>
      </c>
      <c r="B15" s="15">
        <v>80</v>
      </c>
      <c r="C15" s="15">
        <v>60</v>
      </c>
      <c r="D15" s="15">
        <v>110</v>
      </c>
      <c r="E15" s="12">
        <f t="shared" si="0"/>
        <v>50</v>
      </c>
      <c r="F15" s="51">
        <f t="shared" si="1"/>
        <v>0.625</v>
      </c>
      <c r="G15" s="76"/>
      <c r="H15" s="27"/>
      <c r="J15" s="5" t="s">
        <v>21</v>
      </c>
      <c r="K15" s="75">
        <f>SUM(D2:D17)</f>
        <v>31980</v>
      </c>
    </row>
    <row r="16" spans="1:11" ht="16" x14ac:dyDescent="0.25">
      <c r="A16" s="53" t="s">
        <v>16</v>
      </c>
      <c r="B16" s="15">
        <v>50</v>
      </c>
      <c r="C16" s="15">
        <v>0</v>
      </c>
      <c r="D16" s="15">
        <v>320</v>
      </c>
      <c r="E16" s="12">
        <f t="shared" si="0"/>
        <v>320</v>
      </c>
      <c r="F16" s="51">
        <f t="shared" si="1"/>
        <v>6.4</v>
      </c>
      <c r="G16" s="39"/>
      <c r="H16" s="27"/>
      <c r="J16" s="7" t="s">
        <v>23</v>
      </c>
      <c r="K16" s="60">
        <f>SUM(E3:E17)</f>
        <v>30570</v>
      </c>
    </row>
    <row r="17" spans="1:8" ht="16" x14ac:dyDescent="0.25">
      <c r="A17" s="53" t="s">
        <v>24</v>
      </c>
      <c r="B17" s="20">
        <v>100</v>
      </c>
      <c r="C17" s="20">
        <v>0</v>
      </c>
      <c r="D17" s="20">
        <v>5700</v>
      </c>
      <c r="E17" s="12">
        <f t="shared" si="0"/>
        <v>5700</v>
      </c>
      <c r="F17" s="51">
        <f t="shared" si="1"/>
        <v>57</v>
      </c>
      <c r="G17" s="30"/>
      <c r="H17" s="27"/>
    </row>
  </sheetData>
  <mergeCells count="2">
    <mergeCell ref="J1:K1"/>
    <mergeCell ref="J14:K14"/>
  </mergeCells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9CC04-E76A-421C-8B0E-9E19BCF4CE96}">
  <sheetPr codeName="Hoja21"/>
  <dimension ref="A1:K17"/>
  <sheetViews>
    <sheetView workbookViewId="0">
      <selection activeCell="K5" sqref="K5"/>
    </sheetView>
  </sheetViews>
  <sheetFormatPr baseColWidth="10" defaultColWidth="8.83203125" defaultRowHeight="15" x14ac:dyDescent="0.2"/>
  <cols>
    <col min="1" max="1" width="13.83203125" bestFit="1" customWidth="1"/>
    <col min="2" max="2" width="11.5" bestFit="1" customWidth="1"/>
    <col min="3" max="3" width="12.6640625" bestFit="1" customWidth="1"/>
    <col min="4" max="4" width="12.5" bestFit="1" customWidth="1"/>
    <col min="5" max="5" width="12.83203125" bestFit="1" customWidth="1"/>
    <col min="6" max="7" width="13.5" bestFit="1" customWidth="1"/>
    <col min="10" max="10" width="13.5" bestFit="1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73"/>
      <c r="B2" s="72"/>
      <c r="C2" s="72"/>
      <c r="D2" s="72"/>
      <c r="E2" s="74"/>
      <c r="F2" s="52"/>
      <c r="G2" s="77"/>
      <c r="H2" s="26"/>
      <c r="J2" s="35" t="s">
        <v>49</v>
      </c>
      <c r="K2" s="83">
        <f>SUM(B3:B14)</f>
        <v>1440</v>
      </c>
    </row>
    <row r="3" spans="1:11" ht="16" x14ac:dyDescent="0.25">
      <c r="A3" s="10" t="s">
        <v>8</v>
      </c>
      <c r="B3" s="11">
        <v>300</v>
      </c>
      <c r="C3" s="11">
        <v>300</v>
      </c>
      <c r="D3" s="11">
        <v>3300</v>
      </c>
      <c r="E3" s="12">
        <f>D3-C3</f>
        <v>3000</v>
      </c>
      <c r="F3" s="51">
        <f>E3/B3</f>
        <v>10</v>
      </c>
      <c r="G3" s="28" t="s">
        <v>9</v>
      </c>
      <c r="H3" s="26"/>
      <c r="J3" s="5" t="s">
        <v>32</v>
      </c>
      <c r="K3" s="6">
        <v>100</v>
      </c>
    </row>
    <row r="4" spans="1:11" ht="16" x14ac:dyDescent="0.25">
      <c r="A4" s="14" t="s">
        <v>11</v>
      </c>
      <c r="B4" s="15">
        <v>200</v>
      </c>
      <c r="C4" s="15">
        <v>200</v>
      </c>
      <c r="D4" s="15">
        <v>3360</v>
      </c>
      <c r="E4" s="12">
        <f t="shared" ref="E4:E17" si="0">D4-C4</f>
        <v>3160</v>
      </c>
      <c r="F4" s="51">
        <f t="shared" ref="F4:F17" si="1">E4/B4</f>
        <v>15.8</v>
      </c>
      <c r="G4" s="29" t="s">
        <v>12</v>
      </c>
      <c r="H4" s="26"/>
      <c r="J4" s="5" t="s">
        <v>10</v>
      </c>
      <c r="K4" s="6">
        <v>-730</v>
      </c>
    </row>
    <row r="5" spans="1:11" ht="16" x14ac:dyDescent="0.25">
      <c r="A5" s="14" t="s">
        <v>20</v>
      </c>
      <c r="B5" s="15">
        <v>120</v>
      </c>
      <c r="C5" s="15">
        <v>0</v>
      </c>
      <c r="D5" s="15">
        <v>960</v>
      </c>
      <c r="E5" s="12">
        <f t="shared" si="0"/>
        <v>960</v>
      </c>
      <c r="F5" s="52">
        <f>E5/B5</f>
        <v>8</v>
      </c>
      <c r="G5" s="29" t="s">
        <v>50</v>
      </c>
      <c r="H5" s="26"/>
      <c r="J5" s="5" t="s">
        <v>13</v>
      </c>
      <c r="K5" s="8">
        <f>SUM(C2:C17)</f>
        <v>1190</v>
      </c>
    </row>
    <row r="6" spans="1:11" ht="16" x14ac:dyDescent="0.25">
      <c r="A6" s="47" t="s">
        <v>22</v>
      </c>
      <c r="B6" s="48">
        <v>50</v>
      </c>
      <c r="C6" s="48">
        <v>0</v>
      </c>
      <c r="D6" s="48">
        <v>40</v>
      </c>
      <c r="E6" s="12">
        <f t="shared" si="0"/>
        <v>40</v>
      </c>
      <c r="F6" s="51">
        <f t="shared" ref="F6" si="2">E6/B6</f>
        <v>0.8</v>
      </c>
      <c r="G6" s="29"/>
      <c r="H6" s="26"/>
      <c r="J6" s="5" t="s">
        <v>15</v>
      </c>
      <c r="K6" s="6">
        <v>0</v>
      </c>
    </row>
    <row r="7" spans="1:11" ht="16" x14ac:dyDescent="0.25">
      <c r="A7" s="14" t="s">
        <v>47</v>
      </c>
      <c r="B7" s="15">
        <v>120</v>
      </c>
      <c r="C7" s="15">
        <v>240</v>
      </c>
      <c r="D7" s="15">
        <v>2520</v>
      </c>
      <c r="E7" s="12">
        <f>D7-C7</f>
        <v>2280</v>
      </c>
      <c r="F7" s="52">
        <f>E7/B7</f>
        <v>19</v>
      </c>
      <c r="G7" s="29"/>
      <c r="H7" s="26"/>
      <c r="J7" s="7" t="s">
        <v>17</v>
      </c>
      <c r="K7" s="9">
        <f>K4+K5-K6</f>
        <v>460</v>
      </c>
    </row>
    <row r="8" spans="1:11" ht="16" x14ac:dyDescent="0.25">
      <c r="A8" s="14" t="s">
        <v>44</v>
      </c>
      <c r="B8" s="15">
        <v>100</v>
      </c>
      <c r="C8" s="15">
        <v>0</v>
      </c>
      <c r="D8" s="15">
        <v>1000</v>
      </c>
      <c r="E8" s="12">
        <f>D8-C8</f>
        <v>1000</v>
      </c>
      <c r="F8" s="52">
        <f>E8/B8</f>
        <v>10</v>
      </c>
      <c r="G8" s="39"/>
      <c r="H8" s="26"/>
      <c r="K8" s="54"/>
    </row>
    <row r="9" spans="1:11" ht="16" x14ac:dyDescent="0.25">
      <c r="A9" s="14" t="s">
        <v>45</v>
      </c>
      <c r="B9" s="15">
        <v>150</v>
      </c>
      <c r="C9" s="15">
        <v>150</v>
      </c>
      <c r="D9" s="15">
        <v>1200</v>
      </c>
      <c r="E9" s="12">
        <f>D9-C9</f>
        <v>1050</v>
      </c>
      <c r="F9" s="52">
        <f>E9/B9</f>
        <v>7</v>
      </c>
      <c r="G9" s="39"/>
      <c r="H9" s="26"/>
      <c r="K9" s="54"/>
    </row>
    <row r="10" spans="1:11" ht="16" x14ac:dyDescent="0.25">
      <c r="A10" s="14" t="s">
        <v>46</v>
      </c>
      <c r="B10" s="65">
        <v>150</v>
      </c>
      <c r="C10" s="15">
        <v>150</v>
      </c>
      <c r="D10" s="15">
        <v>1200</v>
      </c>
      <c r="E10" s="12">
        <f>D10-C10</f>
        <v>1050</v>
      </c>
      <c r="F10" s="52">
        <f>E10/B10</f>
        <v>7</v>
      </c>
      <c r="G10" s="39"/>
      <c r="H10" s="26"/>
      <c r="K10" s="54"/>
    </row>
    <row r="11" spans="1:11" ht="16" x14ac:dyDescent="0.25">
      <c r="A11" s="71" t="s">
        <v>48</v>
      </c>
      <c r="B11" s="72">
        <v>100</v>
      </c>
      <c r="C11" s="15">
        <v>100</v>
      </c>
      <c r="D11" s="15">
        <v>1000</v>
      </c>
      <c r="E11" s="12">
        <f>D11-C11</f>
        <v>900</v>
      </c>
      <c r="F11" s="52">
        <f>E11/B11</f>
        <v>9</v>
      </c>
      <c r="G11" s="39"/>
      <c r="H11" s="26"/>
      <c r="K11" s="54"/>
    </row>
    <row r="12" spans="1:11" ht="16" x14ac:dyDescent="0.25">
      <c r="A12" s="14" t="s">
        <v>18</v>
      </c>
      <c r="B12" s="15">
        <v>25</v>
      </c>
      <c r="C12" s="15">
        <v>0</v>
      </c>
      <c r="D12" s="15">
        <v>7470</v>
      </c>
      <c r="E12" s="12">
        <f t="shared" ref="E12" si="3">D12-C12</f>
        <v>7470</v>
      </c>
      <c r="F12" s="51">
        <f t="shared" ref="F12" si="4">E12/B12</f>
        <v>298.8</v>
      </c>
      <c r="G12" s="39"/>
      <c r="H12" s="26"/>
      <c r="K12" s="54"/>
    </row>
    <row r="13" spans="1:11" ht="16" x14ac:dyDescent="0.25">
      <c r="A13" s="14" t="s">
        <v>38</v>
      </c>
      <c r="B13" s="11">
        <v>25</v>
      </c>
      <c r="C13" s="15">
        <v>0</v>
      </c>
      <c r="D13" s="15">
        <v>1200</v>
      </c>
      <c r="E13" s="12">
        <f t="shared" si="0"/>
        <v>1200</v>
      </c>
      <c r="F13" s="51">
        <f t="shared" si="1"/>
        <v>48</v>
      </c>
      <c r="G13" s="29"/>
      <c r="H13" s="26"/>
    </row>
    <row r="14" spans="1:11" ht="16" x14ac:dyDescent="0.25">
      <c r="A14" s="14" t="s">
        <v>51</v>
      </c>
      <c r="B14" s="15">
        <v>100</v>
      </c>
      <c r="C14" s="15">
        <v>50</v>
      </c>
      <c r="D14" s="15">
        <v>1150</v>
      </c>
      <c r="E14" s="12">
        <f t="shared" si="0"/>
        <v>1100</v>
      </c>
      <c r="F14" s="51"/>
      <c r="G14" s="30"/>
      <c r="H14" s="27"/>
      <c r="J14" s="103" t="s">
        <v>7</v>
      </c>
      <c r="K14" s="104"/>
    </row>
    <row r="15" spans="1:11" ht="16" x14ac:dyDescent="0.25">
      <c r="A15" s="14" t="s">
        <v>14</v>
      </c>
      <c r="B15" s="15">
        <v>80</v>
      </c>
      <c r="C15" s="15">
        <v>0</v>
      </c>
      <c r="D15" s="15">
        <v>110</v>
      </c>
      <c r="E15" s="12">
        <f t="shared" si="0"/>
        <v>110</v>
      </c>
      <c r="F15" s="84">
        <f t="shared" si="1"/>
        <v>1.375</v>
      </c>
      <c r="G15" s="76"/>
      <c r="H15" s="27"/>
      <c r="J15" s="5" t="s">
        <v>21</v>
      </c>
      <c r="K15" s="75">
        <f>SUM(D2:D17)</f>
        <v>30530</v>
      </c>
    </row>
    <row r="16" spans="1:11" ht="16" x14ac:dyDescent="0.25">
      <c r="A16" s="14" t="s">
        <v>16</v>
      </c>
      <c r="B16" s="15">
        <v>50</v>
      </c>
      <c r="C16" s="15">
        <v>0</v>
      </c>
      <c r="D16" s="15">
        <v>320</v>
      </c>
      <c r="E16" s="12">
        <f t="shared" si="0"/>
        <v>320</v>
      </c>
      <c r="F16" s="84">
        <f t="shared" si="1"/>
        <v>6.4</v>
      </c>
      <c r="G16" s="39"/>
      <c r="H16" s="27"/>
      <c r="J16" s="7" t="s">
        <v>23</v>
      </c>
      <c r="K16" s="60">
        <f>SUM(E3:E17)</f>
        <v>29340</v>
      </c>
    </row>
    <row r="17" spans="1:8" ht="16" x14ac:dyDescent="0.25">
      <c r="A17" s="53" t="s">
        <v>24</v>
      </c>
      <c r="B17" s="20">
        <v>100</v>
      </c>
      <c r="C17" s="20">
        <v>0</v>
      </c>
      <c r="D17" s="20">
        <v>5700</v>
      </c>
      <c r="E17" s="12">
        <f t="shared" si="0"/>
        <v>5700</v>
      </c>
      <c r="F17" s="51">
        <f t="shared" si="1"/>
        <v>57</v>
      </c>
      <c r="G17" s="30"/>
      <c r="H17" s="27"/>
    </row>
  </sheetData>
  <mergeCells count="2">
    <mergeCell ref="J1:K1"/>
    <mergeCell ref="J14:K14"/>
  </mergeCells>
  <pageMargins left="0.7" right="0.7" top="0.75" bottom="0.75" header="0.3" footer="0.3"/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FC98-6499-4219-BF98-3EB91CA5A40B}">
  <sheetPr codeName="Hoja22"/>
  <dimension ref="A1:K18"/>
  <sheetViews>
    <sheetView workbookViewId="0"/>
  </sheetViews>
  <sheetFormatPr baseColWidth="10" defaultColWidth="8.83203125" defaultRowHeight="15" x14ac:dyDescent="0.2"/>
  <cols>
    <col min="1" max="1" width="13.83203125" bestFit="1" customWidth="1"/>
    <col min="2" max="2" width="11.5" bestFit="1" customWidth="1"/>
    <col min="3" max="3" width="12.6640625" bestFit="1" customWidth="1"/>
    <col min="4" max="4" width="12.5" bestFit="1" customWidth="1"/>
    <col min="5" max="5" width="12.83203125" bestFit="1" customWidth="1"/>
    <col min="6" max="7" width="13.5" bestFit="1" customWidth="1"/>
    <col min="10" max="10" width="13.5" bestFit="1" customWidth="1"/>
    <col min="11" max="11" width="9.1640625" bestFit="1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71" t="s">
        <v>48</v>
      </c>
      <c r="B2" s="72">
        <v>100</v>
      </c>
      <c r="C2" s="15">
        <v>100</v>
      </c>
      <c r="D2" s="15">
        <v>900</v>
      </c>
      <c r="E2" s="12">
        <f>D2-C2</f>
        <v>800</v>
      </c>
      <c r="F2" s="52">
        <f>E2/B2</f>
        <v>8</v>
      </c>
      <c r="G2" s="77"/>
      <c r="H2" s="26"/>
      <c r="J2" s="35"/>
      <c r="K2" s="36"/>
    </row>
    <row r="3" spans="1:11" ht="16" x14ac:dyDescent="0.25">
      <c r="A3" s="85" t="s">
        <v>52</v>
      </c>
      <c r="B3" s="86">
        <v>100</v>
      </c>
      <c r="C3" s="86">
        <v>100</v>
      </c>
      <c r="D3" s="86">
        <v>1200</v>
      </c>
      <c r="E3" s="57">
        <f>D3-C3</f>
        <v>1100</v>
      </c>
      <c r="F3" s="81">
        <f>E3/B3</f>
        <v>11</v>
      </c>
      <c r="G3" s="77"/>
      <c r="H3" s="26"/>
      <c r="J3" s="35" t="s">
        <v>49</v>
      </c>
      <c r="K3" s="83">
        <f>SUM(B2:B14)</f>
        <v>1540</v>
      </c>
    </row>
    <row r="4" spans="1:11" ht="16" x14ac:dyDescent="0.25">
      <c r="A4" s="10" t="s">
        <v>8</v>
      </c>
      <c r="B4" s="11">
        <v>300</v>
      </c>
      <c r="C4" s="11">
        <v>300</v>
      </c>
      <c r="D4" s="11">
        <v>3000</v>
      </c>
      <c r="E4" s="12">
        <f>D4-C4</f>
        <v>2700</v>
      </c>
      <c r="F4" s="51">
        <f>E4/B4</f>
        <v>9</v>
      </c>
      <c r="G4" s="28" t="s">
        <v>9</v>
      </c>
      <c r="H4" s="26"/>
      <c r="J4" s="5" t="s">
        <v>32</v>
      </c>
      <c r="K4" s="6">
        <v>100</v>
      </c>
    </row>
    <row r="5" spans="1:11" ht="16" x14ac:dyDescent="0.25">
      <c r="A5" s="14" t="s">
        <v>11</v>
      </c>
      <c r="B5" s="15">
        <v>200</v>
      </c>
      <c r="C5" s="15">
        <v>100</v>
      </c>
      <c r="D5" s="15">
        <v>3160</v>
      </c>
      <c r="E5" s="12">
        <f t="shared" ref="E5:E18" si="0">D5-C5</f>
        <v>3060</v>
      </c>
      <c r="F5" s="51">
        <f t="shared" ref="F5:F18" si="1">E5/B5</f>
        <v>15.3</v>
      </c>
      <c r="G5" s="29" t="s">
        <v>12</v>
      </c>
      <c r="H5" s="26"/>
      <c r="J5" s="5" t="s">
        <v>10</v>
      </c>
      <c r="K5" s="6">
        <v>460</v>
      </c>
    </row>
    <row r="6" spans="1:11" ht="16" x14ac:dyDescent="0.25">
      <c r="A6" s="14" t="s">
        <v>20</v>
      </c>
      <c r="B6" s="15">
        <v>120</v>
      </c>
      <c r="C6" s="15">
        <v>200</v>
      </c>
      <c r="D6" s="15">
        <v>960</v>
      </c>
      <c r="E6" s="12">
        <f t="shared" si="0"/>
        <v>760</v>
      </c>
      <c r="F6" s="52">
        <f>E6/B6</f>
        <v>6.333333333333333</v>
      </c>
      <c r="G6" s="29" t="s">
        <v>50</v>
      </c>
      <c r="H6" s="26"/>
      <c r="J6" s="5" t="s">
        <v>13</v>
      </c>
      <c r="K6" s="8">
        <f>SUM(C2:C18)</f>
        <v>1550</v>
      </c>
    </row>
    <row r="7" spans="1:11" ht="16" x14ac:dyDescent="0.25">
      <c r="A7" s="47" t="s">
        <v>22</v>
      </c>
      <c r="B7" s="48">
        <v>50</v>
      </c>
      <c r="C7" s="48">
        <v>30</v>
      </c>
      <c r="D7" s="48">
        <v>30</v>
      </c>
      <c r="E7" s="12">
        <f t="shared" si="0"/>
        <v>0</v>
      </c>
      <c r="F7" s="51">
        <f t="shared" ref="F7" si="2">E7/B7</f>
        <v>0</v>
      </c>
      <c r="G7" s="29"/>
      <c r="H7" s="26"/>
      <c r="J7" s="5" t="s">
        <v>15</v>
      </c>
      <c r="K7" s="6">
        <v>1000</v>
      </c>
    </row>
    <row r="8" spans="1:11" ht="16" x14ac:dyDescent="0.25">
      <c r="A8" s="14" t="s">
        <v>53</v>
      </c>
      <c r="B8" s="15">
        <v>120</v>
      </c>
      <c r="C8" s="15">
        <v>70</v>
      </c>
      <c r="D8" s="15">
        <v>2280</v>
      </c>
      <c r="E8" s="12">
        <f>D8-C8</f>
        <v>2210</v>
      </c>
      <c r="F8" s="52">
        <f>E8/B8</f>
        <v>18.416666666666668</v>
      </c>
      <c r="G8" s="29"/>
      <c r="H8" s="26"/>
      <c r="J8" s="7" t="s">
        <v>17</v>
      </c>
      <c r="K8" s="9">
        <f>K5+K6-K7</f>
        <v>1010</v>
      </c>
    </row>
    <row r="9" spans="1:11" ht="16" x14ac:dyDescent="0.25">
      <c r="A9" s="14" t="s">
        <v>44</v>
      </c>
      <c r="B9" s="15">
        <v>100</v>
      </c>
      <c r="C9" s="15">
        <v>200</v>
      </c>
      <c r="D9" s="15">
        <v>1000</v>
      </c>
      <c r="E9" s="12">
        <f>D9-C9</f>
        <v>800</v>
      </c>
      <c r="F9" s="52">
        <f>E9/B9</f>
        <v>8</v>
      </c>
      <c r="G9" s="39"/>
      <c r="H9" s="26"/>
      <c r="K9" s="54"/>
    </row>
    <row r="10" spans="1:11" ht="16" x14ac:dyDescent="0.25">
      <c r="A10" s="14" t="s">
        <v>45</v>
      </c>
      <c r="B10" s="15">
        <v>150</v>
      </c>
      <c r="C10" s="15">
        <v>150</v>
      </c>
      <c r="D10" s="15">
        <v>1050</v>
      </c>
      <c r="E10" s="12">
        <f>D10-C10</f>
        <v>900</v>
      </c>
      <c r="F10" s="52">
        <f>E10/B10</f>
        <v>6</v>
      </c>
      <c r="G10" s="39"/>
      <c r="H10" s="26"/>
      <c r="K10" s="54"/>
    </row>
    <row r="11" spans="1:11" ht="16" x14ac:dyDescent="0.25">
      <c r="A11" s="14" t="s">
        <v>51</v>
      </c>
      <c r="B11" s="15">
        <v>100</v>
      </c>
      <c r="C11" s="15">
        <v>100</v>
      </c>
      <c r="D11" s="15">
        <v>1100</v>
      </c>
      <c r="E11" s="12">
        <f>D11-C11</f>
        <v>1000</v>
      </c>
      <c r="F11" s="52">
        <f>E11/B11</f>
        <v>10</v>
      </c>
      <c r="G11" s="39"/>
      <c r="H11" s="26"/>
      <c r="K11" s="54"/>
    </row>
    <row r="12" spans="1:11" ht="16" x14ac:dyDescent="0.25">
      <c r="A12" s="14" t="s">
        <v>46</v>
      </c>
      <c r="B12" s="65">
        <v>150</v>
      </c>
      <c r="C12" s="15">
        <v>200</v>
      </c>
      <c r="D12" s="15">
        <v>1050</v>
      </c>
      <c r="E12" s="12">
        <f>D12-C12</f>
        <v>850</v>
      </c>
      <c r="F12" s="52">
        <f>E12/B12</f>
        <v>5.666666666666667</v>
      </c>
      <c r="G12" s="39"/>
      <c r="H12" s="26"/>
      <c r="K12" s="54"/>
    </row>
    <row r="13" spans="1:11" ht="16" x14ac:dyDescent="0.25">
      <c r="A13" s="14" t="s">
        <v>18</v>
      </c>
      <c r="B13" s="15">
        <v>25</v>
      </c>
      <c r="C13" s="15">
        <v>0</v>
      </c>
      <c r="D13" s="15">
        <v>7470</v>
      </c>
      <c r="E13" s="12">
        <f t="shared" ref="E13" si="3">D13-C13</f>
        <v>7470</v>
      </c>
      <c r="F13" s="51">
        <f t="shared" ref="F13" si="4">E13/B13</f>
        <v>298.8</v>
      </c>
      <c r="G13" s="39"/>
      <c r="H13" s="26"/>
      <c r="K13" s="54"/>
    </row>
    <row r="14" spans="1:11" ht="16" x14ac:dyDescent="0.25">
      <c r="A14" s="14" t="s">
        <v>38</v>
      </c>
      <c r="B14" s="11">
        <v>25</v>
      </c>
      <c r="C14" s="15">
        <v>0</v>
      </c>
      <c r="D14" s="15">
        <v>1200</v>
      </c>
      <c r="E14" s="12">
        <f t="shared" si="0"/>
        <v>1200</v>
      </c>
      <c r="F14" s="51">
        <f t="shared" si="1"/>
        <v>48</v>
      </c>
      <c r="G14" s="29"/>
      <c r="H14" s="26"/>
    </row>
    <row r="15" spans="1:11" ht="16" x14ac:dyDescent="0.25">
      <c r="A15" s="14"/>
      <c r="B15" s="15"/>
      <c r="C15" s="15"/>
      <c r="D15" s="15"/>
      <c r="E15" s="12"/>
      <c r="F15" s="51"/>
      <c r="G15" s="30"/>
      <c r="H15" s="27"/>
      <c r="J15" s="103" t="s">
        <v>7</v>
      </c>
      <c r="K15" s="104"/>
    </row>
    <row r="16" spans="1:11" ht="16" x14ac:dyDescent="0.25">
      <c r="A16" s="14" t="s">
        <v>14</v>
      </c>
      <c r="B16" s="15">
        <v>80</v>
      </c>
      <c r="C16" s="15">
        <v>0</v>
      </c>
      <c r="D16" s="15">
        <v>110</v>
      </c>
      <c r="E16" s="12">
        <f t="shared" si="0"/>
        <v>110</v>
      </c>
      <c r="F16" s="84">
        <f t="shared" si="1"/>
        <v>1.375</v>
      </c>
      <c r="G16" s="76"/>
      <c r="H16" s="27"/>
      <c r="J16" s="5" t="s">
        <v>21</v>
      </c>
      <c r="K16" s="75">
        <f>SUM(D2:D18)</f>
        <v>30530</v>
      </c>
    </row>
    <row r="17" spans="1:11" ht="16" x14ac:dyDescent="0.25">
      <c r="A17" s="14" t="s">
        <v>16</v>
      </c>
      <c r="B17" s="15">
        <v>50</v>
      </c>
      <c r="C17" s="15">
        <v>0</v>
      </c>
      <c r="D17" s="15">
        <v>320</v>
      </c>
      <c r="E17" s="12">
        <f t="shared" si="0"/>
        <v>320</v>
      </c>
      <c r="F17" s="84">
        <f t="shared" si="1"/>
        <v>6.4</v>
      </c>
      <c r="G17" s="39"/>
      <c r="H17" s="27"/>
      <c r="J17" s="7" t="s">
        <v>23</v>
      </c>
      <c r="K17" s="9">
        <f>SUM(E2:E18)</f>
        <v>28980</v>
      </c>
    </row>
    <row r="18" spans="1:11" ht="16" x14ac:dyDescent="0.25">
      <c r="A18" s="53" t="s">
        <v>24</v>
      </c>
      <c r="B18" s="20">
        <v>100</v>
      </c>
      <c r="C18" s="20">
        <v>0</v>
      </c>
      <c r="D18" s="20">
        <v>5700</v>
      </c>
      <c r="E18" s="12">
        <f t="shared" si="0"/>
        <v>5700</v>
      </c>
      <c r="F18" s="51">
        <f t="shared" si="1"/>
        <v>57</v>
      </c>
      <c r="G18" s="30"/>
      <c r="H18" s="27"/>
    </row>
  </sheetData>
  <mergeCells count="2">
    <mergeCell ref="J1:K1"/>
    <mergeCell ref="J15:K15"/>
  </mergeCells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077A-06F7-4251-8987-F00B954F64B7}">
  <sheetPr codeName="Hoja23"/>
  <dimension ref="A1:K18"/>
  <sheetViews>
    <sheetView workbookViewId="0">
      <selection activeCell="K7" sqref="K7"/>
    </sheetView>
  </sheetViews>
  <sheetFormatPr baseColWidth="10" defaultColWidth="8.83203125" defaultRowHeight="15" x14ac:dyDescent="0.2"/>
  <cols>
    <col min="1" max="1" width="13.83203125" bestFit="1" customWidth="1"/>
    <col min="2" max="2" width="11.5" bestFit="1" customWidth="1"/>
    <col min="3" max="3" width="12.6640625" bestFit="1" customWidth="1"/>
    <col min="4" max="4" width="12.5" bestFit="1" customWidth="1"/>
    <col min="5" max="5" width="12.83203125" bestFit="1" customWidth="1"/>
    <col min="6" max="7" width="13.5" bestFit="1" customWidth="1"/>
    <col min="10" max="10" width="13.5" bestFit="1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71" t="s">
        <v>48</v>
      </c>
      <c r="B2" s="72">
        <v>100</v>
      </c>
      <c r="C2" s="15">
        <v>100</v>
      </c>
      <c r="D2" s="15">
        <v>800</v>
      </c>
      <c r="E2" s="12">
        <f>D2-C2</f>
        <v>700</v>
      </c>
      <c r="F2" s="52">
        <f>E2/B2</f>
        <v>7</v>
      </c>
      <c r="G2" s="77"/>
      <c r="H2" s="26"/>
      <c r="J2" s="35"/>
      <c r="K2" s="36"/>
    </row>
    <row r="3" spans="1:11" ht="16" x14ac:dyDescent="0.25">
      <c r="A3" s="73" t="s">
        <v>52</v>
      </c>
      <c r="B3" s="72">
        <v>100</v>
      </c>
      <c r="C3" s="72">
        <v>100</v>
      </c>
      <c r="D3" s="72">
        <v>1100</v>
      </c>
      <c r="E3" s="12">
        <f>D3-C3</f>
        <v>1000</v>
      </c>
      <c r="F3" s="51">
        <f>E3/B3</f>
        <v>10</v>
      </c>
      <c r="G3" s="77"/>
      <c r="H3" s="26"/>
      <c r="J3" s="35" t="s">
        <v>49</v>
      </c>
      <c r="K3" s="83">
        <f>SUM(B2:B14)</f>
        <v>1490</v>
      </c>
    </row>
    <row r="4" spans="1:11" ht="16" x14ac:dyDescent="0.25">
      <c r="A4" s="10" t="s">
        <v>8</v>
      </c>
      <c r="B4" s="11">
        <v>300</v>
      </c>
      <c r="C4" s="11">
        <v>0</v>
      </c>
      <c r="D4" s="11">
        <v>2700</v>
      </c>
      <c r="E4" s="12">
        <f>D4-C4</f>
        <v>2700</v>
      </c>
      <c r="F4" s="51">
        <f>E4/B4</f>
        <v>9</v>
      </c>
      <c r="G4" s="28" t="s">
        <v>9</v>
      </c>
      <c r="H4" s="26"/>
      <c r="J4" s="5" t="s">
        <v>32</v>
      </c>
      <c r="K4" s="6">
        <v>100</v>
      </c>
    </row>
    <row r="5" spans="1:11" ht="16" x14ac:dyDescent="0.25">
      <c r="A5" s="14" t="s">
        <v>11</v>
      </c>
      <c r="B5" s="15">
        <v>200</v>
      </c>
      <c r="C5" s="15">
        <v>100</v>
      </c>
      <c r="D5" s="15">
        <v>3060</v>
      </c>
      <c r="E5" s="12">
        <f t="shared" ref="E5:E18" si="0">D5-C5</f>
        <v>2960</v>
      </c>
      <c r="F5" s="51">
        <f t="shared" ref="F5:F18" si="1">E5/B5</f>
        <v>14.8</v>
      </c>
      <c r="G5" s="29" t="s">
        <v>12</v>
      </c>
      <c r="H5" s="26"/>
      <c r="J5" s="5" t="s">
        <v>10</v>
      </c>
      <c r="K5" s="6">
        <v>1010</v>
      </c>
    </row>
    <row r="6" spans="1:11" ht="16" x14ac:dyDescent="0.25">
      <c r="A6" s="14" t="s">
        <v>20</v>
      </c>
      <c r="B6" s="15">
        <v>120</v>
      </c>
      <c r="C6" s="15">
        <v>200</v>
      </c>
      <c r="D6" s="15">
        <v>760</v>
      </c>
      <c r="E6" s="12">
        <f t="shared" si="0"/>
        <v>560</v>
      </c>
      <c r="F6" s="52">
        <f>E6/B6</f>
        <v>4.666666666666667</v>
      </c>
      <c r="G6" s="29" t="s">
        <v>50</v>
      </c>
      <c r="H6" s="26"/>
      <c r="J6" s="5" t="s">
        <v>13</v>
      </c>
      <c r="K6" s="8">
        <f>SUM(C2:C18)</f>
        <v>1570</v>
      </c>
    </row>
    <row r="7" spans="1:11" ht="16" x14ac:dyDescent="0.25">
      <c r="A7" s="47"/>
      <c r="B7" s="48"/>
      <c r="C7" s="48">
        <v>0</v>
      </c>
      <c r="D7" s="48"/>
      <c r="E7" s="12"/>
      <c r="F7" s="51"/>
      <c r="G7" s="29"/>
      <c r="H7" s="26"/>
      <c r="J7" s="5" t="s">
        <v>15</v>
      </c>
      <c r="K7" s="6">
        <v>0</v>
      </c>
    </row>
    <row r="8" spans="1:11" ht="16" x14ac:dyDescent="0.25">
      <c r="A8" s="14" t="s">
        <v>53</v>
      </c>
      <c r="B8" s="15">
        <v>120</v>
      </c>
      <c r="C8" s="15">
        <v>120</v>
      </c>
      <c r="D8" s="15">
        <v>2210</v>
      </c>
      <c r="E8" s="12">
        <f>D8-C8</f>
        <v>2090</v>
      </c>
      <c r="F8" s="52">
        <f>E8/B8</f>
        <v>17.416666666666668</v>
      </c>
      <c r="G8" s="29"/>
      <c r="H8" s="26"/>
      <c r="J8" s="7" t="s">
        <v>17</v>
      </c>
      <c r="K8" s="9">
        <f>K5+K6-K7</f>
        <v>2580</v>
      </c>
    </row>
    <row r="9" spans="1:11" ht="16" x14ac:dyDescent="0.25">
      <c r="A9" s="14" t="s">
        <v>44</v>
      </c>
      <c r="B9" s="15">
        <v>100</v>
      </c>
      <c r="C9" s="15">
        <v>0</v>
      </c>
      <c r="D9" s="15">
        <v>800</v>
      </c>
      <c r="E9" s="12">
        <f>D9-C9</f>
        <v>800</v>
      </c>
      <c r="F9" s="52">
        <f>E9/B9</f>
        <v>8</v>
      </c>
      <c r="G9" s="39"/>
      <c r="H9" s="26"/>
      <c r="K9" s="54"/>
    </row>
    <row r="10" spans="1:11" ht="16" x14ac:dyDescent="0.25">
      <c r="A10" s="14" t="s">
        <v>45</v>
      </c>
      <c r="B10" s="15">
        <v>150</v>
      </c>
      <c r="C10" s="15">
        <v>150</v>
      </c>
      <c r="D10" s="15">
        <v>900</v>
      </c>
      <c r="E10" s="12">
        <f>D10-C10</f>
        <v>750</v>
      </c>
      <c r="F10" s="52">
        <f>E10/B10</f>
        <v>5</v>
      </c>
      <c r="G10" s="39"/>
      <c r="H10" s="26"/>
      <c r="K10" s="54"/>
    </row>
    <row r="11" spans="1:11" ht="16" x14ac:dyDescent="0.25">
      <c r="A11" s="14" t="s">
        <v>51</v>
      </c>
      <c r="B11" s="15">
        <v>100</v>
      </c>
      <c r="C11" s="15">
        <v>100</v>
      </c>
      <c r="D11" s="15">
        <v>1000</v>
      </c>
      <c r="E11" s="12">
        <f>D11-C11</f>
        <v>900</v>
      </c>
      <c r="F11" s="52">
        <f>E11/B11</f>
        <v>9</v>
      </c>
      <c r="G11" s="39"/>
      <c r="H11" s="26"/>
      <c r="K11" s="54"/>
    </row>
    <row r="12" spans="1:11" ht="16" x14ac:dyDescent="0.25">
      <c r="A12" s="14" t="s">
        <v>46</v>
      </c>
      <c r="B12" s="65">
        <v>150</v>
      </c>
      <c r="C12" s="15">
        <v>700</v>
      </c>
      <c r="D12" s="15">
        <v>850</v>
      </c>
      <c r="E12" s="12">
        <f>D12-C12</f>
        <v>150</v>
      </c>
      <c r="F12" s="52">
        <f>E12/B12</f>
        <v>1</v>
      </c>
      <c r="G12" s="39"/>
      <c r="H12" s="26"/>
      <c r="K12" s="54"/>
    </row>
    <row r="13" spans="1:11" ht="16" x14ac:dyDescent="0.25">
      <c r="A13" s="14" t="s">
        <v>18</v>
      </c>
      <c r="B13" s="15">
        <v>25</v>
      </c>
      <c r="C13" s="15">
        <v>0</v>
      </c>
      <c r="D13" s="15">
        <v>7470</v>
      </c>
      <c r="E13" s="12">
        <f t="shared" ref="E13" si="2">D13-C13</f>
        <v>7470</v>
      </c>
      <c r="F13" s="51">
        <f t="shared" ref="F13" si="3">E13/B13</f>
        <v>298.8</v>
      </c>
      <c r="G13" s="39"/>
      <c r="H13" s="26"/>
      <c r="K13" s="54"/>
    </row>
    <row r="14" spans="1:11" ht="16" x14ac:dyDescent="0.25">
      <c r="A14" s="14" t="s">
        <v>38</v>
      </c>
      <c r="B14" s="11">
        <v>25</v>
      </c>
      <c r="C14" s="15">
        <v>0</v>
      </c>
      <c r="D14" s="15">
        <v>1200</v>
      </c>
      <c r="E14" s="12">
        <f t="shared" si="0"/>
        <v>1200</v>
      </c>
      <c r="F14" s="51">
        <f t="shared" si="1"/>
        <v>48</v>
      </c>
      <c r="G14" s="29"/>
      <c r="H14" s="26"/>
    </row>
    <row r="15" spans="1:11" ht="16" x14ac:dyDescent="0.25">
      <c r="A15" s="14"/>
      <c r="B15" s="15"/>
      <c r="C15" s="15"/>
      <c r="D15" s="15"/>
      <c r="E15" s="12"/>
      <c r="F15" s="51"/>
      <c r="G15" s="30"/>
      <c r="H15" s="27"/>
      <c r="J15" s="103" t="s">
        <v>7</v>
      </c>
      <c r="K15" s="104"/>
    </row>
    <row r="16" spans="1:11" ht="16" x14ac:dyDescent="0.25">
      <c r="A16" s="14" t="s">
        <v>14</v>
      </c>
      <c r="B16" s="15">
        <v>80</v>
      </c>
      <c r="C16" s="15">
        <v>0</v>
      </c>
      <c r="D16" s="15">
        <v>110</v>
      </c>
      <c r="E16" s="12">
        <f t="shared" si="0"/>
        <v>110</v>
      </c>
      <c r="F16" s="84">
        <f t="shared" si="1"/>
        <v>1.375</v>
      </c>
      <c r="G16" s="76"/>
      <c r="H16" s="27"/>
      <c r="J16" s="5" t="s">
        <v>21</v>
      </c>
      <c r="K16" s="75">
        <f>SUM(D2:D18)</f>
        <v>28980</v>
      </c>
    </row>
    <row r="17" spans="1:11" ht="16" x14ac:dyDescent="0.25">
      <c r="A17" s="14" t="s">
        <v>16</v>
      </c>
      <c r="B17" s="15">
        <v>50</v>
      </c>
      <c r="C17" s="15">
        <v>0</v>
      </c>
      <c r="D17" s="15">
        <v>320</v>
      </c>
      <c r="E17" s="12">
        <f t="shared" si="0"/>
        <v>320</v>
      </c>
      <c r="F17" s="84">
        <f t="shared" si="1"/>
        <v>6.4</v>
      </c>
      <c r="G17" s="39"/>
      <c r="H17" s="27"/>
      <c r="J17" s="7" t="s">
        <v>23</v>
      </c>
      <c r="K17" s="9">
        <f>SUM(E2:E18)</f>
        <v>27410</v>
      </c>
    </row>
    <row r="18" spans="1:11" ht="16" x14ac:dyDescent="0.25">
      <c r="A18" s="53" t="s">
        <v>24</v>
      </c>
      <c r="B18" s="20">
        <v>100</v>
      </c>
      <c r="C18" s="20">
        <v>0</v>
      </c>
      <c r="D18" s="20">
        <v>5700</v>
      </c>
      <c r="E18" s="12">
        <f t="shared" si="0"/>
        <v>5700</v>
      </c>
      <c r="F18" s="51">
        <f t="shared" si="1"/>
        <v>57</v>
      </c>
      <c r="G18" s="30"/>
      <c r="H18" s="27"/>
    </row>
  </sheetData>
  <mergeCells count="2">
    <mergeCell ref="J1:K1"/>
    <mergeCell ref="J15:K15"/>
  </mergeCells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C6A8-B8EA-41B7-8B78-13A52458E4B0}">
  <sheetPr codeName="Hoja24"/>
  <dimension ref="A1:K18"/>
  <sheetViews>
    <sheetView workbookViewId="0">
      <selection activeCell="K8" sqref="K8"/>
    </sheetView>
  </sheetViews>
  <sheetFormatPr baseColWidth="10" defaultColWidth="8.83203125" defaultRowHeight="15" x14ac:dyDescent="0.2"/>
  <cols>
    <col min="1" max="1" width="13.83203125" bestFit="1" customWidth="1"/>
    <col min="2" max="2" width="11.5" bestFit="1" customWidth="1"/>
    <col min="3" max="3" width="12.6640625" bestFit="1" customWidth="1"/>
    <col min="4" max="4" width="12.5" bestFit="1" customWidth="1"/>
    <col min="5" max="5" width="12.83203125" bestFit="1" customWidth="1"/>
    <col min="6" max="7" width="13.5" bestFit="1" customWidth="1"/>
    <col min="10" max="10" width="13.5" bestFit="1" customWidth="1"/>
    <col min="11" max="11" width="10.83203125" bestFit="1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71" t="s">
        <v>48</v>
      </c>
      <c r="B2" s="72">
        <v>100</v>
      </c>
      <c r="C2" s="15">
        <v>100</v>
      </c>
      <c r="D2" s="15">
        <v>700</v>
      </c>
      <c r="E2" s="12">
        <f>D2-C2</f>
        <v>600</v>
      </c>
      <c r="F2" s="52">
        <f>E2/B2</f>
        <v>6</v>
      </c>
      <c r="G2" s="77"/>
      <c r="H2" s="26"/>
      <c r="J2" s="35"/>
      <c r="K2" s="36"/>
    </row>
    <row r="3" spans="1:11" ht="16" x14ac:dyDescent="0.25">
      <c r="A3" s="73" t="s">
        <v>52</v>
      </c>
      <c r="B3" s="72">
        <v>100</v>
      </c>
      <c r="C3" s="72">
        <v>100</v>
      </c>
      <c r="D3" s="72">
        <v>1000</v>
      </c>
      <c r="E3" s="12">
        <f>D3-C3</f>
        <v>900</v>
      </c>
      <c r="F3" s="51">
        <f>E3/B3</f>
        <v>9</v>
      </c>
      <c r="G3" s="77"/>
      <c r="H3" s="26"/>
      <c r="J3" s="35" t="s">
        <v>49</v>
      </c>
      <c r="K3" s="83">
        <f>SUM(B2:B14)</f>
        <v>1490</v>
      </c>
    </row>
    <row r="4" spans="1:11" ht="16" x14ac:dyDescent="0.25">
      <c r="A4" s="10" t="s">
        <v>8</v>
      </c>
      <c r="B4" s="11">
        <v>300</v>
      </c>
      <c r="C4" s="11">
        <v>600</v>
      </c>
      <c r="D4" s="11">
        <v>2700</v>
      </c>
      <c r="E4" s="12">
        <f>D4-C4</f>
        <v>2100</v>
      </c>
      <c r="F4" s="51">
        <f>E4/B4</f>
        <v>7</v>
      </c>
      <c r="G4" s="28" t="s">
        <v>9</v>
      </c>
      <c r="H4" s="26"/>
      <c r="J4" s="5" t="s">
        <v>32</v>
      </c>
      <c r="K4" s="88">
        <v>100</v>
      </c>
    </row>
    <row r="5" spans="1:11" ht="16" x14ac:dyDescent="0.25">
      <c r="A5" s="14" t="s">
        <v>11</v>
      </c>
      <c r="B5" s="15">
        <v>200</v>
      </c>
      <c r="C5" s="15">
        <v>0</v>
      </c>
      <c r="D5" s="15">
        <v>2960</v>
      </c>
      <c r="E5" s="12">
        <f t="shared" ref="E5:E18" si="0">D5-C5</f>
        <v>2960</v>
      </c>
      <c r="F5" s="51">
        <f t="shared" ref="F5:F18" si="1">E5/B5</f>
        <v>14.8</v>
      </c>
      <c r="G5" s="29" t="s">
        <v>12</v>
      </c>
      <c r="H5" s="26"/>
      <c r="J5" s="5" t="s">
        <v>10</v>
      </c>
      <c r="K5" s="88">
        <v>2580</v>
      </c>
    </row>
    <row r="6" spans="1:11" ht="16" x14ac:dyDescent="0.25">
      <c r="A6" s="14" t="s">
        <v>20</v>
      </c>
      <c r="B6" s="15">
        <v>120</v>
      </c>
      <c r="C6" s="15">
        <v>50</v>
      </c>
      <c r="D6" s="15">
        <v>560</v>
      </c>
      <c r="E6" s="12">
        <f t="shared" si="0"/>
        <v>510</v>
      </c>
      <c r="F6" s="52">
        <f>E6/B6</f>
        <v>4.25</v>
      </c>
      <c r="G6" s="29" t="s">
        <v>50</v>
      </c>
      <c r="H6" s="26"/>
      <c r="J6" s="5" t="s">
        <v>13</v>
      </c>
      <c r="K6" s="88">
        <f>SUM(C2:C18)</f>
        <v>1540</v>
      </c>
    </row>
    <row r="7" spans="1:11" ht="16" x14ac:dyDescent="0.25">
      <c r="A7" s="47"/>
      <c r="B7" s="48"/>
      <c r="C7" s="48">
        <v>0</v>
      </c>
      <c r="D7" s="48"/>
      <c r="E7" s="12"/>
      <c r="F7" s="51"/>
      <c r="G7" s="29"/>
      <c r="H7" s="26"/>
      <c r="J7" s="5" t="s">
        <v>15</v>
      </c>
      <c r="K7" s="88">
        <v>2000</v>
      </c>
    </row>
    <row r="8" spans="1:11" ht="16" x14ac:dyDescent="0.25">
      <c r="A8" s="14" t="s">
        <v>53</v>
      </c>
      <c r="B8" s="15">
        <v>120</v>
      </c>
      <c r="C8" s="15">
        <v>170</v>
      </c>
      <c r="D8" s="15">
        <v>2090</v>
      </c>
      <c r="E8" s="12">
        <f>D8-C8</f>
        <v>1920</v>
      </c>
      <c r="F8" s="52">
        <f>E8/B8</f>
        <v>16</v>
      </c>
      <c r="G8" s="29"/>
      <c r="H8" s="26"/>
      <c r="J8" s="7" t="s">
        <v>17</v>
      </c>
      <c r="K8" s="89">
        <f>K5+K6-K7</f>
        <v>2120</v>
      </c>
    </row>
    <row r="9" spans="1:11" ht="16" x14ac:dyDescent="0.25">
      <c r="A9" s="14" t="s">
        <v>44</v>
      </c>
      <c r="B9" s="15">
        <v>100</v>
      </c>
      <c r="C9" s="15">
        <v>0</v>
      </c>
      <c r="D9" s="15">
        <v>800</v>
      </c>
      <c r="E9" s="12">
        <f>D9-C9</f>
        <v>800</v>
      </c>
      <c r="F9" s="52">
        <f>E9/B9</f>
        <v>8</v>
      </c>
      <c r="G9" s="39"/>
      <c r="H9" s="26"/>
      <c r="K9" s="54"/>
    </row>
    <row r="10" spans="1:11" ht="16" x14ac:dyDescent="0.25">
      <c r="A10" s="14" t="s">
        <v>45</v>
      </c>
      <c r="B10" s="15">
        <v>150</v>
      </c>
      <c r="C10" s="15">
        <v>150</v>
      </c>
      <c r="D10" s="15">
        <v>750</v>
      </c>
      <c r="E10" s="12">
        <f>D10-C10</f>
        <v>600</v>
      </c>
      <c r="F10" s="52">
        <f>E10/B10</f>
        <v>4</v>
      </c>
      <c r="G10" s="39"/>
      <c r="H10" s="26"/>
      <c r="K10" s="54"/>
    </row>
    <row r="11" spans="1:11" ht="16" x14ac:dyDescent="0.25">
      <c r="A11" s="14" t="s">
        <v>51</v>
      </c>
      <c r="B11" s="15">
        <v>100</v>
      </c>
      <c r="C11" s="15">
        <v>100</v>
      </c>
      <c r="D11" s="15">
        <v>900</v>
      </c>
      <c r="E11" s="12">
        <f>D11-C11</f>
        <v>800</v>
      </c>
      <c r="F11" s="52">
        <f>E11/B11</f>
        <v>8</v>
      </c>
      <c r="G11" s="39"/>
      <c r="H11" s="26"/>
      <c r="K11" s="54"/>
    </row>
    <row r="12" spans="1:11" ht="16" x14ac:dyDescent="0.25">
      <c r="A12" s="14" t="s">
        <v>46</v>
      </c>
      <c r="B12" s="65">
        <v>150</v>
      </c>
      <c r="C12" s="15">
        <v>150</v>
      </c>
      <c r="D12" s="15">
        <v>150</v>
      </c>
      <c r="E12" s="12">
        <f>D12-C12</f>
        <v>0</v>
      </c>
      <c r="F12" s="52">
        <f>E12/B12</f>
        <v>0</v>
      </c>
      <c r="G12" s="39"/>
      <c r="H12" s="26"/>
      <c r="K12" s="54"/>
    </row>
    <row r="13" spans="1:11" ht="16" x14ac:dyDescent="0.25">
      <c r="A13" s="14" t="s">
        <v>18</v>
      </c>
      <c r="B13" s="15">
        <v>25</v>
      </c>
      <c r="C13" s="15">
        <v>0</v>
      </c>
      <c r="D13" s="15">
        <v>7470</v>
      </c>
      <c r="E13" s="12">
        <f t="shared" ref="E13" si="2">D13-C13</f>
        <v>7470</v>
      </c>
      <c r="F13" s="51">
        <f t="shared" ref="F13" si="3">E13/B13</f>
        <v>298.8</v>
      </c>
      <c r="G13" s="39"/>
      <c r="H13" s="26"/>
      <c r="K13" s="54"/>
    </row>
    <row r="14" spans="1:11" ht="16" x14ac:dyDescent="0.25">
      <c r="A14" s="14" t="s">
        <v>38</v>
      </c>
      <c r="B14" s="11">
        <v>25</v>
      </c>
      <c r="C14" s="15">
        <v>0</v>
      </c>
      <c r="D14" s="15">
        <v>1200</v>
      </c>
      <c r="E14" s="12">
        <f t="shared" si="0"/>
        <v>1200</v>
      </c>
      <c r="F14" s="51">
        <f t="shared" si="1"/>
        <v>48</v>
      </c>
      <c r="G14" s="29"/>
      <c r="H14" s="26"/>
    </row>
    <row r="15" spans="1:11" ht="16" x14ac:dyDescent="0.25">
      <c r="A15" s="42" t="s">
        <v>54</v>
      </c>
      <c r="B15" s="43">
        <v>200</v>
      </c>
      <c r="C15" s="43">
        <v>120</v>
      </c>
      <c r="D15" s="43">
        <v>2600</v>
      </c>
      <c r="E15" s="66">
        <f t="shared" si="0"/>
        <v>2480</v>
      </c>
      <c r="F15" s="87">
        <f t="shared" si="1"/>
        <v>12.4</v>
      </c>
      <c r="G15" s="30"/>
      <c r="H15" s="27"/>
      <c r="J15" s="103" t="s">
        <v>7</v>
      </c>
      <c r="K15" s="104"/>
    </row>
    <row r="16" spans="1:11" ht="16" x14ac:dyDescent="0.25">
      <c r="A16" s="14" t="s">
        <v>14</v>
      </c>
      <c r="B16" s="15">
        <v>80</v>
      </c>
      <c r="C16" s="15">
        <v>0</v>
      </c>
      <c r="D16" s="15">
        <v>110</v>
      </c>
      <c r="E16" s="12">
        <f t="shared" si="0"/>
        <v>110</v>
      </c>
      <c r="F16" s="84">
        <f t="shared" si="1"/>
        <v>1.375</v>
      </c>
      <c r="G16" s="76"/>
      <c r="H16" s="27"/>
      <c r="J16" s="5" t="s">
        <v>21</v>
      </c>
      <c r="K16" s="75">
        <f>SUM(D2:D18)</f>
        <v>30010</v>
      </c>
    </row>
    <row r="17" spans="1:11" ht="16" x14ac:dyDescent="0.25">
      <c r="A17" s="14" t="s">
        <v>16</v>
      </c>
      <c r="B17" s="15">
        <v>50</v>
      </c>
      <c r="C17" s="15">
        <v>0</v>
      </c>
      <c r="D17" s="15">
        <v>320</v>
      </c>
      <c r="E17" s="12">
        <f t="shared" si="0"/>
        <v>320</v>
      </c>
      <c r="F17" s="84">
        <f t="shared" si="1"/>
        <v>6.4</v>
      </c>
      <c r="G17" s="39"/>
      <c r="H17" s="27"/>
      <c r="J17" s="7" t="s">
        <v>23</v>
      </c>
      <c r="K17" s="9">
        <f>SUM(E2:E18)</f>
        <v>28470</v>
      </c>
    </row>
    <row r="18" spans="1:11" ht="16" x14ac:dyDescent="0.25">
      <c r="A18" s="53" t="s">
        <v>24</v>
      </c>
      <c r="B18" s="20">
        <v>100</v>
      </c>
      <c r="C18" s="20">
        <v>0</v>
      </c>
      <c r="D18" s="20">
        <v>5700</v>
      </c>
      <c r="E18" s="12">
        <f t="shared" si="0"/>
        <v>5700</v>
      </c>
      <c r="F18" s="51">
        <f t="shared" si="1"/>
        <v>57</v>
      </c>
      <c r="G18" s="30"/>
      <c r="H18" s="27"/>
    </row>
  </sheetData>
  <mergeCells count="2">
    <mergeCell ref="J1:K1"/>
    <mergeCell ref="J15:K15"/>
  </mergeCells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1955-2E38-4A8C-8EC1-F5142BEF5A94}">
  <sheetPr codeName="Hoja25"/>
  <dimension ref="A1:K18"/>
  <sheetViews>
    <sheetView workbookViewId="0">
      <selection activeCell="M24" sqref="M24"/>
    </sheetView>
  </sheetViews>
  <sheetFormatPr baseColWidth="10" defaultColWidth="8.83203125" defaultRowHeight="15" x14ac:dyDescent="0.2"/>
  <cols>
    <col min="1" max="1" width="13.83203125" bestFit="1" customWidth="1"/>
    <col min="2" max="2" width="11.5" bestFit="1" customWidth="1"/>
    <col min="3" max="3" width="12.6640625" bestFit="1" customWidth="1"/>
    <col min="4" max="4" width="12.5" bestFit="1" customWidth="1"/>
    <col min="5" max="5" width="12.83203125" bestFit="1" customWidth="1"/>
    <col min="6" max="7" width="13.5" bestFit="1" customWidth="1"/>
    <col min="10" max="10" width="13.5" bestFit="1" customWidth="1"/>
    <col min="11" max="11" width="10.83203125" bestFit="1" customWidth="1"/>
  </cols>
  <sheetData>
    <row r="1" spans="1:11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1" ht="16" x14ac:dyDescent="0.25">
      <c r="A2" s="71" t="s">
        <v>48</v>
      </c>
      <c r="B2" s="72">
        <v>100</v>
      </c>
      <c r="C2" s="15">
        <v>0</v>
      </c>
      <c r="D2" s="15">
        <v>600</v>
      </c>
      <c r="E2" s="12">
        <f>D2-C2</f>
        <v>600</v>
      </c>
      <c r="F2" s="52">
        <f>E2/B2</f>
        <v>6</v>
      </c>
      <c r="G2" s="77"/>
      <c r="H2" s="26"/>
      <c r="J2" s="35"/>
      <c r="K2" s="36"/>
    </row>
    <row r="3" spans="1:11" ht="16" x14ac:dyDescent="0.25">
      <c r="A3" s="73" t="s">
        <v>52</v>
      </c>
      <c r="B3" s="72">
        <v>100</v>
      </c>
      <c r="C3" s="72">
        <v>0</v>
      </c>
      <c r="D3" s="72">
        <v>900</v>
      </c>
      <c r="E3" s="12">
        <f>D3-C3</f>
        <v>900</v>
      </c>
      <c r="F3" s="51">
        <f>E3/B3</f>
        <v>9</v>
      </c>
      <c r="G3" s="77"/>
      <c r="H3" s="26"/>
      <c r="J3" s="35" t="s">
        <v>49</v>
      </c>
      <c r="K3" s="83">
        <f>SUM(B2:B14)</f>
        <v>1870</v>
      </c>
    </row>
    <row r="4" spans="1:11" ht="16" x14ac:dyDescent="0.25">
      <c r="A4" s="10" t="s">
        <v>8</v>
      </c>
      <c r="B4" s="11">
        <v>300</v>
      </c>
      <c r="C4" s="11">
        <v>300</v>
      </c>
      <c r="D4" s="11">
        <v>2100</v>
      </c>
      <c r="E4" s="12">
        <f>D4-C4</f>
        <v>1800</v>
      </c>
      <c r="F4" s="51">
        <f>E4/B4</f>
        <v>6</v>
      </c>
      <c r="G4" s="28" t="s">
        <v>9</v>
      </c>
      <c r="H4" s="26"/>
      <c r="J4" s="5" t="s">
        <v>32</v>
      </c>
      <c r="K4" s="88">
        <v>600</v>
      </c>
    </row>
    <row r="5" spans="1:11" ht="16" x14ac:dyDescent="0.25">
      <c r="A5" s="14" t="s">
        <v>11</v>
      </c>
      <c r="B5" s="15">
        <v>200</v>
      </c>
      <c r="C5" s="15">
        <v>50</v>
      </c>
      <c r="D5" s="15">
        <v>2960</v>
      </c>
      <c r="E5" s="12">
        <f t="shared" ref="E5:E18" si="0">D5-C5</f>
        <v>2910</v>
      </c>
      <c r="F5" s="51">
        <f t="shared" ref="F5:F18" si="1">E5/B5</f>
        <v>14.55</v>
      </c>
      <c r="G5" s="29" t="s">
        <v>12</v>
      </c>
      <c r="H5" s="26"/>
      <c r="J5" s="5" t="s">
        <v>10</v>
      </c>
      <c r="K5" s="88">
        <v>2120</v>
      </c>
    </row>
    <row r="6" spans="1:11" ht="16" x14ac:dyDescent="0.25">
      <c r="A6" s="14" t="s">
        <v>20</v>
      </c>
      <c r="B6" s="15">
        <v>120</v>
      </c>
      <c r="C6" s="15">
        <v>200</v>
      </c>
      <c r="D6" s="15">
        <v>510</v>
      </c>
      <c r="E6" s="12">
        <f t="shared" si="0"/>
        <v>310</v>
      </c>
      <c r="F6" s="52">
        <f t="shared" ref="F6:F11" si="2">E6/B6</f>
        <v>2.5833333333333335</v>
      </c>
      <c r="G6" s="29" t="s">
        <v>50</v>
      </c>
      <c r="H6" s="26"/>
      <c r="J6" s="5" t="s">
        <v>13</v>
      </c>
      <c r="K6" s="88">
        <f>SUM(C2:C18)</f>
        <v>1850</v>
      </c>
    </row>
    <row r="7" spans="1:11" ht="16" x14ac:dyDescent="0.25">
      <c r="A7" s="90" t="s">
        <v>55</v>
      </c>
      <c r="B7" s="91">
        <v>80</v>
      </c>
      <c r="C7" s="91">
        <v>80</v>
      </c>
      <c r="D7" s="91">
        <v>1280</v>
      </c>
      <c r="E7" s="92">
        <f t="shared" si="0"/>
        <v>1200</v>
      </c>
      <c r="F7" s="93">
        <f t="shared" si="2"/>
        <v>15</v>
      </c>
      <c r="G7" s="29"/>
      <c r="H7" s="26"/>
      <c r="J7" s="5" t="s">
        <v>15</v>
      </c>
      <c r="K7" s="88">
        <v>1000</v>
      </c>
    </row>
    <row r="8" spans="1:11" ht="16" x14ac:dyDescent="0.25">
      <c r="A8" s="14" t="s">
        <v>53</v>
      </c>
      <c r="B8" s="15">
        <v>120</v>
      </c>
      <c r="C8" s="15">
        <v>120</v>
      </c>
      <c r="D8" s="15">
        <v>1920</v>
      </c>
      <c r="E8" s="12">
        <f>D8-C8</f>
        <v>1800</v>
      </c>
      <c r="F8" s="52">
        <f t="shared" si="2"/>
        <v>15</v>
      </c>
      <c r="G8" s="29"/>
      <c r="H8" s="26"/>
      <c r="J8" s="7" t="s">
        <v>17</v>
      </c>
      <c r="K8" s="89">
        <f>K5+K6-K7-K4</f>
        <v>2370</v>
      </c>
    </row>
    <row r="9" spans="1:11" ht="16" x14ac:dyDescent="0.25">
      <c r="A9" s="14" t="s">
        <v>44</v>
      </c>
      <c r="B9" s="15">
        <v>100</v>
      </c>
      <c r="C9" s="15">
        <v>300</v>
      </c>
      <c r="D9" s="15">
        <v>800</v>
      </c>
      <c r="E9" s="12">
        <f>D9-C9</f>
        <v>500</v>
      </c>
      <c r="F9" s="52">
        <f t="shared" si="2"/>
        <v>5</v>
      </c>
      <c r="G9" s="39"/>
      <c r="H9" s="26"/>
      <c r="K9" s="54"/>
    </row>
    <row r="10" spans="1:11" ht="16" x14ac:dyDescent="0.25">
      <c r="A10" s="14" t="s">
        <v>45</v>
      </c>
      <c r="B10" s="15">
        <v>150</v>
      </c>
      <c r="C10" s="15">
        <v>150</v>
      </c>
      <c r="D10" s="15">
        <v>600</v>
      </c>
      <c r="E10" s="12">
        <f>D10-C10</f>
        <v>450</v>
      </c>
      <c r="F10" s="52">
        <f t="shared" si="2"/>
        <v>3</v>
      </c>
      <c r="G10" s="39"/>
      <c r="H10" s="26"/>
      <c r="K10" s="54"/>
    </row>
    <row r="11" spans="1:11" ht="16" x14ac:dyDescent="0.25">
      <c r="A11" s="14" t="s">
        <v>51</v>
      </c>
      <c r="B11" s="15">
        <v>100</v>
      </c>
      <c r="C11" s="15">
        <v>100</v>
      </c>
      <c r="D11" s="15">
        <v>800</v>
      </c>
      <c r="E11" s="12">
        <f>D11-C11</f>
        <v>700</v>
      </c>
      <c r="F11" s="52">
        <f t="shared" si="2"/>
        <v>7</v>
      </c>
      <c r="G11" s="39"/>
      <c r="H11" s="26"/>
      <c r="K11" s="54"/>
    </row>
    <row r="12" spans="1:11" ht="16" x14ac:dyDescent="0.25">
      <c r="A12" s="14" t="s">
        <v>54</v>
      </c>
      <c r="B12" s="15">
        <v>200</v>
      </c>
      <c r="C12" s="15">
        <v>200</v>
      </c>
      <c r="D12" s="15">
        <v>2480</v>
      </c>
      <c r="E12" s="12">
        <f t="shared" ref="E12" si="3">D12-C12</f>
        <v>2280</v>
      </c>
      <c r="F12" s="51">
        <f t="shared" ref="F12" si="4">E12/B12</f>
        <v>11.4</v>
      </c>
      <c r="G12" s="39"/>
      <c r="H12" s="26"/>
      <c r="K12" s="54"/>
    </row>
    <row r="13" spans="1:11" ht="16" x14ac:dyDescent="0.25">
      <c r="A13" s="14" t="s">
        <v>18</v>
      </c>
      <c r="B13" s="15">
        <v>150</v>
      </c>
      <c r="C13" s="15">
        <v>150</v>
      </c>
      <c r="D13" s="15">
        <v>7470</v>
      </c>
      <c r="E13" s="12">
        <f t="shared" ref="E13" si="5">D13-C13</f>
        <v>7320</v>
      </c>
      <c r="F13" s="51">
        <f t="shared" ref="F13" si="6">E13/B13</f>
        <v>48.8</v>
      </c>
      <c r="G13" s="39"/>
      <c r="H13" s="26"/>
      <c r="K13" s="54"/>
    </row>
    <row r="14" spans="1:11" ht="16" x14ac:dyDescent="0.25">
      <c r="A14" s="14" t="s">
        <v>38</v>
      </c>
      <c r="B14" s="11">
        <v>150</v>
      </c>
      <c r="C14" s="15">
        <v>150</v>
      </c>
      <c r="D14" s="15">
        <v>1200</v>
      </c>
      <c r="E14" s="12">
        <f t="shared" si="0"/>
        <v>1050</v>
      </c>
      <c r="F14" s="51">
        <f t="shared" si="1"/>
        <v>7</v>
      </c>
      <c r="G14" s="29"/>
      <c r="H14" s="26"/>
    </row>
    <row r="15" spans="1:11" ht="16" x14ac:dyDescent="0.25">
      <c r="A15" s="14"/>
      <c r="B15" s="15"/>
      <c r="C15" s="15"/>
      <c r="D15" s="15"/>
      <c r="E15" s="12"/>
      <c r="F15" s="51"/>
      <c r="G15" s="30"/>
      <c r="H15" s="27"/>
      <c r="J15" s="103" t="s">
        <v>7</v>
      </c>
      <c r="K15" s="104"/>
    </row>
    <row r="16" spans="1:11" ht="16" x14ac:dyDescent="0.25">
      <c r="A16" s="14" t="s">
        <v>14</v>
      </c>
      <c r="B16" s="15">
        <v>80</v>
      </c>
      <c r="C16" s="15">
        <v>0</v>
      </c>
      <c r="D16" s="15">
        <v>110</v>
      </c>
      <c r="E16" s="12">
        <f t="shared" si="0"/>
        <v>110</v>
      </c>
      <c r="F16" s="84">
        <f t="shared" si="1"/>
        <v>1.375</v>
      </c>
      <c r="G16" s="76"/>
      <c r="H16" s="27"/>
      <c r="J16" s="5" t="s">
        <v>21</v>
      </c>
      <c r="K16" s="75">
        <f>SUM(D2:D18)</f>
        <v>29750</v>
      </c>
    </row>
    <row r="17" spans="1:11" ht="16" x14ac:dyDescent="0.25">
      <c r="A17" s="14" t="s">
        <v>16</v>
      </c>
      <c r="B17" s="15">
        <v>50</v>
      </c>
      <c r="C17" s="15">
        <v>50</v>
      </c>
      <c r="D17" s="15">
        <v>320</v>
      </c>
      <c r="E17" s="12">
        <f t="shared" si="0"/>
        <v>270</v>
      </c>
      <c r="F17" s="84">
        <f t="shared" si="1"/>
        <v>5.4</v>
      </c>
      <c r="G17" s="39"/>
      <c r="H17" s="27"/>
      <c r="J17" s="7" t="s">
        <v>23</v>
      </c>
      <c r="K17" s="9">
        <f>SUM(E2:E18)</f>
        <v>27900</v>
      </c>
    </row>
    <row r="18" spans="1:11" ht="16" x14ac:dyDescent="0.25">
      <c r="A18" s="53" t="s">
        <v>24</v>
      </c>
      <c r="B18" s="20">
        <v>100</v>
      </c>
      <c r="C18" s="20">
        <v>0</v>
      </c>
      <c r="D18" s="20">
        <v>5700</v>
      </c>
      <c r="E18" s="12">
        <f t="shared" si="0"/>
        <v>5700</v>
      </c>
      <c r="F18" s="51">
        <f t="shared" si="1"/>
        <v>57</v>
      </c>
      <c r="G18" s="30"/>
      <c r="H18" s="27"/>
    </row>
  </sheetData>
  <mergeCells count="2">
    <mergeCell ref="J1:K1"/>
    <mergeCell ref="J15:K15"/>
  </mergeCells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C9D2-F807-4437-80EB-4E432A9480C8}">
  <sheetPr codeName="Hoja26"/>
  <dimension ref="A1:Q20"/>
  <sheetViews>
    <sheetView workbookViewId="0">
      <selection activeCell="M16" sqref="M16"/>
    </sheetView>
  </sheetViews>
  <sheetFormatPr baseColWidth="10" defaultColWidth="8.83203125" defaultRowHeight="15" x14ac:dyDescent="0.2"/>
  <cols>
    <col min="1" max="1" width="13.83203125" bestFit="1" customWidth="1"/>
    <col min="2" max="2" width="11.5" bestFit="1" customWidth="1"/>
    <col min="3" max="3" width="12.6640625" bestFit="1" customWidth="1"/>
    <col min="4" max="4" width="12.5" bestFit="1" customWidth="1"/>
    <col min="5" max="5" width="12.83203125" bestFit="1" customWidth="1"/>
    <col min="6" max="7" width="13.5" bestFit="1" customWidth="1"/>
    <col min="10" max="10" width="13.5" bestFit="1" customWidth="1"/>
    <col min="11" max="11" width="10.83203125" bestFit="1" customWidth="1"/>
  </cols>
  <sheetData>
    <row r="1" spans="1:17" ht="16" x14ac:dyDescent="0.25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H1" s="26"/>
      <c r="J1" s="103" t="s">
        <v>7</v>
      </c>
      <c r="K1" s="104"/>
    </row>
    <row r="2" spans="1:17" ht="16" x14ac:dyDescent="0.25">
      <c r="A2" s="71" t="s">
        <v>48</v>
      </c>
      <c r="B2" s="72">
        <v>100</v>
      </c>
      <c r="C2" s="15">
        <v>100</v>
      </c>
      <c r="D2" s="15">
        <v>600</v>
      </c>
      <c r="E2" s="12">
        <f>D2-C2</f>
        <v>500</v>
      </c>
      <c r="F2" s="52">
        <f>E2/B2</f>
        <v>5</v>
      </c>
      <c r="G2" s="77"/>
      <c r="H2" s="26"/>
      <c r="J2" s="35"/>
      <c r="K2" s="36"/>
    </row>
    <row r="3" spans="1:17" ht="16" x14ac:dyDescent="0.25">
      <c r="A3" s="73" t="s">
        <v>52</v>
      </c>
      <c r="B3" s="72">
        <v>100</v>
      </c>
      <c r="C3" s="72">
        <v>0</v>
      </c>
      <c r="D3" s="72">
        <v>900</v>
      </c>
      <c r="E3" s="12">
        <f>D3-C3</f>
        <v>900</v>
      </c>
      <c r="F3" s="51">
        <f>E3/B3</f>
        <v>9</v>
      </c>
      <c r="G3" s="77"/>
      <c r="H3" s="26"/>
      <c r="J3" s="35" t="s">
        <v>49</v>
      </c>
      <c r="K3" s="83">
        <f>SUM(B2:B16)</f>
        <v>2230</v>
      </c>
    </row>
    <row r="4" spans="1:17" ht="16" x14ac:dyDescent="0.25">
      <c r="A4" s="85" t="s">
        <v>8</v>
      </c>
      <c r="B4" s="86">
        <v>300</v>
      </c>
      <c r="C4" s="86">
        <v>300</v>
      </c>
      <c r="D4" s="86">
        <v>6300</v>
      </c>
      <c r="E4" s="57">
        <f>D4-C4</f>
        <v>6000</v>
      </c>
      <c r="F4" s="58">
        <f>E4/B4</f>
        <v>20</v>
      </c>
      <c r="G4" s="96"/>
      <c r="H4" s="26"/>
      <c r="J4" s="35"/>
      <c r="K4" s="95"/>
    </row>
    <row r="5" spans="1:17" ht="16" x14ac:dyDescent="0.25">
      <c r="A5" s="10" t="s">
        <v>8</v>
      </c>
      <c r="B5" s="11">
        <v>300</v>
      </c>
      <c r="C5" s="11">
        <v>1800</v>
      </c>
      <c r="D5" s="11">
        <v>1800</v>
      </c>
      <c r="E5" s="57">
        <f>D5-C5</f>
        <v>0</v>
      </c>
      <c r="F5" s="51">
        <f>E5/B5</f>
        <v>0</v>
      </c>
      <c r="G5" s="28" t="s">
        <v>9</v>
      </c>
      <c r="H5" s="26"/>
      <c r="J5" s="5" t="s">
        <v>32</v>
      </c>
      <c r="K5" s="88">
        <v>0</v>
      </c>
    </row>
    <row r="6" spans="1:17" ht="16" x14ac:dyDescent="0.25">
      <c r="A6" s="14" t="s">
        <v>11</v>
      </c>
      <c r="B6" s="15">
        <v>200</v>
      </c>
      <c r="C6" s="15">
        <v>0</v>
      </c>
      <c r="D6" s="15">
        <v>2910</v>
      </c>
      <c r="E6" s="12">
        <f t="shared" ref="E6:E20" si="0">D6-C6</f>
        <v>2910</v>
      </c>
      <c r="F6" s="51">
        <f t="shared" ref="F6:F20" si="1">E6/B6</f>
        <v>14.55</v>
      </c>
      <c r="G6" s="29" t="s">
        <v>12</v>
      </c>
      <c r="H6" s="26"/>
      <c r="J6" s="5" t="s">
        <v>10</v>
      </c>
      <c r="K6" s="88">
        <v>0</v>
      </c>
      <c r="M6" t="s">
        <v>56</v>
      </c>
      <c r="N6">
        <v>500</v>
      </c>
      <c r="O6" t="s">
        <v>53</v>
      </c>
      <c r="P6">
        <v>120</v>
      </c>
      <c r="Q6">
        <f>SUM(N6-P6)</f>
        <v>380</v>
      </c>
    </row>
    <row r="7" spans="1:17" ht="16" x14ac:dyDescent="0.25">
      <c r="A7" s="14" t="s">
        <v>20</v>
      </c>
      <c r="B7" s="15">
        <v>120</v>
      </c>
      <c r="C7" s="15">
        <v>100</v>
      </c>
      <c r="D7" s="15">
        <v>310</v>
      </c>
      <c r="E7" s="12">
        <f t="shared" si="0"/>
        <v>210</v>
      </c>
      <c r="F7" s="52">
        <f t="shared" ref="F7:F13" si="2">E7/B7</f>
        <v>1.75</v>
      </c>
      <c r="G7" s="29" t="s">
        <v>50</v>
      </c>
      <c r="H7" s="26"/>
      <c r="J7" s="5" t="s">
        <v>13</v>
      </c>
      <c r="K7" s="88">
        <f>SUM(C2:C20)</f>
        <v>3710</v>
      </c>
      <c r="N7">
        <v>1500</v>
      </c>
      <c r="O7" t="s">
        <v>57</v>
      </c>
      <c r="P7">
        <v>330</v>
      </c>
      <c r="Q7">
        <f>SUM(N7-P7)</f>
        <v>1170</v>
      </c>
    </row>
    <row r="8" spans="1:17" ht="16" x14ac:dyDescent="0.25">
      <c r="A8" s="47" t="s">
        <v>55</v>
      </c>
      <c r="B8" s="48">
        <v>80</v>
      </c>
      <c r="C8" s="48">
        <v>80</v>
      </c>
      <c r="D8" s="48">
        <v>1200</v>
      </c>
      <c r="E8" s="12">
        <f t="shared" si="0"/>
        <v>1120</v>
      </c>
      <c r="F8" s="52">
        <f t="shared" si="2"/>
        <v>14</v>
      </c>
      <c r="G8" s="29"/>
      <c r="H8" s="26"/>
      <c r="J8" s="5" t="s">
        <v>15</v>
      </c>
      <c r="K8" s="88">
        <v>6000</v>
      </c>
    </row>
    <row r="9" spans="1:17" ht="16" x14ac:dyDescent="0.25">
      <c r="A9" s="14" t="s">
        <v>53</v>
      </c>
      <c r="B9" s="15">
        <v>120</v>
      </c>
      <c r="C9" s="15">
        <v>120</v>
      </c>
      <c r="D9" s="15">
        <v>1800</v>
      </c>
      <c r="E9" s="12">
        <f>D9-C9</f>
        <v>1680</v>
      </c>
      <c r="F9" s="52">
        <f t="shared" si="2"/>
        <v>14</v>
      </c>
      <c r="G9" s="29"/>
      <c r="H9" s="26"/>
      <c r="J9" s="7" t="s">
        <v>17</v>
      </c>
      <c r="K9" s="89">
        <f>K6+K7-K8-K5</f>
        <v>-2290</v>
      </c>
      <c r="Q9">
        <f>SUM(Q6+Q7)</f>
        <v>1550</v>
      </c>
    </row>
    <row r="10" spans="1:17" ht="16" x14ac:dyDescent="0.25">
      <c r="A10" s="55" t="s">
        <v>58</v>
      </c>
      <c r="B10" s="56">
        <v>60</v>
      </c>
      <c r="C10" s="56">
        <v>60</v>
      </c>
      <c r="D10" s="56">
        <v>1260</v>
      </c>
      <c r="E10" s="57">
        <f>D10-C10</f>
        <v>1200</v>
      </c>
      <c r="F10" s="58">
        <f t="shared" si="2"/>
        <v>20</v>
      </c>
      <c r="G10" s="34"/>
      <c r="H10" s="26"/>
      <c r="K10" s="94"/>
    </row>
    <row r="11" spans="1:17" ht="16" x14ac:dyDescent="0.25">
      <c r="A11" s="14" t="s">
        <v>44</v>
      </c>
      <c r="B11" s="15">
        <v>100</v>
      </c>
      <c r="C11" s="15">
        <v>100</v>
      </c>
      <c r="D11" s="15">
        <v>500</v>
      </c>
      <c r="E11" s="12">
        <f>D11-C11</f>
        <v>400</v>
      </c>
      <c r="F11" s="52">
        <f t="shared" si="2"/>
        <v>4</v>
      </c>
      <c r="G11" s="39"/>
      <c r="H11" s="26"/>
      <c r="K11" s="54"/>
    </row>
    <row r="12" spans="1:17" ht="16" x14ac:dyDescent="0.25">
      <c r="A12" s="14" t="s">
        <v>45</v>
      </c>
      <c r="B12" s="15">
        <v>150</v>
      </c>
      <c r="C12" s="15">
        <v>150</v>
      </c>
      <c r="D12" s="15">
        <v>450</v>
      </c>
      <c r="E12" s="12">
        <f>D12-C12</f>
        <v>300</v>
      </c>
      <c r="F12" s="52">
        <f t="shared" si="2"/>
        <v>2</v>
      </c>
      <c r="G12" s="39"/>
      <c r="H12" s="26"/>
      <c r="K12" s="54"/>
    </row>
    <row r="13" spans="1:17" ht="16" x14ac:dyDescent="0.25">
      <c r="A13" s="14" t="s">
        <v>51</v>
      </c>
      <c r="B13" s="15">
        <v>100</v>
      </c>
      <c r="C13" s="15">
        <v>100</v>
      </c>
      <c r="D13" s="15">
        <v>700</v>
      </c>
      <c r="E13" s="12">
        <f>D13-C13</f>
        <v>600</v>
      </c>
      <c r="F13" s="52">
        <f t="shared" si="2"/>
        <v>6</v>
      </c>
      <c r="G13" s="39"/>
      <c r="H13" s="26"/>
      <c r="K13" s="54"/>
    </row>
    <row r="14" spans="1:17" ht="16" x14ac:dyDescent="0.25">
      <c r="A14" s="14" t="s">
        <v>54</v>
      </c>
      <c r="B14" s="15">
        <v>200</v>
      </c>
      <c r="C14" s="15">
        <v>500</v>
      </c>
      <c r="D14" s="15">
        <v>2280</v>
      </c>
      <c r="E14" s="12">
        <f t="shared" ref="E14:E15" si="3">D14-C14</f>
        <v>1780</v>
      </c>
      <c r="F14" s="51">
        <f t="shared" ref="F14:F15" si="4">E14/B14</f>
        <v>8.9</v>
      </c>
      <c r="G14" s="39"/>
      <c r="H14" s="26"/>
      <c r="K14" s="54"/>
    </row>
    <row r="15" spans="1:17" ht="16" x14ac:dyDescent="0.25">
      <c r="A15" s="14" t="s">
        <v>18</v>
      </c>
      <c r="B15" s="15">
        <v>150</v>
      </c>
      <c r="C15" s="15">
        <v>150</v>
      </c>
      <c r="D15" s="15">
        <v>7320</v>
      </c>
      <c r="E15" s="12">
        <f t="shared" si="3"/>
        <v>7170</v>
      </c>
      <c r="F15" s="51">
        <f t="shared" si="4"/>
        <v>47.8</v>
      </c>
      <c r="G15" s="39"/>
      <c r="H15" s="26"/>
      <c r="K15" s="54"/>
    </row>
    <row r="16" spans="1:17" ht="16" x14ac:dyDescent="0.25">
      <c r="A16" s="14" t="s">
        <v>38</v>
      </c>
      <c r="B16" s="11">
        <v>150</v>
      </c>
      <c r="C16" s="15">
        <v>150</v>
      </c>
      <c r="D16" s="15">
        <v>1050</v>
      </c>
      <c r="E16" s="12">
        <f t="shared" si="0"/>
        <v>900</v>
      </c>
      <c r="F16" s="51">
        <f t="shared" si="1"/>
        <v>6</v>
      </c>
      <c r="G16" s="29"/>
      <c r="H16" s="26"/>
    </row>
    <row r="17" spans="1:11" ht="16" x14ac:dyDescent="0.25">
      <c r="A17" s="14"/>
      <c r="B17" s="15"/>
      <c r="C17" s="15"/>
      <c r="D17" s="15"/>
      <c r="E17" s="12"/>
      <c r="F17" s="51"/>
      <c r="G17" s="30"/>
      <c r="H17" s="27"/>
      <c r="J17" s="103" t="s">
        <v>7</v>
      </c>
      <c r="K17" s="104"/>
    </row>
    <row r="18" spans="1:11" ht="16" x14ac:dyDescent="0.25">
      <c r="A18" s="14" t="s">
        <v>14</v>
      </c>
      <c r="B18" s="15">
        <v>80</v>
      </c>
      <c r="C18" s="15">
        <v>0</v>
      </c>
      <c r="D18" s="15">
        <v>110</v>
      </c>
      <c r="E18" s="12">
        <f t="shared" si="0"/>
        <v>110</v>
      </c>
      <c r="F18" s="84">
        <f t="shared" si="1"/>
        <v>1.375</v>
      </c>
      <c r="G18" s="76"/>
      <c r="H18" s="27"/>
      <c r="J18" s="5" t="s">
        <v>21</v>
      </c>
      <c r="K18" s="75">
        <f>SUM(D2:D20)</f>
        <v>35460</v>
      </c>
    </row>
    <row r="19" spans="1:11" ht="16" x14ac:dyDescent="0.25">
      <c r="A19" s="14" t="s">
        <v>16</v>
      </c>
      <c r="B19" s="15">
        <v>50</v>
      </c>
      <c r="C19" s="15">
        <v>0</v>
      </c>
      <c r="D19" s="15">
        <v>270</v>
      </c>
      <c r="E19" s="12">
        <f t="shared" si="0"/>
        <v>270</v>
      </c>
      <c r="F19" s="84">
        <f t="shared" si="1"/>
        <v>5.4</v>
      </c>
      <c r="G19" s="39"/>
      <c r="H19" s="27"/>
      <c r="J19" s="7" t="s">
        <v>23</v>
      </c>
      <c r="K19" s="9">
        <f>SUM(E2:E20)</f>
        <v>31750</v>
      </c>
    </row>
    <row r="20" spans="1:11" ht="16" x14ac:dyDescent="0.25">
      <c r="A20" s="53" t="s">
        <v>24</v>
      </c>
      <c r="B20" s="20">
        <v>100</v>
      </c>
      <c r="C20" s="20">
        <v>0</v>
      </c>
      <c r="D20" s="20">
        <v>5700</v>
      </c>
      <c r="E20" s="12">
        <f t="shared" si="0"/>
        <v>5700</v>
      </c>
      <c r="F20" s="51">
        <f t="shared" si="1"/>
        <v>57</v>
      </c>
      <c r="G20" s="30"/>
      <c r="H20" s="27"/>
    </row>
  </sheetData>
  <mergeCells count="2">
    <mergeCell ref="J1:K1"/>
    <mergeCell ref="J17:K17"/>
  </mergeCells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395B-610F-4C06-A7C0-21F802920666}">
  <sheetPr codeName="Hoja27"/>
  <dimension ref="B1:L19"/>
  <sheetViews>
    <sheetView workbookViewId="0">
      <selection activeCell="M11" sqref="M11"/>
    </sheetView>
  </sheetViews>
  <sheetFormatPr baseColWidth="10" defaultColWidth="8.83203125" defaultRowHeight="15" x14ac:dyDescent="0.2"/>
  <cols>
    <col min="2" max="2" width="13.83203125" bestFit="1" customWidth="1"/>
    <col min="3" max="3" width="11.5" bestFit="1" customWidth="1"/>
    <col min="4" max="4" width="12.6640625" bestFit="1" customWidth="1"/>
    <col min="5" max="5" width="12.5" bestFit="1" customWidth="1"/>
    <col min="6" max="6" width="12.83203125" bestFit="1" customWidth="1"/>
    <col min="7" max="8" width="13.5" bestFit="1" customWidth="1"/>
    <col min="11" max="11" width="13.5" bestFit="1" customWidth="1"/>
    <col min="12" max="12" width="11" bestFit="1" customWidth="1"/>
  </cols>
  <sheetData>
    <row r="1" spans="2:12" ht="16" x14ac:dyDescent="0.25">
      <c r="B1" s="23" t="s">
        <v>0</v>
      </c>
      <c r="C1" s="24" t="s">
        <v>1</v>
      </c>
      <c r="D1" s="24" t="s">
        <v>2</v>
      </c>
      <c r="E1" s="24" t="s">
        <v>3</v>
      </c>
      <c r="F1" s="25" t="s">
        <v>4</v>
      </c>
      <c r="G1" s="31" t="s">
        <v>5</v>
      </c>
      <c r="H1" s="31" t="s">
        <v>6</v>
      </c>
      <c r="I1" s="26"/>
      <c r="K1" s="103" t="s">
        <v>7</v>
      </c>
      <c r="L1" s="104"/>
    </row>
    <row r="2" spans="2:12" ht="16" x14ac:dyDescent="0.25">
      <c r="B2" s="71" t="s">
        <v>48</v>
      </c>
      <c r="C2" s="72">
        <v>100</v>
      </c>
      <c r="D2" s="15">
        <v>0</v>
      </c>
      <c r="E2" s="15">
        <v>500</v>
      </c>
      <c r="F2" s="12">
        <f>E2-D2</f>
        <v>500</v>
      </c>
      <c r="G2" s="52">
        <f>F2/C2</f>
        <v>5</v>
      </c>
      <c r="H2" s="77"/>
      <c r="I2" s="26"/>
      <c r="K2" s="35"/>
      <c r="L2" s="36"/>
    </row>
    <row r="3" spans="2:12" ht="16" x14ac:dyDescent="0.25">
      <c r="B3" s="73" t="s">
        <v>52</v>
      </c>
      <c r="C3" s="72">
        <v>100</v>
      </c>
      <c r="D3" s="72">
        <v>0</v>
      </c>
      <c r="E3" s="72">
        <v>900</v>
      </c>
      <c r="F3" s="12">
        <f>E3-D3</f>
        <v>900</v>
      </c>
      <c r="G3" s="51">
        <f>F3/C3</f>
        <v>9</v>
      </c>
      <c r="H3" s="77"/>
      <c r="I3" s="26"/>
      <c r="K3" s="35" t="s">
        <v>49</v>
      </c>
      <c r="L3" s="83">
        <f>SUM(C2:C15)</f>
        <v>1930</v>
      </c>
    </row>
    <row r="4" spans="2:12" ht="16" x14ac:dyDescent="0.25">
      <c r="B4" s="73" t="s">
        <v>8</v>
      </c>
      <c r="C4" s="72">
        <v>300</v>
      </c>
      <c r="D4" s="72">
        <v>300</v>
      </c>
      <c r="E4" s="72">
        <v>6000</v>
      </c>
      <c r="F4" s="12">
        <f>E4-D4</f>
        <v>5700</v>
      </c>
      <c r="G4" s="52">
        <f>F4/C4</f>
        <v>19</v>
      </c>
      <c r="H4" s="28" t="s">
        <v>9</v>
      </c>
      <c r="I4" s="26"/>
      <c r="K4" s="5" t="s">
        <v>32</v>
      </c>
      <c r="L4" s="88">
        <v>0</v>
      </c>
    </row>
    <row r="5" spans="2:12" ht="16" x14ac:dyDescent="0.25">
      <c r="B5" s="14" t="s">
        <v>11</v>
      </c>
      <c r="C5" s="15">
        <v>200</v>
      </c>
      <c r="D5" s="15">
        <v>200</v>
      </c>
      <c r="E5" s="15">
        <v>2910</v>
      </c>
      <c r="F5" s="12">
        <f t="shared" ref="F5:F19" si="0">E5-D5</f>
        <v>2710</v>
      </c>
      <c r="G5" s="51">
        <f t="shared" ref="G5:G19" si="1">F5/C5</f>
        <v>13.55</v>
      </c>
      <c r="H5" s="29" t="s">
        <v>12</v>
      </c>
      <c r="I5" s="26"/>
      <c r="K5" s="5" t="s">
        <v>10</v>
      </c>
      <c r="L5" s="88">
        <v>-2290</v>
      </c>
    </row>
    <row r="6" spans="2:12" ht="16" x14ac:dyDescent="0.25">
      <c r="B6" s="14" t="s">
        <v>20</v>
      </c>
      <c r="C6" s="15">
        <v>120</v>
      </c>
      <c r="D6" s="15">
        <v>0</v>
      </c>
      <c r="E6" s="15">
        <v>210</v>
      </c>
      <c r="F6" s="12">
        <f t="shared" si="0"/>
        <v>210</v>
      </c>
      <c r="G6" s="52">
        <f t="shared" ref="G6:G12" si="2">F6/C6</f>
        <v>1.75</v>
      </c>
      <c r="H6" s="29" t="s">
        <v>50</v>
      </c>
      <c r="I6" s="26"/>
      <c r="K6" s="5" t="s">
        <v>13</v>
      </c>
      <c r="L6" s="88">
        <f>SUM(D2:D19)</f>
        <v>1210</v>
      </c>
    </row>
    <row r="7" spans="2:12" ht="16" x14ac:dyDescent="0.25">
      <c r="B7" s="47" t="s">
        <v>55</v>
      </c>
      <c r="C7" s="48">
        <v>80</v>
      </c>
      <c r="D7" s="48">
        <v>80</v>
      </c>
      <c r="E7" s="48">
        <v>1120</v>
      </c>
      <c r="F7" s="12">
        <f t="shared" si="0"/>
        <v>1040</v>
      </c>
      <c r="G7" s="52">
        <f t="shared" si="2"/>
        <v>13</v>
      </c>
      <c r="H7" s="29"/>
      <c r="I7" s="26"/>
      <c r="K7" s="5" t="s">
        <v>15</v>
      </c>
      <c r="L7" s="88">
        <v>0</v>
      </c>
    </row>
    <row r="8" spans="2:12" ht="16" x14ac:dyDescent="0.25">
      <c r="B8" s="14" t="s">
        <v>53</v>
      </c>
      <c r="C8" s="15">
        <v>120</v>
      </c>
      <c r="D8" s="15">
        <v>120</v>
      </c>
      <c r="E8" s="15">
        <v>1680</v>
      </c>
      <c r="F8" s="12">
        <f>E8-D8</f>
        <v>1560</v>
      </c>
      <c r="G8" s="52">
        <f t="shared" si="2"/>
        <v>13</v>
      </c>
      <c r="H8" s="29"/>
      <c r="I8" s="26"/>
      <c r="K8" s="7" t="s">
        <v>17</v>
      </c>
      <c r="L8" s="89">
        <f>L5+L6-L7-L4</f>
        <v>-1080</v>
      </c>
    </row>
    <row r="9" spans="2:12" ht="16" x14ac:dyDescent="0.25">
      <c r="B9" s="14" t="s">
        <v>58</v>
      </c>
      <c r="C9" s="15">
        <v>60</v>
      </c>
      <c r="D9" s="15">
        <v>60</v>
      </c>
      <c r="E9" s="15">
        <v>1200</v>
      </c>
      <c r="F9" s="12">
        <f>E9-D9</f>
        <v>1140</v>
      </c>
      <c r="G9" s="52">
        <f t="shared" si="2"/>
        <v>19</v>
      </c>
      <c r="H9" s="39"/>
      <c r="I9" s="26"/>
      <c r="L9" s="94"/>
    </row>
    <row r="10" spans="2:12" ht="16" x14ac:dyDescent="0.25">
      <c r="B10" s="14" t="s">
        <v>44</v>
      </c>
      <c r="C10" s="15">
        <v>100</v>
      </c>
      <c r="D10" s="15">
        <v>0</v>
      </c>
      <c r="E10" s="15">
        <v>400</v>
      </c>
      <c r="F10" s="12">
        <f>E10-D10</f>
        <v>400</v>
      </c>
      <c r="G10" s="52">
        <f t="shared" si="2"/>
        <v>4</v>
      </c>
      <c r="H10" s="39"/>
      <c r="I10" s="26"/>
      <c r="L10" s="54"/>
    </row>
    <row r="11" spans="2:12" ht="16" x14ac:dyDescent="0.25">
      <c r="B11" s="14" t="s">
        <v>45</v>
      </c>
      <c r="C11" s="15">
        <v>150</v>
      </c>
      <c r="D11" s="15">
        <v>150</v>
      </c>
      <c r="E11" s="15">
        <v>300</v>
      </c>
      <c r="F11" s="12">
        <f>E11-D11</f>
        <v>150</v>
      </c>
      <c r="G11" s="52">
        <f t="shared" si="2"/>
        <v>1</v>
      </c>
      <c r="H11" s="39"/>
      <c r="I11" s="26"/>
      <c r="L11" s="54"/>
    </row>
    <row r="12" spans="2:12" ht="16" x14ac:dyDescent="0.25">
      <c r="B12" s="14" t="s">
        <v>51</v>
      </c>
      <c r="C12" s="15">
        <v>100</v>
      </c>
      <c r="D12" s="15">
        <v>100</v>
      </c>
      <c r="E12" s="15">
        <v>700</v>
      </c>
      <c r="F12" s="12">
        <f>E12-D12</f>
        <v>600</v>
      </c>
      <c r="G12" s="52">
        <f t="shared" si="2"/>
        <v>6</v>
      </c>
      <c r="H12" s="39"/>
      <c r="I12" s="26"/>
      <c r="L12" s="54"/>
    </row>
    <row r="13" spans="2:12" ht="16" x14ac:dyDescent="0.25">
      <c r="B13" s="14" t="s">
        <v>54</v>
      </c>
      <c r="C13" s="15">
        <v>200</v>
      </c>
      <c r="D13" s="15">
        <v>0</v>
      </c>
      <c r="E13" s="15">
        <v>1780</v>
      </c>
      <c r="F13" s="12">
        <f t="shared" ref="F13:F14" si="3">E13-D13</f>
        <v>1780</v>
      </c>
      <c r="G13" s="51">
        <f t="shared" ref="G13:G14" si="4">F13/C13</f>
        <v>8.9</v>
      </c>
      <c r="H13" s="39"/>
      <c r="I13" s="26"/>
      <c r="L13" s="54"/>
    </row>
    <row r="14" spans="2:12" ht="16" x14ac:dyDescent="0.25">
      <c r="B14" s="14" t="s">
        <v>18</v>
      </c>
      <c r="C14" s="15">
        <v>150</v>
      </c>
      <c r="D14" s="15">
        <v>100</v>
      </c>
      <c r="E14" s="15">
        <v>7170</v>
      </c>
      <c r="F14" s="12">
        <f t="shared" si="3"/>
        <v>7070</v>
      </c>
      <c r="G14" s="51">
        <f t="shared" si="4"/>
        <v>47.133333333333333</v>
      </c>
      <c r="H14" s="39"/>
      <c r="I14" s="26"/>
      <c r="L14" s="54"/>
    </row>
    <row r="15" spans="2:12" ht="16" x14ac:dyDescent="0.25">
      <c r="B15" s="14" t="s">
        <v>38</v>
      </c>
      <c r="C15" s="11">
        <v>150</v>
      </c>
      <c r="D15" s="15">
        <v>100</v>
      </c>
      <c r="E15" s="15">
        <v>900</v>
      </c>
      <c r="F15" s="12">
        <f t="shared" si="0"/>
        <v>800</v>
      </c>
      <c r="G15" s="51">
        <f t="shared" si="1"/>
        <v>5.333333333333333</v>
      </c>
      <c r="H15" s="29"/>
      <c r="I15" s="26"/>
    </row>
    <row r="16" spans="2:12" ht="16" x14ac:dyDescent="0.25">
      <c r="B16" s="14"/>
      <c r="C16" s="15"/>
      <c r="D16" s="15"/>
      <c r="E16" s="15"/>
      <c r="F16" s="12"/>
      <c r="G16" s="51"/>
      <c r="H16" s="30"/>
      <c r="I16" s="27"/>
      <c r="K16" s="103" t="s">
        <v>7</v>
      </c>
      <c r="L16" s="104"/>
    </row>
    <row r="17" spans="2:12" ht="16" x14ac:dyDescent="0.25">
      <c r="B17" s="14" t="s">
        <v>14</v>
      </c>
      <c r="C17" s="15">
        <v>80</v>
      </c>
      <c r="D17" s="15">
        <v>0</v>
      </c>
      <c r="E17" s="15">
        <v>110</v>
      </c>
      <c r="F17" s="12">
        <f t="shared" si="0"/>
        <v>110</v>
      </c>
      <c r="G17" s="84">
        <f t="shared" si="1"/>
        <v>1.375</v>
      </c>
      <c r="H17" s="76"/>
      <c r="I17" s="27"/>
      <c r="K17" s="5" t="s">
        <v>21</v>
      </c>
      <c r="L17" s="75">
        <f>SUM(E2:E19)</f>
        <v>31850</v>
      </c>
    </row>
    <row r="18" spans="2:12" ht="16" x14ac:dyDescent="0.25">
      <c r="B18" s="14" t="s">
        <v>16</v>
      </c>
      <c r="C18" s="15">
        <v>50</v>
      </c>
      <c r="D18" s="15">
        <v>0</v>
      </c>
      <c r="E18" s="15">
        <v>270</v>
      </c>
      <c r="F18" s="12">
        <f t="shared" si="0"/>
        <v>270</v>
      </c>
      <c r="G18" s="84">
        <f t="shared" si="1"/>
        <v>5.4</v>
      </c>
      <c r="H18" s="39"/>
      <c r="I18" s="27"/>
      <c r="K18" s="7" t="s">
        <v>23</v>
      </c>
      <c r="L18" s="9">
        <f>SUM(F2:F19)</f>
        <v>30640</v>
      </c>
    </row>
    <row r="19" spans="2:12" ht="16" x14ac:dyDescent="0.25">
      <c r="B19" s="53" t="s">
        <v>24</v>
      </c>
      <c r="C19" s="20">
        <v>100</v>
      </c>
      <c r="D19" s="20">
        <v>0</v>
      </c>
      <c r="E19" s="20">
        <v>5700</v>
      </c>
      <c r="F19" s="12">
        <f t="shared" si="0"/>
        <v>5700</v>
      </c>
      <c r="G19" s="51">
        <f t="shared" si="1"/>
        <v>57</v>
      </c>
      <c r="H19" s="30"/>
      <c r="I19" s="27"/>
    </row>
  </sheetData>
  <mergeCells count="2">
    <mergeCell ref="K1:L1"/>
    <mergeCell ref="K16:L16"/>
  </mergeCells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4C13C-52A3-464C-BA6F-23074573DCE8}">
  <sheetPr codeName="Hoja28"/>
  <dimension ref="B1:L19"/>
  <sheetViews>
    <sheetView workbookViewId="0">
      <selection activeCell="L5" sqref="L5"/>
    </sheetView>
  </sheetViews>
  <sheetFormatPr baseColWidth="10" defaultColWidth="8.83203125" defaultRowHeight="15" x14ac:dyDescent="0.2"/>
  <cols>
    <col min="2" max="2" width="13.83203125" bestFit="1" customWidth="1"/>
    <col min="3" max="3" width="11.5" bestFit="1" customWidth="1"/>
    <col min="4" max="4" width="12.6640625" bestFit="1" customWidth="1"/>
    <col min="5" max="5" width="12.5" bestFit="1" customWidth="1"/>
    <col min="6" max="6" width="12.83203125" bestFit="1" customWidth="1"/>
    <col min="7" max="8" width="13.5" bestFit="1" customWidth="1"/>
    <col min="11" max="11" width="13.5" bestFit="1" customWidth="1"/>
    <col min="12" max="12" width="11" bestFit="1" customWidth="1"/>
  </cols>
  <sheetData>
    <row r="1" spans="2:12" ht="16" x14ac:dyDescent="0.25">
      <c r="B1" s="23" t="s">
        <v>0</v>
      </c>
      <c r="C1" s="24" t="s">
        <v>1</v>
      </c>
      <c r="D1" s="24" t="s">
        <v>2</v>
      </c>
      <c r="E1" s="24" t="s">
        <v>3</v>
      </c>
      <c r="F1" s="25" t="s">
        <v>4</v>
      </c>
      <c r="G1" s="31" t="s">
        <v>5</v>
      </c>
      <c r="H1" s="31" t="s">
        <v>6</v>
      </c>
      <c r="I1" s="26"/>
      <c r="K1" s="103" t="s">
        <v>7</v>
      </c>
      <c r="L1" s="104"/>
    </row>
    <row r="2" spans="2:12" ht="16" x14ac:dyDescent="0.25">
      <c r="B2" s="71" t="s">
        <v>48</v>
      </c>
      <c r="C2" s="72">
        <v>100</v>
      </c>
      <c r="D2" s="15">
        <v>400</v>
      </c>
      <c r="E2" s="15">
        <v>500</v>
      </c>
      <c r="F2" s="12">
        <f>E2-D2</f>
        <v>100</v>
      </c>
      <c r="G2" s="52">
        <f>F2/C2</f>
        <v>1</v>
      </c>
      <c r="H2" s="77"/>
      <c r="I2" s="26"/>
      <c r="K2" s="35"/>
      <c r="L2" s="36"/>
    </row>
    <row r="3" spans="2:12" ht="16" x14ac:dyDescent="0.25">
      <c r="B3" s="73" t="s">
        <v>52</v>
      </c>
      <c r="C3" s="72">
        <v>100</v>
      </c>
      <c r="D3" s="72">
        <v>0</v>
      </c>
      <c r="E3" s="72">
        <v>900</v>
      </c>
      <c r="F3" s="12">
        <f>E3-D3</f>
        <v>900</v>
      </c>
      <c r="G3" s="51">
        <f>F3/C3</f>
        <v>9</v>
      </c>
      <c r="H3" s="77"/>
      <c r="I3" s="26"/>
      <c r="K3" s="35" t="s">
        <v>49</v>
      </c>
      <c r="L3" s="83">
        <f>SUM(C2:C15)</f>
        <v>1930</v>
      </c>
    </row>
    <row r="4" spans="2:12" ht="16" x14ac:dyDescent="0.25">
      <c r="B4" s="73" t="s">
        <v>8</v>
      </c>
      <c r="C4" s="72">
        <v>300</v>
      </c>
      <c r="D4" s="72">
        <v>300</v>
      </c>
      <c r="E4" s="72">
        <v>5700</v>
      </c>
      <c r="F4" s="12">
        <f>E4-D4</f>
        <v>5400</v>
      </c>
      <c r="G4" s="52">
        <f>F4/C4</f>
        <v>18</v>
      </c>
      <c r="H4" s="28" t="s">
        <v>9</v>
      </c>
      <c r="I4" s="26"/>
      <c r="K4" s="5" t="s">
        <v>32</v>
      </c>
      <c r="L4" s="88">
        <v>0</v>
      </c>
    </row>
    <row r="5" spans="2:12" ht="16" x14ac:dyDescent="0.25">
      <c r="B5" s="14" t="s">
        <v>11</v>
      </c>
      <c r="C5" s="15">
        <v>200</v>
      </c>
      <c r="D5" s="15">
        <v>150</v>
      </c>
      <c r="E5" s="15">
        <v>2710</v>
      </c>
      <c r="F5" s="12">
        <f t="shared" ref="F5:F19" si="0">E5-D5</f>
        <v>2560</v>
      </c>
      <c r="G5" s="51">
        <f t="shared" ref="G5:G19" si="1">F5/C5</f>
        <v>12.8</v>
      </c>
      <c r="H5" s="29" t="s">
        <v>12</v>
      </c>
      <c r="I5" s="26"/>
      <c r="K5" s="5" t="s">
        <v>10</v>
      </c>
      <c r="L5" s="88">
        <v>-1080</v>
      </c>
    </row>
    <row r="6" spans="2:12" ht="16" x14ac:dyDescent="0.25">
      <c r="B6" s="14" t="s">
        <v>20</v>
      </c>
      <c r="C6" s="15">
        <v>120</v>
      </c>
      <c r="D6" s="72">
        <v>0</v>
      </c>
      <c r="E6" s="15">
        <v>210</v>
      </c>
      <c r="F6" s="12">
        <f t="shared" si="0"/>
        <v>210</v>
      </c>
      <c r="G6" s="52">
        <f t="shared" ref="G6:G12" si="2">F6/C6</f>
        <v>1.75</v>
      </c>
      <c r="H6" s="29" t="s">
        <v>50</v>
      </c>
      <c r="I6" s="26"/>
      <c r="K6" s="5" t="s">
        <v>13</v>
      </c>
      <c r="L6" s="88">
        <f>SUM(D2:D19)</f>
        <v>1380</v>
      </c>
    </row>
    <row r="7" spans="2:12" ht="16" x14ac:dyDescent="0.25">
      <c r="B7" s="47" t="s">
        <v>55</v>
      </c>
      <c r="C7" s="48">
        <v>80</v>
      </c>
      <c r="D7" s="72">
        <v>80</v>
      </c>
      <c r="E7" s="48">
        <v>1040</v>
      </c>
      <c r="F7" s="12">
        <f t="shared" si="0"/>
        <v>960</v>
      </c>
      <c r="G7" s="52">
        <f t="shared" si="2"/>
        <v>12</v>
      </c>
      <c r="H7" s="29"/>
      <c r="I7" s="26"/>
      <c r="K7" s="5" t="s">
        <v>15</v>
      </c>
      <c r="L7" s="88">
        <v>0</v>
      </c>
    </row>
    <row r="8" spans="2:12" ht="16" x14ac:dyDescent="0.25">
      <c r="B8" s="14" t="s">
        <v>53</v>
      </c>
      <c r="C8" s="15">
        <v>120</v>
      </c>
      <c r="D8" s="15">
        <v>0</v>
      </c>
      <c r="E8" s="15">
        <v>1560</v>
      </c>
      <c r="F8" s="12">
        <f>E8-D8</f>
        <v>1560</v>
      </c>
      <c r="G8" s="52">
        <f t="shared" si="2"/>
        <v>13</v>
      </c>
      <c r="H8" s="29"/>
      <c r="I8" s="26"/>
      <c r="K8" s="7" t="s">
        <v>17</v>
      </c>
      <c r="L8" s="89">
        <f>L5+L6-L7-L4</f>
        <v>300</v>
      </c>
    </row>
    <row r="9" spans="2:12" ht="16" x14ac:dyDescent="0.25">
      <c r="B9" s="14" t="s">
        <v>58</v>
      </c>
      <c r="C9" s="15">
        <v>60</v>
      </c>
      <c r="D9" s="72">
        <v>0</v>
      </c>
      <c r="E9" s="15">
        <v>1140</v>
      </c>
      <c r="F9" s="12">
        <f>E9-D9</f>
        <v>1140</v>
      </c>
      <c r="G9" s="52">
        <f t="shared" si="2"/>
        <v>19</v>
      </c>
      <c r="H9" s="39"/>
      <c r="I9" s="26"/>
      <c r="L9" s="94"/>
    </row>
    <row r="10" spans="2:12" ht="16" x14ac:dyDescent="0.25">
      <c r="B10" s="14" t="s">
        <v>44</v>
      </c>
      <c r="C10" s="15">
        <v>100</v>
      </c>
      <c r="D10" s="72">
        <v>0</v>
      </c>
      <c r="E10" s="15">
        <v>400</v>
      </c>
      <c r="F10" s="12">
        <f>E10-D10</f>
        <v>400</v>
      </c>
      <c r="G10" s="52">
        <f t="shared" si="2"/>
        <v>4</v>
      </c>
      <c r="H10" s="39"/>
      <c r="I10" s="26"/>
      <c r="L10" s="54"/>
    </row>
    <row r="11" spans="2:12" ht="16" x14ac:dyDescent="0.25">
      <c r="B11" s="14" t="s">
        <v>45</v>
      </c>
      <c r="C11" s="15">
        <v>150</v>
      </c>
      <c r="D11" s="15">
        <v>150</v>
      </c>
      <c r="E11" s="15">
        <v>150</v>
      </c>
      <c r="F11" s="12">
        <f>E11-D11</f>
        <v>0</v>
      </c>
      <c r="G11" s="52">
        <f t="shared" si="2"/>
        <v>0</v>
      </c>
      <c r="H11" s="39"/>
      <c r="I11" s="26"/>
      <c r="L11" s="54"/>
    </row>
    <row r="12" spans="2:12" ht="16" x14ac:dyDescent="0.25">
      <c r="B12" s="14" t="s">
        <v>51</v>
      </c>
      <c r="C12" s="15">
        <v>100</v>
      </c>
      <c r="D12" s="72">
        <v>100</v>
      </c>
      <c r="E12" s="15">
        <v>600</v>
      </c>
      <c r="F12" s="12">
        <f>E12-D12</f>
        <v>500</v>
      </c>
      <c r="G12" s="52">
        <f t="shared" si="2"/>
        <v>5</v>
      </c>
      <c r="H12" s="39"/>
      <c r="I12" s="26"/>
      <c r="L12" s="54"/>
    </row>
    <row r="13" spans="2:12" ht="16" x14ac:dyDescent="0.25">
      <c r="B13" s="14" t="s">
        <v>54</v>
      </c>
      <c r="C13" s="15">
        <v>200</v>
      </c>
      <c r="D13" s="72">
        <v>200</v>
      </c>
      <c r="E13" s="15">
        <v>1780</v>
      </c>
      <c r="F13" s="12">
        <f t="shared" ref="F13:F14" si="3">E13-D13</f>
        <v>1580</v>
      </c>
      <c r="G13" s="51">
        <f t="shared" ref="G13:G14" si="4">F13/C13</f>
        <v>7.9</v>
      </c>
      <c r="H13" s="39"/>
      <c r="I13" s="26"/>
      <c r="L13" s="54"/>
    </row>
    <row r="14" spans="2:12" ht="16" x14ac:dyDescent="0.25">
      <c r="B14" s="14" t="s">
        <v>18</v>
      </c>
      <c r="C14" s="15">
        <v>150</v>
      </c>
      <c r="D14" s="15">
        <v>0</v>
      </c>
      <c r="E14" s="15">
        <v>7070</v>
      </c>
      <c r="F14" s="12">
        <f t="shared" si="3"/>
        <v>7070</v>
      </c>
      <c r="G14" s="51">
        <f t="shared" si="4"/>
        <v>47.133333333333333</v>
      </c>
      <c r="H14" s="39"/>
      <c r="I14" s="26"/>
      <c r="L14" s="54"/>
    </row>
    <row r="15" spans="2:12" ht="16" x14ac:dyDescent="0.25">
      <c r="B15" s="14" t="s">
        <v>38</v>
      </c>
      <c r="C15" s="11">
        <v>150</v>
      </c>
      <c r="D15" s="72">
        <v>0</v>
      </c>
      <c r="E15" s="15">
        <v>800</v>
      </c>
      <c r="F15" s="12">
        <f t="shared" si="0"/>
        <v>800</v>
      </c>
      <c r="G15" s="51">
        <f t="shared" si="1"/>
        <v>5.333333333333333</v>
      </c>
      <c r="H15" s="29"/>
      <c r="I15" s="26"/>
    </row>
    <row r="16" spans="2:12" ht="16" x14ac:dyDescent="0.25">
      <c r="B16" s="14"/>
      <c r="C16" s="15"/>
      <c r="D16" s="72"/>
      <c r="E16" s="15"/>
      <c r="F16" s="12"/>
      <c r="G16" s="51"/>
      <c r="H16" s="30"/>
      <c r="I16" s="27"/>
      <c r="K16" s="103" t="s">
        <v>7</v>
      </c>
      <c r="L16" s="104"/>
    </row>
    <row r="17" spans="2:12" ht="16" x14ac:dyDescent="0.25">
      <c r="B17" s="14" t="s">
        <v>14</v>
      </c>
      <c r="C17" s="15">
        <v>80</v>
      </c>
      <c r="D17" s="15">
        <v>0</v>
      </c>
      <c r="E17" s="15">
        <v>110</v>
      </c>
      <c r="F17" s="12">
        <f t="shared" si="0"/>
        <v>110</v>
      </c>
      <c r="G17" s="84">
        <f t="shared" si="1"/>
        <v>1.375</v>
      </c>
      <c r="H17" s="76"/>
      <c r="I17" s="27"/>
      <c r="K17" s="5" t="s">
        <v>21</v>
      </c>
      <c r="L17" s="75">
        <f>SUM(E2:E19)</f>
        <v>30640</v>
      </c>
    </row>
    <row r="18" spans="2:12" ht="16" x14ac:dyDescent="0.25">
      <c r="B18" s="14" t="s">
        <v>16</v>
      </c>
      <c r="C18" s="15">
        <v>50</v>
      </c>
      <c r="D18" s="15">
        <v>0</v>
      </c>
      <c r="E18" s="15">
        <v>270</v>
      </c>
      <c r="F18" s="12">
        <f t="shared" si="0"/>
        <v>270</v>
      </c>
      <c r="G18" s="84">
        <f t="shared" si="1"/>
        <v>5.4</v>
      </c>
      <c r="H18" s="39"/>
      <c r="I18" s="27"/>
      <c r="K18" s="7" t="s">
        <v>23</v>
      </c>
      <c r="L18" s="9">
        <f>SUM(F2:F19)</f>
        <v>29260</v>
      </c>
    </row>
    <row r="19" spans="2:12" ht="16" x14ac:dyDescent="0.25">
      <c r="B19" s="53" t="s">
        <v>24</v>
      </c>
      <c r="C19" s="20">
        <v>100</v>
      </c>
      <c r="D19" s="20">
        <v>0</v>
      </c>
      <c r="E19" s="20">
        <v>5700</v>
      </c>
      <c r="F19" s="12">
        <f t="shared" si="0"/>
        <v>5700</v>
      </c>
      <c r="G19" s="51">
        <f t="shared" si="1"/>
        <v>57</v>
      </c>
      <c r="H19" s="30"/>
      <c r="I19" s="27"/>
    </row>
  </sheetData>
  <mergeCells count="2">
    <mergeCell ref="K1:L1"/>
    <mergeCell ref="K16:L16"/>
  </mergeCells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1BCC-58CC-4DA9-9C98-71026E031F17}">
  <sheetPr codeName="Hoja29"/>
  <dimension ref="B1:K18"/>
  <sheetViews>
    <sheetView workbookViewId="0">
      <selection activeCell="B1" sqref="B1:K18"/>
    </sheetView>
  </sheetViews>
  <sheetFormatPr baseColWidth="10" defaultColWidth="8.83203125" defaultRowHeight="15" x14ac:dyDescent="0.2"/>
  <cols>
    <col min="2" max="2" width="13.83203125" bestFit="1" customWidth="1"/>
    <col min="3" max="3" width="11.5" bestFit="1" customWidth="1"/>
    <col min="4" max="4" width="12.6640625" bestFit="1" customWidth="1"/>
    <col min="5" max="5" width="12.5" bestFit="1" customWidth="1"/>
    <col min="6" max="6" width="12.83203125" bestFit="1" customWidth="1"/>
    <col min="7" max="8" width="13.5" bestFit="1" customWidth="1"/>
    <col min="10" max="10" width="13.5" bestFit="1" customWidth="1"/>
    <col min="11" max="11" width="10.83203125" bestFit="1" customWidth="1"/>
  </cols>
  <sheetData>
    <row r="1" spans="2:11" ht="16" x14ac:dyDescent="0.25">
      <c r="B1" s="23" t="s">
        <v>0</v>
      </c>
      <c r="C1" s="24" t="s">
        <v>1</v>
      </c>
      <c r="D1" s="24" t="s">
        <v>2</v>
      </c>
      <c r="E1" s="24" t="s">
        <v>3</v>
      </c>
      <c r="F1" s="25" t="s">
        <v>4</v>
      </c>
      <c r="G1" s="31" t="s">
        <v>5</v>
      </c>
      <c r="H1" s="31" t="s">
        <v>6</v>
      </c>
      <c r="J1" s="103" t="s">
        <v>7</v>
      </c>
      <c r="K1" s="104"/>
    </row>
    <row r="2" spans="2:11" ht="16" x14ac:dyDescent="0.25">
      <c r="B2" s="71" t="s">
        <v>48</v>
      </c>
      <c r="C2" s="72">
        <v>100</v>
      </c>
      <c r="D2" s="15">
        <v>100</v>
      </c>
      <c r="E2" s="15">
        <v>100</v>
      </c>
      <c r="F2" s="12">
        <f>E2-D2</f>
        <v>0</v>
      </c>
      <c r="G2" s="52">
        <f>F2/C2</f>
        <v>0</v>
      </c>
      <c r="H2" s="77"/>
      <c r="J2" s="35"/>
      <c r="K2" s="36"/>
    </row>
    <row r="3" spans="2:11" ht="16" x14ac:dyDescent="0.25">
      <c r="B3" s="73" t="s">
        <v>52</v>
      </c>
      <c r="C3" s="72">
        <v>100</v>
      </c>
      <c r="D3" s="72">
        <v>0</v>
      </c>
      <c r="E3" s="72">
        <v>900</v>
      </c>
      <c r="F3" s="12">
        <f>E3-D3</f>
        <v>900</v>
      </c>
      <c r="G3" s="51">
        <f>F3/C3</f>
        <v>9</v>
      </c>
      <c r="H3" s="77"/>
      <c r="J3" s="35" t="s">
        <v>49</v>
      </c>
      <c r="K3" s="83">
        <f>SUM(C2:C14)</f>
        <v>1630</v>
      </c>
    </row>
    <row r="4" spans="2:11" ht="16" x14ac:dyDescent="0.25">
      <c r="B4" s="73" t="s">
        <v>8</v>
      </c>
      <c r="C4" s="72">
        <v>300</v>
      </c>
      <c r="D4" s="72">
        <v>300</v>
      </c>
      <c r="E4" s="72">
        <v>5400</v>
      </c>
      <c r="F4" s="12">
        <f>E4-D4</f>
        <v>5100</v>
      </c>
      <c r="G4" s="52">
        <f>F4/C4</f>
        <v>17</v>
      </c>
      <c r="H4" s="28" t="s">
        <v>9</v>
      </c>
      <c r="J4" s="5" t="s">
        <v>32</v>
      </c>
      <c r="K4" s="88">
        <v>0</v>
      </c>
    </row>
    <row r="5" spans="2:11" ht="16" x14ac:dyDescent="0.25">
      <c r="B5" s="14" t="s">
        <v>11</v>
      </c>
      <c r="C5" s="15">
        <v>200</v>
      </c>
      <c r="D5" s="15">
        <v>200</v>
      </c>
      <c r="E5" s="15">
        <v>2560</v>
      </c>
      <c r="F5" s="12">
        <f t="shared" ref="F5:F18" si="0">E5-D5</f>
        <v>2360</v>
      </c>
      <c r="G5" s="51">
        <f t="shared" ref="G5:G18" si="1">F5/C5</f>
        <v>11.8</v>
      </c>
      <c r="H5" s="29" t="s">
        <v>12</v>
      </c>
      <c r="J5" s="5" t="s">
        <v>10</v>
      </c>
      <c r="K5" s="88">
        <v>300</v>
      </c>
    </row>
    <row r="6" spans="2:11" ht="16" x14ac:dyDescent="0.25">
      <c r="B6" s="47" t="s">
        <v>55</v>
      </c>
      <c r="C6" s="48">
        <v>80</v>
      </c>
      <c r="D6" s="72">
        <v>80</v>
      </c>
      <c r="E6" s="48">
        <v>960</v>
      </c>
      <c r="F6" s="12">
        <f t="shared" si="0"/>
        <v>880</v>
      </c>
      <c r="G6" s="52">
        <f t="shared" ref="G6:G11" si="2">F6/C6</f>
        <v>11</v>
      </c>
      <c r="H6" s="29"/>
      <c r="J6" s="5" t="s">
        <v>13</v>
      </c>
      <c r="K6" s="88">
        <f>SUM(D2:D18)</f>
        <v>1850</v>
      </c>
    </row>
    <row r="7" spans="2:11" ht="16" x14ac:dyDescent="0.25">
      <c r="B7" s="14" t="s">
        <v>53</v>
      </c>
      <c r="C7" s="15">
        <v>120</v>
      </c>
      <c r="D7" s="15">
        <v>40</v>
      </c>
      <c r="E7" s="15">
        <v>1560</v>
      </c>
      <c r="F7" s="12">
        <f>E7-D7</f>
        <v>1520</v>
      </c>
      <c r="G7" s="52">
        <f t="shared" si="2"/>
        <v>12.666666666666666</v>
      </c>
      <c r="H7" s="29"/>
      <c r="J7" s="5" t="s">
        <v>15</v>
      </c>
      <c r="K7" s="88">
        <v>2000</v>
      </c>
    </row>
    <row r="8" spans="2:11" ht="16" x14ac:dyDescent="0.25">
      <c r="B8" s="14" t="s">
        <v>58</v>
      </c>
      <c r="C8" s="15">
        <v>60</v>
      </c>
      <c r="D8" s="72">
        <v>0</v>
      </c>
      <c r="E8" s="15">
        <v>1140</v>
      </c>
      <c r="F8" s="12">
        <f>E8-D8</f>
        <v>1140</v>
      </c>
      <c r="G8" s="52">
        <f t="shared" si="2"/>
        <v>19</v>
      </c>
      <c r="H8" s="39"/>
      <c r="J8" s="7" t="s">
        <v>17</v>
      </c>
      <c r="K8" s="89">
        <f>K5+K6-K7-K4</f>
        <v>150</v>
      </c>
    </row>
    <row r="9" spans="2:11" ht="16" x14ac:dyDescent="0.25">
      <c r="B9" s="14" t="s">
        <v>44</v>
      </c>
      <c r="C9" s="15">
        <v>100</v>
      </c>
      <c r="D9" s="72">
        <v>200</v>
      </c>
      <c r="E9" s="15">
        <v>400</v>
      </c>
      <c r="F9" s="12">
        <f>E9-D9</f>
        <v>200</v>
      </c>
      <c r="G9" s="52">
        <f t="shared" si="2"/>
        <v>2</v>
      </c>
      <c r="H9" s="39"/>
      <c r="K9" s="94"/>
    </row>
    <row r="10" spans="2:11" ht="16" x14ac:dyDescent="0.25">
      <c r="B10" s="97" t="s">
        <v>45</v>
      </c>
      <c r="C10" s="98">
        <v>0</v>
      </c>
      <c r="D10" s="98">
        <v>0</v>
      </c>
      <c r="E10" s="98">
        <v>0</v>
      </c>
      <c r="F10" s="99">
        <f>E10-D10</f>
        <v>0</v>
      </c>
      <c r="G10" s="100" t="e">
        <f t="shared" si="2"/>
        <v>#DIV/0!</v>
      </c>
      <c r="H10" s="101"/>
      <c r="K10" s="54"/>
    </row>
    <row r="11" spans="2:11" ht="16" x14ac:dyDescent="0.25">
      <c r="B11" s="14" t="s">
        <v>51</v>
      </c>
      <c r="C11" s="15">
        <v>100</v>
      </c>
      <c r="D11" s="72">
        <v>100</v>
      </c>
      <c r="E11" s="15">
        <v>500</v>
      </c>
      <c r="F11" s="12">
        <f>E11-D11</f>
        <v>400</v>
      </c>
      <c r="G11" s="52">
        <f t="shared" si="2"/>
        <v>4</v>
      </c>
      <c r="H11" s="39"/>
      <c r="K11" s="54"/>
    </row>
    <row r="12" spans="2:11" ht="16" x14ac:dyDescent="0.25">
      <c r="B12" s="14" t="s">
        <v>54</v>
      </c>
      <c r="C12" s="15">
        <v>200</v>
      </c>
      <c r="D12" s="72">
        <v>200</v>
      </c>
      <c r="E12" s="15">
        <v>1580</v>
      </c>
      <c r="F12" s="12">
        <f t="shared" ref="F12:F14" si="3">E12-D12</f>
        <v>1380</v>
      </c>
      <c r="G12" s="51">
        <f t="shared" ref="G12:G13" si="4">F12/C12</f>
        <v>6.9</v>
      </c>
      <c r="H12" s="39"/>
      <c r="K12" s="54"/>
    </row>
    <row r="13" spans="2:11" ht="16" x14ac:dyDescent="0.25">
      <c r="B13" s="14" t="s">
        <v>18</v>
      </c>
      <c r="C13" s="15">
        <v>150</v>
      </c>
      <c r="D13" s="15">
        <v>270</v>
      </c>
      <c r="E13" s="15">
        <v>7870</v>
      </c>
      <c r="F13" s="12">
        <f t="shared" si="3"/>
        <v>7600</v>
      </c>
      <c r="G13" s="51">
        <f t="shared" si="4"/>
        <v>50.666666666666664</v>
      </c>
      <c r="H13" s="39"/>
      <c r="K13" s="54"/>
    </row>
    <row r="14" spans="2:11" ht="16" x14ac:dyDescent="0.25">
      <c r="B14" s="14" t="s">
        <v>20</v>
      </c>
      <c r="C14" s="15">
        <v>120</v>
      </c>
      <c r="D14" s="72">
        <v>210</v>
      </c>
      <c r="E14" s="15">
        <v>210</v>
      </c>
      <c r="F14" s="12">
        <f t="shared" si="3"/>
        <v>0</v>
      </c>
      <c r="G14" s="52">
        <f>F14/C14</f>
        <v>0</v>
      </c>
      <c r="H14" s="29" t="s">
        <v>50</v>
      </c>
      <c r="K14" s="54"/>
    </row>
    <row r="15" spans="2:11" ht="16" x14ac:dyDescent="0.25">
      <c r="B15" s="42" t="s">
        <v>59</v>
      </c>
      <c r="C15" s="43">
        <v>160</v>
      </c>
      <c r="D15" s="70">
        <v>150</v>
      </c>
      <c r="E15" s="43">
        <v>2560</v>
      </c>
      <c r="F15" s="66">
        <f>E15-D15</f>
        <v>2410</v>
      </c>
      <c r="G15" s="87">
        <f t="shared" si="1"/>
        <v>15.0625</v>
      </c>
      <c r="H15" s="102"/>
    </row>
    <row r="16" spans="2:11" ht="16" x14ac:dyDescent="0.25">
      <c r="B16" s="14" t="s">
        <v>14</v>
      </c>
      <c r="C16" s="15">
        <v>80</v>
      </c>
      <c r="D16" s="15">
        <v>0</v>
      </c>
      <c r="E16" s="15">
        <v>110</v>
      </c>
      <c r="F16" s="12">
        <f t="shared" si="0"/>
        <v>110</v>
      </c>
      <c r="G16" s="84">
        <f t="shared" si="1"/>
        <v>1.375</v>
      </c>
      <c r="H16" s="76"/>
      <c r="J16" s="103" t="s">
        <v>7</v>
      </c>
      <c r="K16" s="104"/>
    </row>
    <row r="17" spans="2:11" ht="16" x14ac:dyDescent="0.25">
      <c r="B17" s="14" t="s">
        <v>16</v>
      </c>
      <c r="C17" s="15">
        <v>50</v>
      </c>
      <c r="D17" s="15">
        <v>0</v>
      </c>
      <c r="E17" s="15">
        <v>270</v>
      </c>
      <c r="F17" s="12">
        <f t="shared" si="0"/>
        <v>270</v>
      </c>
      <c r="G17" s="84">
        <f t="shared" si="1"/>
        <v>5.4</v>
      </c>
      <c r="H17" s="39"/>
      <c r="J17" s="5" t="s">
        <v>21</v>
      </c>
      <c r="K17" s="75">
        <f>SUM(E2:E18)</f>
        <v>31820</v>
      </c>
    </row>
    <row r="18" spans="2:11" ht="16" x14ac:dyDescent="0.25">
      <c r="B18" s="53" t="s">
        <v>24</v>
      </c>
      <c r="C18" s="20">
        <v>100</v>
      </c>
      <c r="D18" s="20">
        <v>0</v>
      </c>
      <c r="E18" s="20">
        <v>5700</v>
      </c>
      <c r="F18" s="12">
        <f t="shared" si="0"/>
        <v>5700</v>
      </c>
      <c r="G18" s="51">
        <f t="shared" si="1"/>
        <v>57</v>
      </c>
      <c r="H18" s="30"/>
      <c r="J18" s="7" t="s">
        <v>23</v>
      </c>
      <c r="K18" s="9">
        <f>SUM(F2:F18)</f>
        <v>29970</v>
      </c>
    </row>
  </sheetData>
  <mergeCells count="2">
    <mergeCell ref="J1:K1"/>
    <mergeCell ref="J16:K16"/>
  </mergeCells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AF0A-2747-134D-A383-BB47BC4B3C84}">
  <sheetPr codeName="Hoja30"/>
  <dimension ref="A1:J16"/>
  <sheetViews>
    <sheetView zoomScale="179" zoomScaleNormal="179" workbookViewId="0">
      <selection activeCell="H8" sqref="H8"/>
    </sheetView>
  </sheetViews>
  <sheetFormatPr baseColWidth="10" defaultRowHeight="15" x14ac:dyDescent="0.2"/>
  <cols>
    <col min="1" max="1" width="15.6640625" bestFit="1" customWidth="1"/>
    <col min="2" max="2" width="13.5" bestFit="1" customWidth="1"/>
    <col min="3" max="4" width="14.5" bestFit="1" customWidth="1"/>
    <col min="5" max="5" width="14.33203125" bestFit="1" customWidth="1"/>
    <col min="6" max="7" width="12.1640625" bestFit="1" customWidth="1"/>
    <col min="9" max="9" width="18" bestFit="1" customWidth="1"/>
    <col min="10" max="10" width="10.1640625" bestFit="1" customWidth="1"/>
  </cols>
  <sheetData>
    <row r="1" spans="1:10" ht="17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I1" s="103" t="s">
        <v>7</v>
      </c>
      <c r="J1" s="104"/>
    </row>
    <row r="2" spans="1:10" ht="16" x14ac:dyDescent="0.25">
      <c r="A2" s="73" t="s">
        <v>52</v>
      </c>
      <c r="B2" s="72">
        <v>100</v>
      </c>
      <c r="C2" s="72">
        <v>100</v>
      </c>
      <c r="D2" s="72">
        <v>900</v>
      </c>
      <c r="E2" s="12">
        <f>D2-C2</f>
        <v>800</v>
      </c>
      <c r="F2" s="51">
        <f>E2/B2</f>
        <v>8</v>
      </c>
      <c r="G2" s="77"/>
      <c r="I2" s="35" t="s">
        <v>49</v>
      </c>
      <c r="J2" s="83">
        <f>SUM(B2:B12)</f>
        <v>1410</v>
      </c>
    </row>
    <row r="3" spans="1:10" ht="16" x14ac:dyDescent="0.25">
      <c r="A3" s="73" t="s">
        <v>8</v>
      </c>
      <c r="B3" s="72">
        <v>300</v>
      </c>
      <c r="C3" s="72">
        <v>300</v>
      </c>
      <c r="D3" s="72">
        <v>5100</v>
      </c>
      <c r="E3" s="12">
        <f>D3-C3</f>
        <v>4800</v>
      </c>
      <c r="F3" s="52">
        <f>E3/B3</f>
        <v>16</v>
      </c>
      <c r="G3" s="28" t="s">
        <v>9</v>
      </c>
      <c r="I3" s="5" t="s">
        <v>32</v>
      </c>
      <c r="J3" s="88">
        <v>0</v>
      </c>
    </row>
    <row r="4" spans="1:10" ht="16" x14ac:dyDescent="0.25">
      <c r="A4" s="14" t="s">
        <v>11</v>
      </c>
      <c r="B4" s="15">
        <v>200</v>
      </c>
      <c r="C4" s="15">
        <v>100</v>
      </c>
      <c r="D4" s="15">
        <v>2360</v>
      </c>
      <c r="E4" s="12">
        <f t="shared" ref="E4:E16" si="0">D4-C4</f>
        <v>2260</v>
      </c>
      <c r="F4" s="51">
        <f t="shared" ref="F4:F16" si="1">E4/B4</f>
        <v>11.3</v>
      </c>
      <c r="G4" s="29" t="s">
        <v>12</v>
      </c>
      <c r="I4" s="5" t="s">
        <v>10</v>
      </c>
      <c r="J4" s="88">
        <v>150</v>
      </c>
    </row>
    <row r="5" spans="1:10" ht="16" x14ac:dyDescent="0.25">
      <c r="A5" s="47" t="s">
        <v>55</v>
      </c>
      <c r="B5" s="48">
        <v>80</v>
      </c>
      <c r="C5" s="72">
        <v>50</v>
      </c>
      <c r="D5" s="48">
        <v>880</v>
      </c>
      <c r="E5" s="12">
        <f t="shared" si="0"/>
        <v>830</v>
      </c>
      <c r="F5" s="52">
        <f t="shared" si="1"/>
        <v>10.375</v>
      </c>
      <c r="G5" s="29"/>
      <c r="I5" s="5" t="s">
        <v>13</v>
      </c>
      <c r="J5" s="88">
        <f>SUM(C2:C16)</f>
        <v>1240</v>
      </c>
    </row>
    <row r="6" spans="1:10" ht="16" x14ac:dyDescent="0.25">
      <c r="A6" s="14" t="s">
        <v>53</v>
      </c>
      <c r="B6" s="15">
        <v>120</v>
      </c>
      <c r="C6" s="15">
        <v>320</v>
      </c>
      <c r="D6" s="15">
        <v>1520</v>
      </c>
      <c r="E6" s="12">
        <f>D6-C6</f>
        <v>1200</v>
      </c>
      <c r="F6" s="52">
        <f t="shared" si="1"/>
        <v>10</v>
      </c>
      <c r="G6" s="29"/>
      <c r="I6" s="5" t="s">
        <v>15</v>
      </c>
      <c r="J6" s="88">
        <v>0</v>
      </c>
    </row>
    <row r="7" spans="1:10" ht="17" thickBot="1" x14ac:dyDescent="0.3">
      <c r="A7" s="14" t="s">
        <v>58</v>
      </c>
      <c r="B7" s="15">
        <v>60</v>
      </c>
      <c r="C7" s="72">
        <v>120</v>
      </c>
      <c r="D7" s="15">
        <v>1140</v>
      </c>
      <c r="E7" s="12">
        <f>D7-C7</f>
        <v>1020</v>
      </c>
      <c r="F7" s="52">
        <f t="shared" si="1"/>
        <v>17</v>
      </c>
      <c r="G7" s="39"/>
      <c r="I7" s="7" t="s">
        <v>17</v>
      </c>
      <c r="J7" s="89">
        <f>J4+J5-J6-J3</f>
        <v>1390</v>
      </c>
    </row>
    <row r="8" spans="1:10" ht="16" x14ac:dyDescent="0.25">
      <c r="A8" s="14" t="s">
        <v>44</v>
      </c>
      <c r="B8" s="15">
        <v>100</v>
      </c>
      <c r="C8" s="72">
        <v>0</v>
      </c>
      <c r="D8" s="15">
        <v>200</v>
      </c>
      <c r="E8" s="12">
        <f>D8-C8</f>
        <v>200</v>
      </c>
      <c r="F8" s="52">
        <f t="shared" si="1"/>
        <v>2</v>
      </c>
      <c r="G8" s="39"/>
      <c r="J8" s="94"/>
    </row>
    <row r="9" spans="1:10" ht="16" x14ac:dyDescent="0.25">
      <c r="A9" s="97" t="s">
        <v>45</v>
      </c>
      <c r="B9" s="98">
        <v>0</v>
      </c>
      <c r="C9" s="98">
        <v>0</v>
      </c>
      <c r="D9" s="98">
        <v>0</v>
      </c>
      <c r="E9" s="99">
        <f>D9-C9</f>
        <v>0</v>
      </c>
      <c r="F9" s="100" t="e">
        <f t="shared" si="1"/>
        <v>#DIV/0!</v>
      </c>
      <c r="G9" s="101"/>
      <c r="J9" s="54"/>
    </row>
    <row r="10" spans="1:10" ht="16" x14ac:dyDescent="0.25">
      <c r="A10" s="14" t="s">
        <v>51</v>
      </c>
      <c r="B10" s="15">
        <v>100</v>
      </c>
      <c r="C10" s="72">
        <v>100</v>
      </c>
      <c r="D10" s="15">
        <v>400</v>
      </c>
      <c r="E10" s="12">
        <f>D10-C10</f>
        <v>300</v>
      </c>
      <c r="F10" s="52">
        <f t="shared" si="1"/>
        <v>3</v>
      </c>
      <c r="G10" s="39"/>
      <c r="J10" s="54"/>
    </row>
    <row r="11" spans="1:10" ht="16" x14ac:dyDescent="0.25">
      <c r="A11" s="14" t="s">
        <v>54</v>
      </c>
      <c r="B11" s="15">
        <v>200</v>
      </c>
      <c r="C11" s="72">
        <v>0</v>
      </c>
      <c r="D11" s="15">
        <v>1580</v>
      </c>
      <c r="E11" s="12">
        <f t="shared" ref="E11:E12" si="2">D11-C11</f>
        <v>1580</v>
      </c>
      <c r="F11" s="51">
        <f t="shared" si="1"/>
        <v>7.9</v>
      </c>
      <c r="G11" s="39"/>
      <c r="I11" t="e" cm="1" vm="1">
        <f t="array" aca="1" ref="I11" ca="1">_xlfn._xlws.SORT(D4:F14,2,1,)</f>
        <v>#VALUE!</v>
      </c>
      <c r="J11" s="54"/>
    </row>
    <row r="12" spans="1:10" ht="16" x14ac:dyDescent="0.25">
      <c r="A12" s="14" t="s">
        <v>18</v>
      </c>
      <c r="B12" s="15">
        <v>150</v>
      </c>
      <c r="C12" s="15">
        <v>0</v>
      </c>
      <c r="D12" s="15">
        <v>7600</v>
      </c>
      <c r="E12" s="12">
        <f t="shared" si="2"/>
        <v>7600</v>
      </c>
      <c r="F12" s="51">
        <f t="shared" si="1"/>
        <v>50.666666666666664</v>
      </c>
      <c r="G12" s="39"/>
      <c r="J12" s="54"/>
    </row>
    <row r="13" spans="1:10" ht="17" thickBot="1" x14ac:dyDescent="0.3">
      <c r="A13" s="14" t="s">
        <v>59</v>
      </c>
      <c r="B13" s="15">
        <v>160</v>
      </c>
      <c r="C13" s="72">
        <v>150</v>
      </c>
      <c r="D13" s="15">
        <v>2410</v>
      </c>
      <c r="E13" s="12">
        <f>D13-C13</f>
        <v>2260</v>
      </c>
      <c r="F13" s="51">
        <f t="shared" si="1"/>
        <v>14.125</v>
      </c>
      <c r="G13" s="30"/>
    </row>
    <row r="14" spans="1:10" ht="17" thickBot="1" x14ac:dyDescent="0.3">
      <c r="A14" s="14" t="s">
        <v>14</v>
      </c>
      <c r="B14" s="15">
        <v>80</v>
      </c>
      <c r="C14" s="15">
        <v>0</v>
      </c>
      <c r="D14" s="15">
        <v>110</v>
      </c>
      <c r="E14" s="12">
        <f t="shared" si="0"/>
        <v>110</v>
      </c>
      <c r="F14" s="84">
        <f t="shared" si="1"/>
        <v>1.375</v>
      </c>
      <c r="G14" s="76"/>
      <c r="I14" s="103" t="s">
        <v>7</v>
      </c>
      <c r="J14" s="104"/>
    </row>
    <row r="15" spans="1:10" ht="16" x14ac:dyDescent="0.25">
      <c r="A15" s="14" t="s">
        <v>16</v>
      </c>
      <c r="B15" s="15">
        <v>50</v>
      </c>
      <c r="C15" s="15">
        <v>0</v>
      </c>
      <c r="D15" s="15">
        <v>270</v>
      </c>
      <c r="E15" s="12">
        <f t="shared" si="0"/>
        <v>270</v>
      </c>
      <c r="F15" s="84">
        <f t="shared" si="1"/>
        <v>5.4</v>
      </c>
      <c r="G15" s="39"/>
      <c r="I15" s="5" t="s">
        <v>21</v>
      </c>
      <c r="J15" s="75">
        <f>SUM(D2:D16)</f>
        <v>30170</v>
      </c>
    </row>
    <row r="16" spans="1:10" ht="17" thickBot="1" x14ac:dyDescent="0.3">
      <c r="A16" s="53" t="s">
        <v>24</v>
      </c>
      <c r="B16" s="20">
        <v>100</v>
      </c>
      <c r="C16" s="20">
        <v>0</v>
      </c>
      <c r="D16" s="20">
        <v>5700</v>
      </c>
      <c r="E16" s="12">
        <f t="shared" si="0"/>
        <v>5700</v>
      </c>
      <c r="F16" s="51">
        <f t="shared" si="1"/>
        <v>57</v>
      </c>
      <c r="G16" s="30"/>
      <c r="I16" s="7" t="s">
        <v>23</v>
      </c>
      <c r="J16" s="9">
        <f>SUM(E2:E16)</f>
        <v>28930</v>
      </c>
    </row>
  </sheetData>
  <mergeCells count="2">
    <mergeCell ref="I1:J1"/>
    <mergeCell ref="I14:J14"/>
  </mergeCells>
  <phoneticPr fontId="15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C003-A8EF-41FE-8C7F-6C3A2630AFAA}">
  <sheetPr codeName="Hoja31"/>
  <dimension ref="A1:J16"/>
  <sheetViews>
    <sheetView tabSelected="1" zoomScale="158" zoomScaleNormal="83" workbookViewId="0">
      <selection activeCell="J7" sqref="J7"/>
    </sheetView>
  </sheetViews>
  <sheetFormatPr baseColWidth="10" defaultRowHeight="15" x14ac:dyDescent="0.2"/>
  <cols>
    <col min="1" max="1" width="15.6640625" bestFit="1" customWidth="1"/>
    <col min="2" max="2" width="13.5" bestFit="1" customWidth="1"/>
    <col min="3" max="4" width="14.5" bestFit="1" customWidth="1"/>
    <col min="5" max="5" width="14.33203125" bestFit="1" customWidth="1"/>
    <col min="6" max="7" width="12.1640625" bestFit="1" customWidth="1"/>
    <col min="9" max="9" width="12" bestFit="1" customWidth="1"/>
    <col min="10" max="10" width="10.1640625" bestFit="1" customWidth="1"/>
  </cols>
  <sheetData>
    <row r="1" spans="1:10" ht="17" thickBot="1" x14ac:dyDescent="0.3">
      <c r="A1" s="23" t="s">
        <v>0</v>
      </c>
      <c r="B1" s="24" t="s">
        <v>1</v>
      </c>
      <c r="C1" s="24" t="s">
        <v>2</v>
      </c>
      <c r="D1" s="24" t="s">
        <v>3</v>
      </c>
      <c r="E1" s="25" t="s">
        <v>4</v>
      </c>
      <c r="F1" s="31" t="s">
        <v>5</v>
      </c>
      <c r="G1" s="31" t="s">
        <v>6</v>
      </c>
      <c r="I1" s="103" t="s">
        <v>7</v>
      </c>
      <c r="J1" s="104"/>
    </row>
    <row r="2" spans="1:10" ht="16" x14ac:dyDescent="0.25">
      <c r="A2" s="73" t="s">
        <v>52</v>
      </c>
      <c r="B2" s="72">
        <v>100</v>
      </c>
      <c r="C2" s="72">
        <v>0</v>
      </c>
      <c r="D2" s="72">
        <v>700</v>
      </c>
      <c r="E2" s="12">
        <f t="shared" ref="E2:E16" si="0">D2-C2</f>
        <v>700</v>
      </c>
      <c r="F2" s="51">
        <f t="shared" ref="F2:F16" si="1">E2/B2</f>
        <v>7</v>
      </c>
      <c r="G2" s="77"/>
      <c r="I2" s="35" t="s">
        <v>49</v>
      </c>
      <c r="J2" s="83">
        <f>SUM(B2:B12)</f>
        <v>1410</v>
      </c>
    </row>
    <row r="3" spans="1:10" ht="16" x14ac:dyDescent="0.25">
      <c r="A3" s="73" t="s">
        <v>8</v>
      </c>
      <c r="B3" s="72">
        <v>300</v>
      </c>
      <c r="C3" s="72">
        <v>300</v>
      </c>
      <c r="D3" s="72">
        <v>5400</v>
      </c>
      <c r="E3" s="12">
        <f t="shared" si="0"/>
        <v>5100</v>
      </c>
      <c r="F3" s="52">
        <f t="shared" si="1"/>
        <v>17</v>
      </c>
      <c r="G3" s="28" t="s">
        <v>9</v>
      </c>
      <c r="I3" s="5" t="s">
        <v>32</v>
      </c>
      <c r="J3" s="88">
        <v>0</v>
      </c>
    </row>
    <row r="4" spans="1:10" ht="16" x14ac:dyDescent="0.25">
      <c r="A4" s="14" t="s">
        <v>11</v>
      </c>
      <c r="B4" s="15">
        <v>200</v>
      </c>
      <c r="C4" s="15">
        <v>0</v>
      </c>
      <c r="D4" s="15">
        <v>2260</v>
      </c>
      <c r="E4" s="12">
        <f t="shared" si="0"/>
        <v>2260</v>
      </c>
      <c r="F4" s="51">
        <f t="shared" si="1"/>
        <v>11.3</v>
      </c>
      <c r="G4" s="29" t="s">
        <v>12</v>
      </c>
      <c r="I4" s="5" t="s">
        <v>10</v>
      </c>
      <c r="J4" s="88">
        <v>1390</v>
      </c>
    </row>
    <row r="5" spans="1:10" ht="16" x14ac:dyDescent="0.25">
      <c r="A5" s="47" t="s">
        <v>55</v>
      </c>
      <c r="B5" s="48">
        <v>80</v>
      </c>
      <c r="C5" s="72">
        <v>110</v>
      </c>
      <c r="D5" s="48">
        <v>830</v>
      </c>
      <c r="E5" s="12">
        <f t="shared" si="0"/>
        <v>720</v>
      </c>
      <c r="F5" s="52">
        <f t="shared" si="1"/>
        <v>9</v>
      </c>
      <c r="G5" s="29"/>
      <c r="I5" s="5" t="s">
        <v>13</v>
      </c>
      <c r="J5" s="88">
        <f>SUM(C2:C16)</f>
        <v>1180</v>
      </c>
    </row>
    <row r="6" spans="1:10" ht="16" x14ac:dyDescent="0.25">
      <c r="A6" s="14" t="s">
        <v>53</v>
      </c>
      <c r="B6" s="15">
        <v>120</v>
      </c>
      <c r="C6" s="15">
        <v>60</v>
      </c>
      <c r="D6" s="15">
        <v>1200</v>
      </c>
      <c r="E6" s="12">
        <f t="shared" si="0"/>
        <v>1140</v>
      </c>
      <c r="F6" s="52">
        <f t="shared" si="1"/>
        <v>9.5</v>
      </c>
      <c r="G6" s="29"/>
      <c r="I6" s="5" t="s">
        <v>15</v>
      </c>
      <c r="J6" s="88">
        <v>500</v>
      </c>
    </row>
    <row r="7" spans="1:10" ht="17" thickBot="1" x14ac:dyDescent="0.3">
      <c r="A7" s="14" t="s">
        <v>58</v>
      </c>
      <c r="B7" s="15">
        <v>60</v>
      </c>
      <c r="C7" s="72"/>
      <c r="D7" s="15">
        <v>1020</v>
      </c>
      <c r="E7" s="12">
        <f t="shared" si="0"/>
        <v>1020</v>
      </c>
      <c r="F7" s="52">
        <f t="shared" si="1"/>
        <v>17</v>
      </c>
      <c r="G7" s="39"/>
      <c r="I7" s="7" t="s">
        <v>17</v>
      </c>
      <c r="J7" s="89">
        <f>J4+J5-J6-J3</f>
        <v>2070</v>
      </c>
    </row>
    <row r="8" spans="1:10" ht="16" x14ac:dyDescent="0.25">
      <c r="A8" s="14" t="s">
        <v>44</v>
      </c>
      <c r="B8" s="15">
        <v>100</v>
      </c>
      <c r="C8" s="72">
        <v>0</v>
      </c>
      <c r="D8" s="15">
        <v>200</v>
      </c>
      <c r="E8" s="12">
        <f t="shared" si="0"/>
        <v>200</v>
      </c>
      <c r="F8" s="52">
        <f t="shared" si="1"/>
        <v>2</v>
      </c>
      <c r="G8" s="39"/>
      <c r="J8" s="94"/>
    </row>
    <row r="9" spans="1:10" ht="16" x14ac:dyDescent="0.25">
      <c r="A9" s="97" t="s">
        <v>45</v>
      </c>
      <c r="B9" s="98">
        <v>0</v>
      </c>
      <c r="C9" s="98">
        <v>0</v>
      </c>
      <c r="D9" s="98">
        <v>0</v>
      </c>
      <c r="E9" s="99">
        <f t="shared" si="0"/>
        <v>0</v>
      </c>
      <c r="F9" s="100" t="e">
        <f t="shared" si="1"/>
        <v>#DIV/0!</v>
      </c>
      <c r="G9" s="101"/>
      <c r="J9" s="54"/>
    </row>
    <row r="10" spans="1:10" ht="16" x14ac:dyDescent="0.25">
      <c r="A10" s="14" t="s">
        <v>51</v>
      </c>
      <c r="B10" s="15">
        <v>100</v>
      </c>
      <c r="C10" s="72">
        <v>0</v>
      </c>
      <c r="D10" s="15">
        <v>300</v>
      </c>
      <c r="E10" s="12">
        <f t="shared" si="0"/>
        <v>300</v>
      </c>
      <c r="F10" s="52">
        <f t="shared" si="1"/>
        <v>3</v>
      </c>
      <c r="G10" s="39"/>
      <c r="J10" s="54"/>
    </row>
    <row r="11" spans="1:10" ht="16" x14ac:dyDescent="0.25">
      <c r="A11" s="14" t="s">
        <v>54</v>
      </c>
      <c r="B11" s="15">
        <v>200</v>
      </c>
      <c r="C11" s="72">
        <v>200</v>
      </c>
      <c r="D11" s="15">
        <v>1580</v>
      </c>
      <c r="E11" s="12">
        <f t="shared" si="0"/>
        <v>1380</v>
      </c>
      <c r="F11" s="51">
        <f t="shared" si="1"/>
        <v>6.9</v>
      </c>
      <c r="G11" s="39"/>
      <c r="J11" s="54"/>
    </row>
    <row r="12" spans="1:10" ht="16" x14ac:dyDescent="0.25">
      <c r="A12" s="14" t="s">
        <v>18</v>
      </c>
      <c r="B12" s="15">
        <v>150</v>
      </c>
      <c r="C12" s="15">
        <v>360</v>
      </c>
      <c r="D12" s="15">
        <v>7600</v>
      </c>
      <c r="E12" s="12">
        <f t="shared" si="0"/>
        <v>7240</v>
      </c>
      <c r="F12" s="51">
        <f t="shared" si="1"/>
        <v>48.266666666666666</v>
      </c>
      <c r="G12" s="39"/>
      <c r="J12" s="54"/>
    </row>
    <row r="13" spans="1:10" ht="17" thickBot="1" x14ac:dyDescent="0.3">
      <c r="A13" s="14" t="s">
        <v>59</v>
      </c>
      <c r="B13" s="15">
        <v>160</v>
      </c>
      <c r="C13" s="72">
        <v>150</v>
      </c>
      <c r="D13" s="15">
        <v>2260</v>
      </c>
      <c r="E13" s="12">
        <f t="shared" si="0"/>
        <v>2110</v>
      </c>
      <c r="F13" s="51">
        <f t="shared" si="1"/>
        <v>13.1875</v>
      </c>
      <c r="G13" s="30"/>
    </row>
    <row r="14" spans="1:10" ht="17" thickBot="1" x14ac:dyDescent="0.3">
      <c r="A14" s="14" t="s">
        <v>14</v>
      </c>
      <c r="B14" s="15">
        <v>80</v>
      </c>
      <c r="C14" s="15">
        <v>0</v>
      </c>
      <c r="D14" s="15">
        <v>110</v>
      </c>
      <c r="E14" s="12">
        <f t="shared" si="0"/>
        <v>110</v>
      </c>
      <c r="F14" s="84">
        <f t="shared" si="1"/>
        <v>1.375</v>
      </c>
      <c r="G14" s="76"/>
      <c r="I14" s="103" t="s">
        <v>7</v>
      </c>
      <c r="J14" s="104"/>
    </row>
    <row r="15" spans="1:10" ht="16" x14ac:dyDescent="0.25">
      <c r="A15" s="14" t="s">
        <v>16</v>
      </c>
      <c r="B15" s="15">
        <v>50</v>
      </c>
      <c r="C15" s="15">
        <v>0</v>
      </c>
      <c r="D15" s="15">
        <v>270</v>
      </c>
      <c r="E15" s="12">
        <f t="shared" si="0"/>
        <v>270</v>
      </c>
      <c r="F15" s="84">
        <f t="shared" si="1"/>
        <v>5.4</v>
      </c>
      <c r="G15" s="39"/>
      <c r="I15" s="5" t="s">
        <v>21</v>
      </c>
      <c r="J15" s="8">
        <f>SUM(D2:D16)</f>
        <v>29430</v>
      </c>
    </row>
    <row r="16" spans="1:10" ht="17" thickBot="1" x14ac:dyDescent="0.3">
      <c r="A16" s="53" t="s">
        <v>24</v>
      </c>
      <c r="B16" s="20">
        <v>100</v>
      </c>
      <c r="C16" s="20">
        <v>0</v>
      </c>
      <c r="D16" s="20">
        <v>5700</v>
      </c>
      <c r="E16" s="12">
        <f t="shared" si="0"/>
        <v>5700</v>
      </c>
      <c r="F16" s="51">
        <f t="shared" si="1"/>
        <v>57</v>
      </c>
      <c r="G16" s="30"/>
      <c r="I16" s="7" t="s">
        <v>23</v>
      </c>
      <c r="J16" s="9">
        <f>SUM(E2:E16)</f>
        <v>28250</v>
      </c>
    </row>
  </sheetData>
  <mergeCells count="2">
    <mergeCell ref="I1:J1"/>
    <mergeCell ref="I14:J1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martes 13</vt:lpstr>
      <vt:lpstr>Miercoles 14 </vt:lpstr>
      <vt:lpstr>Jueves15</vt:lpstr>
      <vt:lpstr>Viernes16</vt:lpstr>
      <vt:lpstr>Sabad17</vt:lpstr>
      <vt:lpstr>Lunes19</vt:lpstr>
      <vt:lpstr>Marte20</vt:lpstr>
      <vt:lpstr>Miercoles21</vt:lpstr>
      <vt:lpstr>J-V-S22.23.24</vt:lpstr>
      <vt:lpstr>Lunes26</vt:lpstr>
      <vt:lpstr>Martes27</vt:lpstr>
      <vt:lpstr>Miercoles28</vt:lpstr>
      <vt:lpstr>cierre de año </vt:lpstr>
      <vt:lpstr>lunes02-01</vt:lpstr>
      <vt:lpstr>martes03-01</vt:lpstr>
      <vt:lpstr>miercoles04</vt:lpstr>
      <vt:lpstr>Jueves05</vt:lpstr>
      <vt:lpstr>sabado07</vt:lpstr>
      <vt:lpstr>Domiingo </vt:lpstr>
      <vt:lpstr>Lunes9</vt:lpstr>
      <vt:lpstr>martes10</vt:lpstr>
      <vt:lpstr>Miercoles11</vt:lpstr>
      <vt:lpstr>jueves12 </vt:lpstr>
      <vt:lpstr>viernes13</vt:lpstr>
      <vt:lpstr>sabado14</vt:lpstr>
      <vt:lpstr>Lunes16</vt:lpstr>
      <vt:lpstr>Martes17</vt:lpstr>
      <vt:lpstr>Miercoles18</vt:lpstr>
      <vt:lpstr>Jueves19</vt:lpstr>
      <vt:lpstr>Viernes20</vt:lpstr>
      <vt:lpstr>sabado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roanger ochoa aponte</cp:lastModifiedBy>
  <cp:revision/>
  <dcterms:created xsi:type="dcterms:W3CDTF">2022-11-19T17:02:40Z</dcterms:created>
  <dcterms:modified xsi:type="dcterms:W3CDTF">2023-01-27T07:12:01Z</dcterms:modified>
  <cp:category/>
  <cp:contentStatus/>
</cp:coreProperties>
</file>