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fael/Desktop/Octanis/Octanis3/Octanis3-Data/"/>
    </mc:Choice>
  </mc:AlternateContent>
  <xr:revisionPtr revIDLastSave="0" documentId="13_ncr:1_{D5609DEB-C1B0-B447-8F45-6B848CD4FB97}" xr6:coauthVersionLast="41" xr6:coauthVersionMax="41" xr10:uidLastSave="{00000000-0000-0000-0000-000000000000}"/>
  <bookViews>
    <workbookView xWindow="0" yWindow="460" windowWidth="38400" windowHeight="23540" xr2:uid="{021A20D2-D572-A146-BC56-0B72CF366CE2}"/>
  </bookViews>
  <sheets>
    <sheet name="temperature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1" i="2" l="1"/>
  <c r="AK31" i="2"/>
  <c r="AK39" i="2" s="1"/>
  <c r="AK40" i="2" s="1"/>
  <c r="AM44" i="2"/>
  <c r="AK45" i="2" s="1"/>
  <c r="AL36" i="2"/>
  <c r="AL37" i="2"/>
  <c r="AL39" i="2"/>
  <c r="AL40" i="2" s="1"/>
  <c r="AL32" i="2"/>
  <c r="AK32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C16" i="2"/>
  <c r="AL43" i="2" l="1"/>
  <c r="AK36" i="2"/>
  <c r="AK37" i="2"/>
  <c r="AK43" i="2" s="1"/>
  <c r="AL45" i="2"/>
  <c r="I14" i="2"/>
  <c r="D14" i="2"/>
  <c r="E14" i="2"/>
  <c r="F14" i="2"/>
  <c r="G14" i="2"/>
  <c r="H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C14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C17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C15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D13" i="2"/>
  <c r="E13" i="2"/>
  <c r="F13" i="2"/>
  <c r="C13" i="2"/>
</calcChain>
</file>

<file path=xl/sharedStrings.xml><?xml version="1.0" encoding="utf-8"?>
<sst xmlns="http://schemas.openxmlformats.org/spreadsheetml/2006/main" count="122" uniqueCount="84">
  <si>
    <t>Calib 1</t>
  </si>
  <si>
    <t>weight</t>
  </si>
  <si>
    <t>Calib 2</t>
  </si>
  <si>
    <t>Calib 3</t>
  </si>
  <si>
    <t>Calib 4</t>
  </si>
  <si>
    <t>Calib 5</t>
  </si>
  <si>
    <t>Calib 6</t>
  </si>
  <si>
    <t>Offset</t>
  </si>
  <si>
    <t>calculated slope:</t>
  </si>
  <si>
    <t xml:space="preserve">calculated offset: </t>
  </si>
  <si>
    <t>r^2</t>
  </si>
  <si>
    <t>high</t>
  </si>
  <si>
    <t>low</t>
  </si>
  <si>
    <t>medium</t>
  </si>
  <si>
    <t>VERY HIGH</t>
  </si>
  <si>
    <t>very high</t>
  </si>
  <si>
    <t>&gt; 4.5 cm</t>
  </si>
  <si>
    <t>high temp pcb</t>
  </si>
  <si>
    <t>?</t>
  </si>
  <si>
    <t>3 cm</t>
  </si>
  <si>
    <t>"potentially RFID destroyed; Tested"</t>
  </si>
  <si>
    <t>temperature</t>
  </si>
  <si>
    <t>location #measurement</t>
  </si>
  <si>
    <t>indoor #1</t>
  </si>
  <si>
    <t>indoor #2</t>
  </si>
  <si>
    <t>indoor #3</t>
  </si>
  <si>
    <t>indoor #4</t>
  </si>
  <si>
    <t>indoor #5</t>
  </si>
  <si>
    <t>indoor #6</t>
  </si>
  <si>
    <t>battery voltage</t>
  </si>
  <si>
    <t>time</t>
  </si>
  <si>
    <t>indoor after long break #7</t>
  </si>
  <si>
    <t>outdoor #1</t>
  </si>
  <si>
    <t>outdoor #2</t>
  </si>
  <si>
    <t>outdoor #3</t>
  </si>
  <si>
    <t>no reboot!</t>
  </si>
  <si>
    <t>outdoor #4</t>
  </si>
  <si>
    <t>outdoor #5</t>
  </si>
  <si>
    <t>reboot here</t>
  </si>
  <si>
    <t>N_outdoor #1</t>
  </si>
  <si>
    <t>N_outdoor #2</t>
  </si>
  <si>
    <t>moved chair</t>
  </si>
  <si>
    <t>N_outdoor #3</t>
  </si>
  <si>
    <t>N_outdoor #4</t>
  </si>
  <si>
    <t>N_outdoor #5</t>
  </si>
  <si>
    <t>N_outdoor #6</t>
  </si>
  <si>
    <t>N_outdoor #7</t>
  </si>
  <si>
    <t>N_outdoor #8</t>
  </si>
  <si>
    <t>N_outdoor #9</t>
  </si>
  <si>
    <t xml:space="preserve">overnight </t>
  </si>
  <si>
    <t>10_32</t>
  </si>
  <si>
    <t>intermed_1</t>
  </si>
  <si>
    <t>intermed_2</t>
  </si>
  <si>
    <t>intermed_3</t>
  </si>
  <si>
    <t>intermed_4</t>
  </si>
  <si>
    <t>intermed_5</t>
  </si>
  <si>
    <t>intermed_6</t>
  </si>
  <si>
    <t>intermed_7</t>
  </si>
  <si>
    <t>corridor</t>
  </si>
  <si>
    <t>n_warm_1</t>
  </si>
  <si>
    <t>n_warm_2</t>
  </si>
  <si>
    <t>n_warm_3</t>
  </si>
  <si>
    <t>n_warm_4</t>
  </si>
  <si>
    <t>n_warm_5</t>
  </si>
  <si>
    <t>n_warm_6</t>
  </si>
  <si>
    <t xml:space="preserve">calculated slope, using &gt; 0 g </t>
  </si>
  <si>
    <t>Sensitivity at 0°C:</t>
  </si>
  <si>
    <t>Sensitivity error per °C</t>
  </si>
  <si>
    <t>weight error per °C</t>
  </si>
  <si>
    <t>est. weight error for 18 °C</t>
  </si>
  <si>
    <t>meas. ADC error for 18°C</t>
  </si>
  <si>
    <t>meas. weight err. for 18° C</t>
  </si>
  <si>
    <t>calculated offset, using &gt; 0 g</t>
  </si>
  <si>
    <t>(sensitivity)</t>
  </si>
  <si>
    <t>(offset)</t>
  </si>
  <si>
    <t>(combined)</t>
  </si>
  <si>
    <t>Sensitivity slope</t>
  </si>
  <si>
    <t>ADC offset error per °C</t>
  </si>
  <si>
    <t>Sensitivity at 12°C:</t>
  </si>
  <si>
    <t xml:space="preserve"> @ 330 g weight &amp; 12°C</t>
  </si>
  <si>
    <t>incl. 0 g datapoints</t>
  </si>
  <si>
    <t>NOT incl. 0 g datapoints</t>
  </si>
  <si>
    <t xml:space="preserve">calculated </t>
  </si>
  <si>
    <t>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</si>
</sst>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  <xf numFmtId="20" fontId="0" fillId="0" borderId="0" xfId="0" applyNumberForma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temperature!$C$4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temperature!$C$5:$C$11</c:f>
              <c:numCache>
                <c:formatCode>General</c:formatCode>
                <c:ptCount val="7"/>
                <c:pt idx="0">
                  <c:v>279566</c:v>
                </c:pt>
                <c:pt idx="1">
                  <c:v>396628</c:v>
                </c:pt>
                <c:pt idx="2">
                  <c:v>515385</c:v>
                </c:pt>
                <c:pt idx="3">
                  <c:v>632780</c:v>
                </c:pt>
                <c:pt idx="4">
                  <c:v>752659</c:v>
                </c:pt>
                <c:pt idx="5">
                  <c:v>869550</c:v>
                </c:pt>
                <c:pt idx="6">
                  <c:v>989142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F-F34A-B153-555640E10584}"/>
            </c:ext>
          </c:extLst>
        </c:ser>
        <c:ser>
          <c:idx val="1"/>
          <c:order val="1"/>
          <c:tx>
            <c:strRef>
              <c:f>temperature!$D$4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temperature!$D$5:$D$11</c:f>
              <c:numCache>
                <c:formatCode>General</c:formatCode>
                <c:ptCount val="7"/>
                <c:pt idx="0">
                  <c:v>279846</c:v>
                </c:pt>
                <c:pt idx="1">
                  <c:v>398287</c:v>
                </c:pt>
                <c:pt idx="2">
                  <c:v>515136</c:v>
                </c:pt>
                <c:pt idx="3">
                  <c:v>634081</c:v>
                </c:pt>
                <c:pt idx="4">
                  <c:v>753240</c:v>
                </c:pt>
                <c:pt idx="5">
                  <c:v>869966</c:v>
                </c:pt>
                <c:pt idx="6">
                  <c:v>989757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4F-F34A-B153-555640E10584}"/>
            </c:ext>
          </c:extLst>
        </c:ser>
        <c:ser>
          <c:idx val="2"/>
          <c:order val="2"/>
          <c:tx>
            <c:strRef>
              <c:f>temperature!$E$4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temperature!$E$5:$E$11</c:f>
              <c:numCache>
                <c:formatCode>General</c:formatCode>
                <c:ptCount val="7"/>
                <c:pt idx="0">
                  <c:v>278818</c:v>
                </c:pt>
                <c:pt idx="1">
                  <c:v>396917</c:v>
                </c:pt>
                <c:pt idx="2">
                  <c:v>514625</c:v>
                </c:pt>
                <c:pt idx="3">
                  <c:v>632936</c:v>
                </c:pt>
                <c:pt idx="4">
                  <c:v>751926</c:v>
                </c:pt>
                <c:pt idx="5">
                  <c:v>869144</c:v>
                </c:pt>
                <c:pt idx="6">
                  <c:v>988650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4F-F34A-B153-555640E10584}"/>
            </c:ext>
          </c:extLst>
        </c:ser>
        <c:ser>
          <c:idx val="3"/>
          <c:order val="3"/>
          <c:tx>
            <c:strRef>
              <c:f>temperature!$F$4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temperature!$F$5:$F$11</c:f>
              <c:numCache>
                <c:formatCode>General</c:formatCode>
                <c:ptCount val="7"/>
                <c:pt idx="0">
                  <c:v>278960</c:v>
                </c:pt>
                <c:pt idx="1">
                  <c:v>396908</c:v>
                </c:pt>
                <c:pt idx="2">
                  <c:v>514867</c:v>
                </c:pt>
                <c:pt idx="3">
                  <c:v>632691</c:v>
                </c:pt>
                <c:pt idx="4">
                  <c:v>752739</c:v>
                </c:pt>
                <c:pt idx="5">
                  <c:v>869330</c:v>
                </c:pt>
                <c:pt idx="6">
                  <c:v>989397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4F-F34A-B153-555640E10584}"/>
            </c:ext>
          </c:extLst>
        </c:ser>
        <c:ser>
          <c:idx val="4"/>
          <c:order val="4"/>
          <c:tx>
            <c:strRef>
              <c:f>temperature!$G$4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temperature!$G$5:$G$11</c:f>
              <c:numCache>
                <c:formatCode>General</c:formatCode>
                <c:ptCount val="7"/>
                <c:pt idx="0">
                  <c:v>281389</c:v>
                </c:pt>
                <c:pt idx="1">
                  <c:v>398296</c:v>
                </c:pt>
                <c:pt idx="2">
                  <c:v>515588</c:v>
                </c:pt>
                <c:pt idx="3">
                  <c:v>634427</c:v>
                </c:pt>
                <c:pt idx="4">
                  <c:v>753463</c:v>
                </c:pt>
                <c:pt idx="5">
                  <c:v>870665</c:v>
                </c:pt>
                <c:pt idx="6">
                  <c:v>988943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4F-F34A-B153-555640E10584}"/>
            </c:ext>
          </c:extLst>
        </c:ser>
        <c:ser>
          <c:idx val="5"/>
          <c:order val="5"/>
          <c:tx>
            <c:strRef>
              <c:f>temperature!$I$4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temperature!$I$5:$I$11</c:f>
              <c:numCache>
                <c:formatCode>General</c:formatCode>
                <c:ptCount val="7"/>
                <c:pt idx="0">
                  <c:v>278097</c:v>
                </c:pt>
                <c:pt idx="1">
                  <c:v>398381</c:v>
                </c:pt>
                <c:pt idx="2">
                  <c:v>513440</c:v>
                </c:pt>
                <c:pt idx="3">
                  <c:v>632246</c:v>
                </c:pt>
                <c:pt idx="4">
                  <c:v>751877</c:v>
                </c:pt>
                <c:pt idx="5">
                  <c:v>869702</c:v>
                </c:pt>
                <c:pt idx="6">
                  <c:v>988918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4F-F34A-B153-555640E10584}"/>
            </c:ext>
          </c:extLst>
        </c:ser>
        <c:ser>
          <c:idx val="6"/>
          <c:order val="6"/>
          <c:tx>
            <c:strRef>
              <c:f>temperature!$J$4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temperature!$J$5:$J$11</c:f>
              <c:numCache>
                <c:formatCode>General</c:formatCode>
                <c:ptCount val="7"/>
                <c:pt idx="0">
                  <c:v>277257</c:v>
                </c:pt>
                <c:pt idx="1">
                  <c:v>394590</c:v>
                </c:pt>
                <c:pt idx="2">
                  <c:v>512236</c:v>
                </c:pt>
                <c:pt idx="3">
                  <c:v>629362</c:v>
                </c:pt>
                <c:pt idx="4">
                  <c:v>748799</c:v>
                </c:pt>
                <c:pt idx="5">
                  <c:v>865166</c:v>
                </c:pt>
                <c:pt idx="6">
                  <c:v>983535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A4F-F34A-B153-555640E10584}"/>
            </c:ext>
          </c:extLst>
        </c:ser>
        <c:ser>
          <c:idx val="7"/>
          <c:order val="7"/>
          <c:tx>
            <c:strRef>
              <c:f>temperature!$K$4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temperature!$K$5:$K$11</c:f>
              <c:numCache>
                <c:formatCode>General</c:formatCode>
                <c:ptCount val="7"/>
                <c:pt idx="0">
                  <c:v>280260</c:v>
                </c:pt>
                <c:pt idx="1">
                  <c:v>396162</c:v>
                </c:pt>
                <c:pt idx="2">
                  <c:v>513208</c:v>
                </c:pt>
                <c:pt idx="3">
                  <c:v>629663</c:v>
                </c:pt>
                <c:pt idx="4">
                  <c:v>746843</c:v>
                </c:pt>
                <c:pt idx="5">
                  <c:v>862175</c:v>
                </c:pt>
                <c:pt idx="6">
                  <c:v>979457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A4F-F34A-B153-555640E10584}"/>
            </c:ext>
          </c:extLst>
        </c:ser>
        <c:ser>
          <c:idx val="8"/>
          <c:order val="8"/>
          <c:tx>
            <c:strRef>
              <c:f>temperature!$L$4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temperature!$L$5:$L$11</c:f>
              <c:numCache>
                <c:formatCode>General</c:formatCode>
                <c:ptCount val="7"/>
                <c:pt idx="0">
                  <c:v>279543</c:v>
                </c:pt>
                <c:pt idx="1">
                  <c:v>395750</c:v>
                </c:pt>
                <c:pt idx="2">
                  <c:v>510676</c:v>
                </c:pt>
                <c:pt idx="3">
                  <c:v>628396</c:v>
                </c:pt>
                <c:pt idx="4">
                  <c:v>747174</c:v>
                </c:pt>
                <c:pt idx="5">
                  <c:v>861138</c:v>
                </c:pt>
                <c:pt idx="6">
                  <c:v>979646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A4F-F34A-B153-555640E10584}"/>
            </c:ext>
          </c:extLst>
        </c:ser>
        <c:ser>
          <c:idx val="9"/>
          <c:order val="9"/>
          <c:tx>
            <c:strRef>
              <c:f>temperature!$M$4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temperature!$M$5:$M$11</c:f>
              <c:numCache>
                <c:formatCode>General</c:formatCode>
                <c:ptCount val="7"/>
                <c:pt idx="0">
                  <c:v>280255</c:v>
                </c:pt>
                <c:pt idx="1">
                  <c:v>395008</c:v>
                </c:pt>
                <c:pt idx="2">
                  <c:v>510867</c:v>
                </c:pt>
                <c:pt idx="3">
                  <c:v>625892</c:v>
                </c:pt>
                <c:pt idx="4">
                  <c:v>743537</c:v>
                </c:pt>
                <c:pt idx="5">
                  <c:v>858825</c:v>
                </c:pt>
                <c:pt idx="6">
                  <c:v>977118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A4F-F34A-B153-555640E10584}"/>
            </c:ext>
          </c:extLst>
        </c:ser>
        <c:ser>
          <c:idx val="10"/>
          <c:order val="10"/>
          <c:tx>
            <c:strRef>
              <c:f>temperature!$N$4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temperature!$N$5:$N$11</c:f>
              <c:numCache>
                <c:formatCode>General</c:formatCode>
                <c:ptCount val="7"/>
                <c:pt idx="0">
                  <c:v>283566</c:v>
                </c:pt>
                <c:pt idx="1">
                  <c:v>397894</c:v>
                </c:pt>
                <c:pt idx="2">
                  <c:v>511689</c:v>
                </c:pt>
                <c:pt idx="3">
                  <c:v>628470</c:v>
                </c:pt>
                <c:pt idx="4">
                  <c:v>746711</c:v>
                </c:pt>
                <c:pt idx="5">
                  <c:v>860762</c:v>
                </c:pt>
                <c:pt idx="6">
                  <c:v>978444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A4F-F34A-B153-555640E10584}"/>
            </c:ext>
          </c:extLst>
        </c:ser>
        <c:ser>
          <c:idx val="11"/>
          <c:order val="11"/>
          <c:tx>
            <c:strRef>
              <c:f>temperature!$O$4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temperature!$O$5:$O$11</c:f>
              <c:numCache>
                <c:formatCode>General</c:formatCode>
                <c:ptCount val="7"/>
                <c:pt idx="0">
                  <c:v>282799</c:v>
                </c:pt>
                <c:pt idx="1">
                  <c:v>396269</c:v>
                </c:pt>
                <c:pt idx="2">
                  <c:v>511036</c:v>
                </c:pt>
                <c:pt idx="3">
                  <c:v>627388</c:v>
                </c:pt>
                <c:pt idx="4">
                  <c:v>743441</c:v>
                </c:pt>
                <c:pt idx="5">
                  <c:v>860157</c:v>
                </c:pt>
                <c:pt idx="6">
                  <c:v>977836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A4F-F34A-B153-555640E10584}"/>
            </c:ext>
          </c:extLst>
        </c:ser>
        <c:ser>
          <c:idx val="12"/>
          <c:order val="12"/>
          <c:tx>
            <c:strRef>
              <c:f>temperature!$P$4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temperature!$P$5:$P$11</c:f>
              <c:numCache>
                <c:formatCode>General</c:formatCode>
                <c:ptCount val="7"/>
                <c:pt idx="0">
                  <c:v>279786</c:v>
                </c:pt>
                <c:pt idx="1">
                  <c:v>394746</c:v>
                </c:pt>
                <c:pt idx="2">
                  <c:v>510077</c:v>
                </c:pt>
                <c:pt idx="3">
                  <c:v>626895</c:v>
                </c:pt>
                <c:pt idx="4">
                  <c:v>743476</c:v>
                </c:pt>
                <c:pt idx="5">
                  <c:v>857609</c:v>
                </c:pt>
                <c:pt idx="6">
                  <c:v>975632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A4F-F34A-B153-555640E10584}"/>
            </c:ext>
          </c:extLst>
        </c:ser>
        <c:ser>
          <c:idx val="13"/>
          <c:order val="13"/>
          <c:tx>
            <c:strRef>
              <c:f>temperature!$Q$4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temperature!$Q$5:$Q$11</c:f>
              <c:numCache>
                <c:formatCode>General</c:formatCode>
                <c:ptCount val="7"/>
                <c:pt idx="0">
                  <c:v>282149</c:v>
                </c:pt>
                <c:pt idx="1">
                  <c:v>395467</c:v>
                </c:pt>
                <c:pt idx="2">
                  <c:v>511121</c:v>
                </c:pt>
                <c:pt idx="3">
                  <c:v>627969</c:v>
                </c:pt>
                <c:pt idx="4">
                  <c:v>743842</c:v>
                </c:pt>
                <c:pt idx="5">
                  <c:v>858575</c:v>
                </c:pt>
                <c:pt idx="6">
                  <c:v>976741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A4F-F34A-B153-555640E10584}"/>
            </c:ext>
          </c:extLst>
        </c:ser>
        <c:ser>
          <c:idx val="14"/>
          <c:order val="14"/>
          <c:tx>
            <c:strRef>
              <c:f>temperature!$R$4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temperature!$R$5:$R$11</c:f>
              <c:numCache>
                <c:formatCode>General</c:formatCode>
                <c:ptCount val="7"/>
                <c:pt idx="0">
                  <c:v>280614</c:v>
                </c:pt>
                <c:pt idx="1">
                  <c:v>395112</c:v>
                </c:pt>
                <c:pt idx="2">
                  <c:v>509988</c:v>
                </c:pt>
                <c:pt idx="3">
                  <c:v>626448</c:v>
                </c:pt>
                <c:pt idx="4">
                  <c:v>742522</c:v>
                </c:pt>
                <c:pt idx="5">
                  <c:v>857964</c:v>
                </c:pt>
                <c:pt idx="6">
                  <c:v>975962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A4F-F34A-B153-555640E10584}"/>
            </c:ext>
          </c:extLst>
        </c:ser>
        <c:ser>
          <c:idx val="15"/>
          <c:order val="15"/>
          <c:tx>
            <c:strRef>
              <c:f>temperature!$S$4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temperature!$S$5:$S$11</c:f>
              <c:numCache>
                <c:formatCode>General</c:formatCode>
                <c:ptCount val="7"/>
                <c:pt idx="0">
                  <c:v>280021</c:v>
                </c:pt>
                <c:pt idx="1">
                  <c:v>393687</c:v>
                </c:pt>
                <c:pt idx="2">
                  <c:v>507878</c:v>
                </c:pt>
                <c:pt idx="3">
                  <c:v>627005</c:v>
                </c:pt>
                <c:pt idx="4">
                  <c:v>740908</c:v>
                </c:pt>
                <c:pt idx="5">
                  <c:v>856215</c:v>
                </c:pt>
                <c:pt idx="6">
                  <c:v>973129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A4F-F34A-B153-555640E10584}"/>
            </c:ext>
          </c:extLst>
        </c:ser>
        <c:ser>
          <c:idx val="16"/>
          <c:order val="16"/>
          <c:tx>
            <c:strRef>
              <c:f>temperature!$T$4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temperature!$T$5:$T$11</c:f>
              <c:numCache>
                <c:formatCode>General</c:formatCode>
                <c:ptCount val="7"/>
                <c:pt idx="0">
                  <c:v>281793</c:v>
                </c:pt>
                <c:pt idx="1">
                  <c:v>396060</c:v>
                </c:pt>
                <c:pt idx="2">
                  <c:v>510386</c:v>
                </c:pt>
                <c:pt idx="3">
                  <c:v>625739</c:v>
                </c:pt>
                <c:pt idx="4">
                  <c:v>741250</c:v>
                </c:pt>
                <c:pt idx="5">
                  <c:v>855560</c:v>
                </c:pt>
                <c:pt idx="6">
                  <c:v>972405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A4F-F34A-B153-555640E10584}"/>
            </c:ext>
          </c:extLst>
        </c:ser>
        <c:ser>
          <c:idx val="17"/>
          <c:order val="17"/>
          <c:tx>
            <c:strRef>
              <c:f>temperature!$U$4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temperature!$U$5:$U$10</c:f>
              <c:numCache>
                <c:formatCode>General</c:formatCode>
                <c:ptCount val="6"/>
                <c:pt idx="0">
                  <c:v>282314</c:v>
                </c:pt>
                <c:pt idx="1">
                  <c:v>395965</c:v>
                </c:pt>
                <c:pt idx="2">
                  <c:v>511637</c:v>
                </c:pt>
                <c:pt idx="3">
                  <c:v>628299</c:v>
                </c:pt>
                <c:pt idx="4">
                  <c:v>744118</c:v>
                </c:pt>
                <c:pt idx="5">
                  <c:v>858396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A4F-F34A-B153-555640E10584}"/>
            </c:ext>
          </c:extLst>
        </c:ser>
        <c:ser>
          <c:idx val="18"/>
          <c:order val="18"/>
          <c:tx>
            <c:strRef>
              <c:f>temperature!$V$4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temperature!$V$5:$V$11</c:f>
              <c:numCache>
                <c:formatCode>General</c:formatCode>
                <c:ptCount val="7"/>
                <c:pt idx="0">
                  <c:v>280859</c:v>
                </c:pt>
                <c:pt idx="1">
                  <c:v>395133</c:v>
                </c:pt>
                <c:pt idx="2">
                  <c:v>510952</c:v>
                </c:pt>
                <c:pt idx="3">
                  <c:v>626802</c:v>
                </c:pt>
                <c:pt idx="4">
                  <c:v>742255</c:v>
                </c:pt>
                <c:pt idx="5">
                  <c:v>856744</c:v>
                </c:pt>
                <c:pt idx="6">
                  <c:v>975195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A4F-F34A-B153-555640E10584}"/>
            </c:ext>
          </c:extLst>
        </c:ser>
        <c:ser>
          <c:idx val="19"/>
          <c:order val="19"/>
          <c:tx>
            <c:strRef>
              <c:f>temperature!$W$4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temperature!$W$5:$W$11</c:f>
              <c:numCache>
                <c:formatCode>General</c:formatCode>
                <c:ptCount val="7"/>
                <c:pt idx="0">
                  <c:v>281093</c:v>
                </c:pt>
                <c:pt idx="1">
                  <c:v>395313</c:v>
                </c:pt>
                <c:pt idx="2">
                  <c:v>509586</c:v>
                </c:pt>
                <c:pt idx="3">
                  <c:v>626753</c:v>
                </c:pt>
                <c:pt idx="4">
                  <c:v>741520</c:v>
                </c:pt>
                <c:pt idx="5">
                  <c:v>856540</c:v>
                </c:pt>
                <c:pt idx="6">
                  <c:v>975133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A4F-F34A-B153-555640E10584}"/>
            </c:ext>
          </c:extLst>
        </c:ser>
        <c:ser>
          <c:idx val="20"/>
          <c:order val="20"/>
          <c:tx>
            <c:strRef>
              <c:f>temperature!$X$4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temperature!$X$5:$X$11</c:f>
              <c:numCache>
                <c:formatCode>General</c:formatCode>
                <c:ptCount val="7"/>
                <c:pt idx="0">
                  <c:v>279119</c:v>
                </c:pt>
                <c:pt idx="1">
                  <c:v>395500</c:v>
                </c:pt>
                <c:pt idx="2">
                  <c:v>512270</c:v>
                </c:pt>
                <c:pt idx="3">
                  <c:v>630713</c:v>
                </c:pt>
                <c:pt idx="4">
                  <c:v>748979</c:v>
                </c:pt>
                <c:pt idx="5">
                  <c:v>866032</c:v>
                </c:pt>
                <c:pt idx="6">
                  <c:v>985660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A4F-F34A-B153-555640E10584}"/>
            </c:ext>
          </c:extLst>
        </c:ser>
        <c:ser>
          <c:idx val="21"/>
          <c:order val="21"/>
          <c:tx>
            <c:strRef>
              <c:f>temperature!$Y$4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temperature!$Y$5:$Y$11</c:f>
              <c:numCache>
                <c:formatCode>General</c:formatCode>
                <c:ptCount val="7"/>
                <c:pt idx="0">
                  <c:v>281782</c:v>
                </c:pt>
                <c:pt idx="1">
                  <c:v>397642</c:v>
                </c:pt>
                <c:pt idx="2">
                  <c:v>514899</c:v>
                </c:pt>
                <c:pt idx="3">
                  <c:v>632122</c:v>
                </c:pt>
                <c:pt idx="4">
                  <c:v>749912</c:v>
                </c:pt>
                <c:pt idx="5">
                  <c:v>867625</c:v>
                </c:pt>
                <c:pt idx="6">
                  <c:v>985820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A4F-F34A-B153-555640E10584}"/>
            </c:ext>
          </c:extLst>
        </c:ser>
        <c:ser>
          <c:idx val="22"/>
          <c:order val="22"/>
          <c:tx>
            <c:strRef>
              <c:f>temperature!$Z$4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temperature!$Z$5:$Z$11</c:f>
              <c:numCache>
                <c:formatCode>General</c:formatCode>
                <c:ptCount val="7"/>
                <c:pt idx="0">
                  <c:v>280555</c:v>
                </c:pt>
                <c:pt idx="1">
                  <c:v>397401</c:v>
                </c:pt>
                <c:pt idx="2">
                  <c:v>514627</c:v>
                </c:pt>
                <c:pt idx="3">
                  <c:v>632002</c:v>
                </c:pt>
                <c:pt idx="4">
                  <c:v>750590</c:v>
                </c:pt>
                <c:pt idx="5">
                  <c:v>866414</c:v>
                </c:pt>
                <c:pt idx="6">
                  <c:v>985392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A4F-F34A-B153-555640E10584}"/>
            </c:ext>
          </c:extLst>
        </c:ser>
        <c:ser>
          <c:idx val="23"/>
          <c:order val="23"/>
          <c:tx>
            <c:strRef>
              <c:f>temperature!$AA$4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temperature!$AA$5:$AA$11</c:f>
              <c:numCache>
                <c:formatCode>General</c:formatCode>
                <c:ptCount val="7"/>
                <c:pt idx="0">
                  <c:v>279391</c:v>
                </c:pt>
                <c:pt idx="1">
                  <c:v>396264</c:v>
                </c:pt>
                <c:pt idx="2">
                  <c:v>513764</c:v>
                </c:pt>
                <c:pt idx="3">
                  <c:v>632234</c:v>
                </c:pt>
                <c:pt idx="4">
                  <c:v>750203</c:v>
                </c:pt>
                <c:pt idx="5">
                  <c:v>866704</c:v>
                </c:pt>
                <c:pt idx="6">
                  <c:v>985677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A4F-F34A-B153-555640E10584}"/>
            </c:ext>
          </c:extLst>
        </c:ser>
        <c:ser>
          <c:idx val="24"/>
          <c:order val="24"/>
          <c:tx>
            <c:strRef>
              <c:f>temperature!$AB$4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temperature!$AB$5:$AB$11</c:f>
              <c:numCache>
                <c:formatCode>General</c:formatCode>
                <c:ptCount val="7"/>
                <c:pt idx="0">
                  <c:v>281642</c:v>
                </c:pt>
                <c:pt idx="1">
                  <c:v>398154</c:v>
                </c:pt>
                <c:pt idx="2">
                  <c:v>515300</c:v>
                </c:pt>
                <c:pt idx="3">
                  <c:v>633057</c:v>
                </c:pt>
                <c:pt idx="4">
                  <c:v>750705</c:v>
                </c:pt>
                <c:pt idx="5">
                  <c:v>867288</c:v>
                </c:pt>
                <c:pt idx="6">
                  <c:v>985572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A4F-F34A-B153-555640E10584}"/>
            </c:ext>
          </c:extLst>
        </c:ser>
        <c:ser>
          <c:idx val="25"/>
          <c:order val="25"/>
          <c:tx>
            <c:strRef>
              <c:f>temperature!$AC$4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temperature!$AC$5:$AC$11</c:f>
              <c:numCache>
                <c:formatCode>General</c:formatCode>
                <c:ptCount val="7"/>
                <c:pt idx="0">
                  <c:v>279658</c:v>
                </c:pt>
                <c:pt idx="1">
                  <c:v>396926</c:v>
                </c:pt>
                <c:pt idx="2">
                  <c:v>513251</c:v>
                </c:pt>
                <c:pt idx="3">
                  <c:v>632596</c:v>
                </c:pt>
                <c:pt idx="4">
                  <c:v>750850</c:v>
                </c:pt>
                <c:pt idx="5">
                  <c:v>867368</c:v>
                </c:pt>
                <c:pt idx="6">
                  <c:v>985932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A4F-F34A-B153-555640E10584}"/>
            </c:ext>
          </c:extLst>
        </c:ser>
        <c:ser>
          <c:idx val="26"/>
          <c:order val="26"/>
          <c:tx>
            <c:strRef>
              <c:f>temperature!$AD$4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temperature!$AD$5:$AD$11</c:f>
              <c:numCache>
                <c:formatCode>General</c:formatCode>
                <c:ptCount val="7"/>
                <c:pt idx="0">
                  <c:v>280648</c:v>
                </c:pt>
                <c:pt idx="1">
                  <c:v>397753</c:v>
                </c:pt>
                <c:pt idx="2">
                  <c:v>514070</c:v>
                </c:pt>
                <c:pt idx="3">
                  <c:v>632677</c:v>
                </c:pt>
                <c:pt idx="4">
                  <c:v>750630</c:v>
                </c:pt>
                <c:pt idx="5">
                  <c:v>867380</c:v>
                </c:pt>
                <c:pt idx="6">
                  <c:v>985363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A4F-F34A-B153-555640E10584}"/>
            </c:ext>
          </c:extLst>
        </c:ser>
        <c:ser>
          <c:idx val="27"/>
          <c:order val="27"/>
          <c:tx>
            <c:strRef>
              <c:f>temperature!$AE$4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temperature!$AE$5:$AE$11</c:f>
              <c:numCache>
                <c:formatCode>General</c:formatCode>
                <c:ptCount val="7"/>
                <c:pt idx="0">
                  <c:v>278964</c:v>
                </c:pt>
                <c:pt idx="1">
                  <c:v>397263</c:v>
                </c:pt>
                <c:pt idx="2">
                  <c:v>514965</c:v>
                </c:pt>
                <c:pt idx="3">
                  <c:v>634710</c:v>
                </c:pt>
                <c:pt idx="4">
                  <c:v>753145</c:v>
                </c:pt>
                <c:pt idx="5">
                  <c:v>870982</c:v>
                </c:pt>
                <c:pt idx="6">
                  <c:v>991100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A4F-F34A-B153-555640E10584}"/>
            </c:ext>
          </c:extLst>
        </c:ser>
        <c:ser>
          <c:idx val="28"/>
          <c:order val="28"/>
          <c:tx>
            <c:strRef>
              <c:f>temperature!$AF$4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temperature!$AF$5:$AF$11</c:f>
              <c:numCache>
                <c:formatCode>General</c:formatCode>
                <c:ptCount val="7"/>
                <c:pt idx="0">
                  <c:v>280726</c:v>
                </c:pt>
                <c:pt idx="1">
                  <c:v>398176</c:v>
                </c:pt>
                <c:pt idx="2">
                  <c:v>516438</c:v>
                </c:pt>
                <c:pt idx="3">
                  <c:v>634598</c:v>
                </c:pt>
                <c:pt idx="4">
                  <c:v>753815</c:v>
                </c:pt>
                <c:pt idx="5">
                  <c:v>871608</c:v>
                </c:pt>
                <c:pt idx="6">
                  <c:v>990992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A4F-F34A-B153-555640E10584}"/>
            </c:ext>
          </c:extLst>
        </c:ser>
        <c:ser>
          <c:idx val="29"/>
          <c:order val="29"/>
          <c:tx>
            <c:strRef>
              <c:f>temperature!$AG$4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temperature!$AG$5:$AG$11</c:f>
              <c:numCache>
                <c:formatCode>General</c:formatCode>
                <c:ptCount val="7"/>
                <c:pt idx="0">
                  <c:v>279436</c:v>
                </c:pt>
                <c:pt idx="1">
                  <c:v>397619</c:v>
                </c:pt>
                <c:pt idx="2">
                  <c:v>515666</c:v>
                </c:pt>
                <c:pt idx="3">
                  <c:v>634310</c:v>
                </c:pt>
                <c:pt idx="4">
                  <c:v>753555</c:v>
                </c:pt>
                <c:pt idx="5">
                  <c:v>871337</c:v>
                </c:pt>
                <c:pt idx="6">
                  <c:v>990311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A4F-F34A-B153-555640E10584}"/>
            </c:ext>
          </c:extLst>
        </c:ser>
        <c:ser>
          <c:idx val="30"/>
          <c:order val="30"/>
          <c:tx>
            <c:strRef>
              <c:f>temperature!$AH$4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temperature!$AH$5:$AH$11</c:f>
              <c:numCache>
                <c:formatCode>General</c:formatCode>
                <c:ptCount val="7"/>
                <c:pt idx="0">
                  <c:v>280130</c:v>
                </c:pt>
                <c:pt idx="1">
                  <c:v>397953</c:v>
                </c:pt>
                <c:pt idx="2">
                  <c:v>516246</c:v>
                </c:pt>
                <c:pt idx="3">
                  <c:v>634682</c:v>
                </c:pt>
                <c:pt idx="4">
                  <c:v>754041</c:v>
                </c:pt>
                <c:pt idx="5">
                  <c:v>871309</c:v>
                </c:pt>
                <c:pt idx="6">
                  <c:v>990198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FA4F-F34A-B153-555640E10584}"/>
            </c:ext>
          </c:extLst>
        </c:ser>
        <c:ser>
          <c:idx val="31"/>
          <c:order val="31"/>
          <c:tx>
            <c:strRef>
              <c:f>temperature!$AI$4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temperature!$AI$5:$AI$11</c:f>
              <c:numCache>
                <c:formatCode>General</c:formatCode>
                <c:ptCount val="7"/>
                <c:pt idx="0">
                  <c:v>279583</c:v>
                </c:pt>
                <c:pt idx="1">
                  <c:v>397853</c:v>
                </c:pt>
                <c:pt idx="2">
                  <c:v>515411</c:v>
                </c:pt>
                <c:pt idx="3">
                  <c:v>634813</c:v>
                </c:pt>
                <c:pt idx="4">
                  <c:v>754003</c:v>
                </c:pt>
                <c:pt idx="5">
                  <c:v>871379</c:v>
                </c:pt>
                <c:pt idx="6">
                  <c:v>989941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FA4F-F34A-B153-555640E10584}"/>
            </c:ext>
          </c:extLst>
        </c:ser>
        <c:ser>
          <c:idx val="32"/>
          <c:order val="32"/>
          <c:tx>
            <c:strRef>
              <c:f>temperature!$AJ$4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temperature!$AJ$5:$AJ$11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A4F-F34A-B153-555640E10584}"/>
            </c:ext>
          </c:extLst>
        </c:ser>
        <c:ser>
          <c:idx val="33"/>
          <c:order val="33"/>
          <c:tx>
            <c:strRef>
              <c:f>temperature!$AK$4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temperature!$AK$5:$AK$11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FA4F-F34A-B153-555640E10584}"/>
            </c:ext>
          </c:extLst>
        </c:ser>
        <c:ser>
          <c:idx val="34"/>
          <c:order val="34"/>
          <c:tx>
            <c:strRef>
              <c:f>temperature!$AL$4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temperature!$AL$5:$AL$11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FA4F-F34A-B153-555640E10584}"/>
            </c:ext>
          </c:extLst>
        </c:ser>
        <c:ser>
          <c:idx val="35"/>
          <c:order val="35"/>
          <c:tx>
            <c:strRef>
              <c:f>temperature!$AM$4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temperature!$AM$5:$AM$11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FA4F-F34A-B153-555640E10584}"/>
            </c:ext>
          </c:extLst>
        </c:ser>
        <c:ser>
          <c:idx val="36"/>
          <c:order val="36"/>
          <c:tx>
            <c:strRef>
              <c:f>temperature!$AN$4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temperature!$AN$5:$AN$11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FA4F-F34A-B153-555640E10584}"/>
            </c:ext>
          </c:extLst>
        </c:ser>
        <c:ser>
          <c:idx val="37"/>
          <c:order val="37"/>
          <c:tx>
            <c:strRef>
              <c:f>temperature!$AO$4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temperature!$AO$5:$AO$11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FA4F-F34A-B153-555640E10584}"/>
            </c:ext>
          </c:extLst>
        </c:ser>
        <c:ser>
          <c:idx val="38"/>
          <c:order val="38"/>
          <c:tx>
            <c:strRef>
              <c:f>temperature!$AP$4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temperature!$AP$5:$AP$11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FA4F-F34A-B153-555640E10584}"/>
            </c:ext>
          </c:extLst>
        </c:ser>
        <c:ser>
          <c:idx val="39"/>
          <c:order val="39"/>
          <c:tx>
            <c:strRef>
              <c:f>temperature!$AQ$4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temperature!$AQ$5:$AQ$11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FA4F-F34A-B153-555640E10584}"/>
            </c:ext>
          </c:extLst>
        </c:ser>
        <c:ser>
          <c:idx val="40"/>
          <c:order val="40"/>
          <c:tx>
            <c:strRef>
              <c:f>temperature!$AR$4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temperature!$AR$5:$AR$11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FA4F-F34A-B153-555640E10584}"/>
            </c:ext>
          </c:extLst>
        </c:ser>
        <c:ser>
          <c:idx val="41"/>
          <c:order val="41"/>
          <c:tx>
            <c:strRef>
              <c:f>temperature!$AS$4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temperature!$AS$5:$AS$11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FA4F-F34A-B153-555640E10584}"/>
            </c:ext>
          </c:extLst>
        </c:ser>
        <c:ser>
          <c:idx val="42"/>
          <c:order val="42"/>
          <c:tx>
            <c:strRef>
              <c:f>temperature!$AT$4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temperature!$AT$5:$AT$11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A4F-F34A-B153-555640E10584}"/>
            </c:ext>
          </c:extLst>
        </c:ser>
        <c:ser>
          <c:idx val="43"/>
          <c:order val="43"/>
          <c:tx>
            <c:strRef>
              <c:f>temperature!$AU$4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temperature!$AU$5:$AU$11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FA4F-F34A-B153-555640E10584}"/>
            </c:ext>
          </c:extLst>
        </c:ser>
        <c:ser>
          <c:idx val="44"/>
          <c:order val="44"/>
          <c:tx>
            <c:strRef>
              <c:f>temperature!$AV$4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temperature!$AV$5:$AV$11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A4F-F34A-B153-555640E10584}"/>
            </c:ext>
          </c:extLst>
        </c:ser>
        <c:ser>
          <c:idx val="45"/>
          <c:order val="45"/>
          <c:tx>
            <c:strRef>
              <c:f>temperature!$AW$4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temperature!$AW$5:$AW$11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FA4F-F34A-B153-555640E10584}"/>
            </c:ext>
          </c:extLst>
        </c:ser>
        <c:ser>
          <c:idx val="46"/>
          <c:order val="46"/>
          <c:tx>
            <c:strRef>
              <c:f>temperature!$AX$4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temperature!$AX$5:$AX$11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FA4F-F34A-B153-555640E10584}"/>
            </c:ext>
          </c:extLst>
        </c:ser>
        <c:ser>
          <c:idx val="47"/>
          <c:order val="47"/>
          <c:tx>
            <c:strRef>
              <c:f>temperature!$AY$4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temperature!$AY$5:$AY$11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FA4F-F34A-B153-555640E10584}"/>
            </c:ext>
          </c:extLst>
        </c:ser>
        <c:ser>
          <c:idx val="48"/>
          <c:order val="48"/>
          <c:tx>
            <c:strRef>
              <c:f>temperature!$AZ$4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temperature!$AZ$5:$AZ$11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FA4F-F34A-B153-555640E10584}"/>
            </c:ext>
          </c:extLst>
        </c:ser>
        <c:ser>
          <c:idx val="49"/>
          <c:order val="49"/>
          <c:tx>
            <c:strRef>
              <c:f>temperature!$BA$4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temperature!$BA$5:$BA$11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FA4F-F34A-B153-555640E10584}"/>
            </c:ext>
          </c:extLst>
        </c:ser>
        <c:ser>
          <c:idx val="50"/>
          <c:order val="50"/>
          <c:tx>
            <c:strRef>
              <c:f>temperature!$BB$4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temperature!$BB$5:$BB$11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FA4F-F34A-B153-555640E10584}"/>
            </c:ext>
          </c:extLst>
        </c:ser>
        <c:ser>
          <c:idx val="51"/>
          <c:order val="51"/>
          <c:tx>
            <c:strRef>
              <c:f>temperature!$BC$4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temperature!$BC$5:$BC$11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FA4F-F34A-B153-555640E10584}"/>
            </c:ext>
          </c:extLst>
        </c:ser>
        <c:ser>
          <c:idx val="52"/>
          <c:order val="52"/>
          <c:tx>
            <c:strRef>
              <c:f>temperature!$BD$4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temperature!$BD$5:$BD$11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FA4F-F34A-B153-555640E10584}"/>
            </c:ext>
          </c:extLst>
        </c:ser>
        <c:ser>
          <c:idx val="53"/>
          <c:order val="53"/>
          <c:tx>
            <c:strRef>
              <c:f>temperature!$BE$4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temperature!$BE$5:$BE$11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FA4F-F34A-B153-555640E10584}"/>
            </c:ext>
          </c:extLst>
        </c:ser>
        <c:ser>
          <c:idx val="54"/>
          <c:order val="54"/>
          <c:tx>
            <c:strRef>
              <c:f>temperature!$BF$4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temperature!$BF$5:$BF$11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FA4F-F34A-B153-555640E10584}"/>
            </c:ext>
          </c:extLst>
        </c:ser>
        <c:ser>
          <c:idx val="55"/>
          <c:order val="55"/>
          <c:tx>
            <c:strRef>
              <c:f>temperature!$BG$4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temperature!$BG$5:$BG$11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FA4F-F34A-B153-555640E10584}"/>
            </c:ext>
          </c:extLst>
        </c:ser>
        <c:ser>
          <c:idx val="56"/>
          <c:order val="56"/>
          <c:tx>
            <c:strRef>
              <c:f>temperature!$BH$4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temperature!$BH$5:$BH$11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FA4F-F34A-B153-555640E10584}"/>
            </c:ext>
          </c:extLst>
        </c:ser>
        <c:ser>
          <c:idx val="57"/>
          <c:order val="57"/>
          <c:tx>
            <c:strRef>
              <c:f>temperature!$BI$4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temperature!$B$5:$B$11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temperature!$BI$5:$BI$11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FA4F-F34A-B153-555640E10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576752"/>
        <c:axId val="2142578432"/>
      </c:scatterChart>
      <c:valAx>
        <c:axId val="21425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78432"/>
        <c:crosses val="autoZero"/>
        <c:crossBetween val="midCat"/>
      </c:valAx>
      <c:valAx>
        <c:axId val="21425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vs.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074803149606299E-2"/>
                  <c:y val="0.23359397783610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temperature!$C$3:$AI$3</c:f>
              <c:numCache>
                <c:formatCode>General</c:formatCode>
                <c:ptCount val="33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20</c:v>
                </c:pt>
                <c:pt idx="8">
                  <c:v>13.5</c:v>
                </c:pt>
                <c:pt idx="9">
                  <c:v>13.5</c:v>
                </c:pt>
                <c:pt idx="10">
                  <c:v>11.5</c:v>
                </c:pt>
                <c:pt idx="11">
                  <c:v>11.5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  <c:pt idx="15">
                  <c:v>11.5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</c:numCache>
            </c:numRef>
          </c:xVal>
          <c:yVal>
            <c:numRef>
              <c:f>temperature!$C$13:$AI$13</c:f>
              <c:numCache>
                <c:formatCode>General</c:formatCode>
                <c:ptCount val="33"/>
                <c:pt idx="0">
                  <c:v>1080.8894725584867</c:v>
                </c:pt>
                <c:pt idx="1">
                  <c:v>1080.6777609811218</c:v>
                </c:pt>
                <c:pt idx="2">
                  <c:v>1080.6953853980435</c:v>
                </c:pt>
                <c:pt idx="3">
                  <c:v>1081.6024546788533</c:v>
                </c:pt>
                <c:pt idx="4">
                  <c:v>1078.7433669304326</c:v>
                </c:pt>
                <c:pt idx="5">
                  <c:v>1082.0789206605118</c:v>
                </c:pt>
                <c:pt idx="6">
                  <c:v>1081.4458919961755</c:v>
                </c:pt>
                <c:pt idx="7">
                  <c:v>1075.8970485226421</c:v>
                </c:pt>
                <c:pt idx="8">
                  <c:v>1065.0284853866249</c:v>
                </c:pt>
                <c:pt idx="9">
                  <c:v>1066.444578846098</c:v>
                </c:pt>
                <c:pt idx="10">
                  <c:v>1060.9976762100835</c:v>
                </c:pt>
                <c:pt idx="11">
                  <c:v>1059.2021283938664</c:v>
                </c:pt>
                <c:pt idx="12">
                  <c:v>1059.1677282929729</c:v>
                </c:pt>
                <c:pt idx="13">
                  <c:v>1059.615457080188</c:v>
                </c:pt>
                <c:pt idx="14">
                  <c:v>1058.3251145704269</c:v>
                </c:pt>
                <c:pt idx="15">
                  <c:v>1058.8386282566714</c:v>
                </c:pt>
                <c:pt idx="16">
                  <c:v>1056.5919200793512</c:v>
                </c:pt>
                <c:pt idx="17">
                  <c:v>1051.4686275579156</c:v>
                </c:pt>
                <c:pt idx="18">
                  <c:v>1055.1017184285829</c:v>
                </c:pt>
                <c:pt idx="19">
                  <c:v>1056.6356979976376</c:v>
                </c:pt>
                <c:pt idx="20">
                  <c:v>1056.3011693938033</c:v>
                </c:pt>
                <c:pt idx="21">
                  <c:v>1076.1732765863892</c:v>
                </c:pt>
                <c:pt idx="22">
                  <c:v>1072.8096631143724</c:v>
                </c:pt>
                <c:pt idx="23">
                  <c:v>1073.2701902150293</c:v>
                </c:pt>
                <c:pt idx="24">
                  <c:v>1075.7743111714046</c:v>
                </c:pt>
                <c:pt idx="25">
                  <c:v>1072.277612367641</c:v>
                </c:pt>
                <c:pt idx="26">
                  <c:v>1076.1426536027691</c:v>
                </c:pt>
                <c:pt idx="27">
                  <c:v>1073.745081013094</c:v>
                </c:pt>
                <c:pt idx="28">
                  <c:v>1084.2111777107048</c:v>
                </c:pt>
                <c:pt idx="29">
                  <c:v>1081.9310485430935</c:v>
                </c:pt>
                <c:pt idx="30">
                  <c:v>1082.8808578338223</c:v>
                </c:pt>
                <c:pt idx="31">
                  <c:v>1081.8235351261253</c:v>
                </c:pt>
                <c:pt idx="32">
                  <c:v>1082.4782030721403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E-244A-8020-47CBED5A89C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temperature!$C$3:$AI$3</c:f>
              <c:numCache>
                <c:formatCode>General</c:formatCode>
                <c:ptCount val="33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20</c:v>
                </c:pt>
                <c:pt idx="8">
                  <c:v>13.5</c:v>
                </c:pt>
                <c:pt idx="9">
                  <c:v>13.5</c:v>
                </c:pt>
                <c:pt idx="10">
                  <c:v>11.5</c:v>
                </c:pt>
                <c:pt idx="11">
                  <c:v>11.5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  <c:pt idx="15">
                  <c:v>11.5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</c:numCache>
            </c:numRef>
          </c:xVal>
          <c:yVal>
            <c:numRef>
              <c:f>temperature!$C$14:$AI$14</c:f>
              <c:numCache>
                <c:formatCode>General</c:formatCode>
                <c:ptCount val="33"/>
                <c:pt idx="0">
                  <c:v>1082.514233922531</c:v>
                </c:pt>
                <c:pt idx="1">
                  <c:v>1081.484581210347</c:v>
                </c:pt>
                <c:pt idx="2">
                  <c:v>1081.5391909323052</c:v>
                </c:pt>
                <c:pt idx="3">
                  <c:v>1082.7607515351949</c:v>
                </c:pt>
                <c:pt idx="4">
                  <c:v>1080.5683463026814</c:v>
                </c:pt>
                <c:pt idx="5">
                  <c:v>1083.0326868950835</c:v>
                </c:pt>
                <c:pt idx="6">
                  <c:v>1081.5143922761629</c:v>
                </c:pt>
                <c:pt idx="7">
                  <c:v>1076.7702877659488</c:v>
                </c:pt>
                <c:pt idx="8">
                  <c:v>1065.6955679285359</c:v>
                </c:pt>
                <c:pt idx="9">
                  <c:v>1068.0738325796285</c:v>
                </c:pt>
                <c:pt idx="10">
                  <c:v>1063.4848167514269</c:v>
                </c:pt>
                <c:pt idx="11">
                  <c:v>1062.4772364665341</c:v>
                </c:pt>
                <c:pt idx="12">
                  <c:v>1063.269190033111</c:v>
                </c:pt>
                <c:pt idx="13">
                  <c:v>1061.2715900057376</c:v>
                </c:pt>
                <c:pt idx="14">
                  <c:v>1061.531422055398</c:v>
                </c:pt>
                <c:pt idx="15">
                  <c:v>1061.4411135363712</c:v>
                </c:pt>
                <c:pt idx="16">
                  <c:v>1059.3122248207776</c:v>
                </c:pt>
                <c:pt idx="17">
                  <c:v>1053.2155622628177</c:v>
                </c:pt>
                <c:pt idx="18">
                  <c:v>1056.9313628518298</c:v>
                </c:pt>
                <c:pt idx="19">
                  <c:v>1058.5378970478589</c:v>
                </c:pt>
                <c:pt idx="20">
                  <c:v>1058.9536716159469</c:v>
                </c:pt>
                <c:pt idx="21">
                  <c:v>1078.7037235384316</c:v>
                </c:pt>
                <c:pt idx="22">
                  <c:v>1075.1778279451987</c:v>
                </c:pt>
                <c:pt idx="23">
                  <c:v>1074.4076117964701</c:v>
                </c:pt>
                <c:pt idx="24">
                  <c:v>1077.0039811217007</c:v>
                </c:pt>
                <c:pt idx="25">
                  <c:v>1073.5692447009226</c:v>
                </c:pt>
                <c:pt idx="26">
                  <c:v>1077.4694970322621</c:v>
                </c:pt>
                <c:pt idx="27">
                  <c:v>1074.9354967569334</c:v>
                </c:pt>
                <c:pt idx="28">
                  <c:v>1085.3141879283605</c:v>
                </c:pt>
                <c:pt idx="29">
                  <c:v>1083.5222486852274</c:v>
                </c:pt>
                <c:pt idx="30">
                  <c:v>1083.7592658757474</c:v>
                </c:pt>
                <c:pt idx="31">
                  <c:v>1082.7286566757991</c:v>
                </c:pt>
                <c:pt idx="32">
                  <c:v>1083.1878591305192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E-244A-8020-47CBED5A8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06240"/>
        <c:axId val="186159520"/>
      </c:scatterChart>
      <c:valAx>
        <c:axId val="2465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59520"/>
        <c:crosses val="autoZero"/>
        <c:crossBetween val="midCat"/>
      </c:valAx>
      <c:valAx>
        <c:axId val="1861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0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Offset vs.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106955380577427E-2"/>
                  <c:y val="-0.239597914843977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temperature!$C$3:$AI$3</c:f>
              <c:numCache>
                <c:formatCode>General</c:formatCode>
                <c:ptCount val="33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20</c:v>
                </c:pt>
                <c:pt idx="8">
                  <c:v>13.5</c:v>
                </c:pt>
                <c:pt idx="9">
                  <c:v>13.5</c:v>
                </c:pt>
                <c:pt idx="10">
                  <c:v>11.5</c:v>
                </c:pt>
                <c:pt idx="11">
                  <c:v>11.5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  <c:pt idx="15">
                  <c:v>11.5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</c:numCache>
            </c:numRef>
          </c:xVal>
          <c:yVal>
            <c:numRef>
              <c:f>temperature!$C$15:$AI$15</c:f>
              <c:numCache>
                <c:formatCode>General</c:formatCode>
                <c:ptCount val="33"/>
                <c:pt idx="0">
                  <c:v>278677.87179829134</c:v>
                </c:pt>
                <c:pt idx="1">
                  <c:v>279404.9753577715</c:v>
                </c:pt>
                <c:pt idx="2">
                  <c:v>278356.75842427113</c:v>
                </c:pt>
                <c:pt idx="3">
                  <c:v>278326.85095618805</c:v>
                </c:pt>
                <c:pt idx="4">
                  <c:v>280391.42848956224</c:v>
                </c:pt>
                <c:pt idx="5">
                  <c:v>277713.65162878326</c:v>
                </c:pt>
                <c:pt idx="6">
                  <c:v>278059.55632868456</c:v>
                </c:pt>
                <c:pt idx="7">
                  <c:v>276779.66934949224</c:v>
                </c:pt>
                <c:pt idx="8">
                  <c:v>279895.35887087847</c:v>
                </c:pt>
                <c:pt idx="9">
                  <c:v>278652.4161761172</c:v>
                </c:pt>
                <c:pt idx="10">
                  <c:v>278895.4774847168</c:v>
                </c:pt>
                <c:pt idx="11">
                  <c:v>281775.75811750017</c:v>
                </c:pt>
                <c:pt idx="12">
                  <c:v>280557.05609349359</c:v>
                </c:pt>
                <c:pt idx="13">
                  <c:v>278880.72345323541</c:v>
                </c:pt>
                <c:pt idx="14">
                  <c:v>280396.36594322696</c:v>
                </c:pt>
                <c:pt idx="15">
                  <c:v>279191.42766255885</c:v>
                </c:pt>
                <c:pt idx="16">
                  <c:v>278534.02510536736</c:v>
                </c:pt>
                <c:pt idx="17">
                  <c:v>280838.08932062163</c:v>
                </c:pt>
                <c:pt idx="18">
                  <c:v>281313.87847609818</c:v>
                </c:pt>
                <c:pt idx="19">
                  <c:v>279819.21861477592</c:v>
                </c:pt>
                <c:pt idx="20">
                  <c:v>279643.08736623521</c:v>
                </c:pt>
                <c:pt idx="21">
                  <c:v>277735.80530398444</c:v>
                </c:pt>
                <c:pt idx="22">
                  <c:v>280487.51207143685</c:v>
                </c:pt>
                <c:pt idx="23">
                  <c:v>279933.26181366394</c:v>
                </c:pt>
                <c:pt idx="24">
                  <c:v>278718.83694527723</c:v>
                </c:pt>
                <c:pt idx="25">
                  <c:v>280935.96702382766</c:v>
                </c:pt>
                <c:pt idx="26">
                  <c:v>278932.71990960487</c:v>
                </c:pt>
                <c:pt idx="27">
                  <c:v>279997.29410727095</c:v>
                </c:pt>
                <c:pt idx="28">
                  <c:v>278361.07177758421</c:v>
                </c:pt>
                <c:pt idx="29">
                  <c:v>279856.21705706109</c:v>
                </c:pt>
                <c:pt idx="30">
                  <c:v>278955.84397714894</c:v>
                </c:pt>
                <c:pt idx="31">
                  <c:v>279635.24182071968</c:v>
                </c:pt>
                <c:pt idx="32">
                  <c:v>279195.08730530704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1-8F42-B819-48327A6E8CE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36220472440944E-3"/>
                  <c:y val="5.5945610965296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temperature!$C$3:$AI$3</c:f>
              <c:numCache>
                <c:formatCode>General</c:formatCode>
                <c:ptCount val="33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20</c:v>
                </c:pt>
                <c:pt idx="8">
                  <c:v>13.5</c:v>
                </c:pt>
                <c:pt idx="9">
                  <c:v>13.5</c:v>
                </c:pt>
                <c:pt idx="10">
                  <c:v>11.5</c:v>
                </c:pt>
                <c:pt idx="11">
                  <c:v>11.5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  <c:pt idx="15">
                  <c:v>11.5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</c:numCache>
            </c:numRef>
          </c:xVal>
          <c:yVal>
            <c:numRef>
              <c:f>temperature!$C$16:$AI$16</c:f>
              <c:numCache>
                <c:formatCode>General</c:formatCode>
                <c:ptCount val="33"/>
                <c:pt idx="0">
                  <c:v>277907.29603535013</c:v>
                </c:pt>
                <c:pt idx="1">
                  <c:v>279022.32463290199</c:v>
                </c:pt>
                <c:pt idx="2">
                  <c:v>277956.56667443836</c:v>
                </c:pt>
                <c:pt idx="3">
                  <c:v>277777.50537009782</c:v>
                </c:pt>
                <c:pt idx="4">
                  <c:v>279525.89530835586</c:v>
                </c:pt>
                <c:pt idx="5">
                  <c:v>277261.3088047005</c:v>
                </c:pt>
                <c:pt idx="6">
                  <c:v>278027.0686928503</c:v>
                </c:pt>
                <c:pt idx="7">
                  <c:v>276365.51807101397</c:v>
                </c:pt>
                <c:pt idx="8">
                  <c:v>279578.98155538266</c:v>
                </c:pt>
                <c:pt idx="9">
                  <c:v>277879.70981657231</c:v>
                </c:pt>
                <c:pt idx="10">
                  <c:v>277715.90104807826</c:v>
                </c:pt>
                <c:pt idx="11">
                  <c:v>280222.47222723969</c:v>
                </c:pt>
                <c:pt idx="12">
                  <c:v>278611.85535231291</c:v>
                </c:pt>
                <c:pt idx="13">
                  <c:v>278095.26909613481</c:v>
                </c:pt>
                <c:pt idx="14">
                  <c:v>278875.71011577325</c:v>
                </c:pt>
                <c:pt idx="15">
                  <c:v>277957.14666331373</c:v>
                </c:pt>
                <c:pt idx="16">
                  <c:v>277243.86585617205</c:v>
                </c:pt>
                <c:pt idx="17">
                  <c:v>280009.57039296365</c:v>
                </c:pt>
                <c:pt idx="18">
                  <c:v>280446.13280060719</c:v>
                </c:pt>
                <c:pt idx="19">
                  <c:v>278917.06244782871</c:v>
                </c:pt>
                <c:pt idx="20">
                  <c:v>278385.08482582303</c:v>
                </c:pt>
                <c:pt idx="21">
                  <c:v>276535.68993085757</c:v>
                </c:pt>
                <c:pt idx="22">
                  <c:v>279364.36225899798</c:v>
                </c:pt>
                <c:pt idx="23">
                  <c:v>279393.81674665253</c:v>
                </c:pt>
                <c:pt idx="24">
                  <c:v>278135.64123353496</c:v>
                </c:pt>
                <c:pt idx="25">
                  <c:v>280323.38440542982</c:v>
                </c:pt>
                <c:pt idx="26">
                  <c:v>278303.43772047159</c:v>
                </c:pt>
                <c:pt idx="27">
                  <c:v>279432.71549263498</c:v>
                </c:pt>
                <c:pt idx="28">
                  <c:v>277837.94699211646</c:v>
                </c:pt>
                <c:pt idx="29">
                  <c:v>279101.558378777</c:v>
                </c:pt>
                <c:pt idx="30">
                  <c:v>278539.24129194272</c:v>
                </c:pt>
                <c:pt idx="31">
                  <c:v>279205.96971705626</c:v>
                </c:pt>
                <c:pt idx="32">
                  <c:v>278858.51864315604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1-8F42-B819-48327A6E8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83328"/>
        <c:axId val="190531744"/>
      </c:scatterChart>
      <c:valAx>
        <c:axId val="22398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31744"/>
        <c:crosses val="autoZero"/>
        <c:crossBetween val="midCat"/>
      </c:valAx>
      <c:valAx>
        <c:axId val="1905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8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22</xdr:row>
      <xdr:rowOff>93980</xdr:rowOff>
    </xdr:from>
    <xdr:to>
      <xdr:col>17</xdr:col>
      <xdr:colOff>342900</xdr:colOff>
      <xdr:row>54</xdr:row>
      <xdr:rowOff>119380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3884B-5445-AE4F-8B6C-0C2131DE6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650240</xdr:colOff>
      <xdr:row>25</xdr:row>
      <xdr:rowOff>15240</xdr:rowOff>
    </xdr:from>
    <xdr:to>
      <xdr:col>33</xdr:col>
      <xdr:colOff>284480</xdr:colOff>
      <xdr:row>38</xdr:row>
      <xdr:rowOff>116840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C84D5F-C07C-BB4D-9AF9-71D513AA3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675640</xdr:colOff>
      <xdr:row>38</xdr:row>
      <xdr:rowOff>198120</xdr:rowOff>
    </xdr:from>
    <xdr:to>
      <xdr:col>33</xdr:col>
      <xdr:colOff>309880</xdr:colOff>
      <xdr:row>52</xdr:row>
      <xdr:rowOff>96520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D3E486-4FF4-3549-8BFB-3A58B47B1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938D-BFDF-4847-B4F1-9E055C7574E9}">
  <dimension ref="A1:AS45"/>
  <sheetViews>
    <sheetView tabSelected="1" zoomScaleNormal="100" workbookViewId="0">
      <selection activeCell="AL45" sqref="AL45"/>
    </sheetView>
  </sheetViews>
  <sheetFormatPr baseColWidth="10" defaultRowHeight="16" x14ac:dyDescent="0.2"/>
  <cols>
    <col min="1" max="1" width="13.33203125" customWidth="1"/>
    <col min="3" max="3" width="19.5" customWidth="1"/>
    <col min="4" max="4" width="13" bestFit="1" customWidth="1"/>
    <col min="8" max="8" width="15.33203125" customWidth="1"/>
    <col min="36" max="36" width="11.83203125" customWidth="1"/>
  </cols>
  <sheetData>
    <row r="1" spans="1:45" x14ac:dyDescent="0.2">
      <c r="A1" t="s">
        <v>30</v>
      </c>
      <c r="G1" s="6">
        <v>2.9861111111111113E-2</v>
      </c>
      <c r="H1" s="6">
        <v>3.5416666666666666E-2</v>
      </c>
      <c r="I1" s="6">
        <v>4.3750000000000004E-2</v>
      </c>
      <c r="J1" s="6">
        <v>4.5833333333333337E-2</v>
      </c>
      <c r="K1" s="6">
        <v>4.8611111111111112E-2</v>
      </c>
      <c r="L1" s="6">
        <v>5.486111111111111E-2</v>
      </c>
      <c r="M1" s="6">
        <v>6.1111111111111116E-2</v>
      </c>
      <c r="N1" s="6">
        <v>6.25E-2</v>
      </c>
      <c r="O1" s="6">
        <v>6.3888888888888884E-2</v>
      </c>
      <c r="P1" s="6">
        <v>7.5694444444444439E-2</v>
      </c>
      <c r="Q1" s="6">
        <v>7.7777777777777779E-2</v>
      </c>
      <c r="R1" s="6">
        <v>8.5416666666666655E-2</v>
      </c>
      <c r="S1" s="6">
        <v>0.43263888888888885</v>
      </c>
      <c r="T1" s="6">
        <v>0.43541666666666662</v>
      </c>
      <c r="U1" t="s">
        <v>50</v>
      </c>
      <c r="V1" s="6">
        <v>0.44444444444444442</v>
      </c>
      <c r="W1" s="6">
        <v>0.44861111111111113</v>
      </c>
      <c r="X1" s="6">
        <v>0.5229166666666667</v>
      </c>
      <c r="Y1" s="6">
        <v>0.52569444444444446</v>
      </c>
      <c r="Z1" s="6">
        <v>0.52777777777777779</v>
      </c>
      <c r="AA1" s="6">
        <v>0.53472222222222221</v>
      </c>
      <c r="AB1" s="6">
        <v>0.53680555555555554</v>
      </c>
      <c r="AC1" s="6">
        <v>0.54583333333333328</v>
      </c>
      <c r="AD1" s="6">
        <v>0.54791666666666672</v>
      </c>
      <c r="AE1" s="6">
        <v>0.58124999999999993</v>
      </c>
      <c r="AF1" s="6">
        <v>0.58263888888888882</v>
      </c>
      <c r="AG1" s="6">
        <v>0.58958333333333335</v>
      </c>
      <c r="AH1" s="6">
        <v>0.59097222222222223</v>
      </c>
      <c r="AI1" s="6">
        <v>0.59583333333333333</v>
      </c>
    </row>
    <row r="2" spans="1:45" x14ac:dyDescent="0.2">
      <c r="A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31</v>
      </c>
      <c r="J2" t="s">
        <v>32</v>
      </c>
      <c r="K2" t="s">
        <v>33</v>
      </c>
      <c r="L2" t="s">
        <v>34</v>
      </c>
      <c r="M2" t="s">
        <v>36</v>
      </c>
      <c r="N2" t="s">
        <v>37</v>
      </c>
      <c r="O2" t="s">
        <v>39</v>
      </c>
      <c r="P2" t="s">
        <v>40</v>
      </c>
      <c r="Q2" t="s">
        <v>42</v>
      </c>
      <c r="R2" t="s">
        <v>43</v>
      </c>
      <c r="S2" t="s">
        <v>44</v>
      </c>
      <c r="T2" t="s">
        <v>45</v>
      </c>
      <c r="U2" t="s">
        <v>46</v>
      </c>
      <c r="V2" t="s">
        <v>47</v>
      </c>
      <c r="W2" t="s">
        <v>48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  <c r="AC2" t="s">
        <v>56</v>
      </c>
      <c r="AD2" t="s">
        <v>57</v>
      </c>
      <c r="AE2" t="s">
        <v>59</v>
      </c>
      <c r="AF2" t="s">
        <v>60</v>
      </c>
      <c r="AG2" t="s">
        <v>61</v>
      </c>
      <c r="AH2" t="s">
        <v>62</v>
      </c>
      <c r="AI2" t="s">
        <v>63</v>
      </c>
      <c r="AJ2" t="s">
        <v>64</v>
      </c>
    </row>
    <row r="3" spans="1:45" x14ac:dyDescent="0.2">
      <c r="A3" t="s">
        <v>21</v>
      </c>
      <c r="C3">
        <v>23</v>
      </c>
      <c r="D3">
        <v>23</v>
      </c>
      <c r="E3">
        <v>23</v>
      </c>
      <c r="F3">
        <v>23</v>
      </c>
      <c r="G3">
        <v>23</v>
      </c>
      <c r="H3">
        <v>23</v>
      </c>
      <c r="I3">
        <v>23</v>
      </c>
      <c r="J3">
        <v>20</v>
      </c>
      <c r="K3">
        <v>13.5</v>
      </c>
      <c r="L3">
        <v>13.5</v>
      </c>
      <c r="M3">
        <v>11.5</v>
      </c>
      <c r="N3">
        <v>11.5</v>
      </c>
      <c r="O3">
        <v>11.5</v>
      </c>
      <c r="P3">
        <v>11.5</v>
      </c>
      <c r="Q3">
        <v>11.5</v>
      </c>
      <c r="R3">
        <v>11.5</v>
      </c>
      <c r="S3">
        <v>4.5</v>
      </c>
      <c r="T3">
        <v>4.5</v>
      </c>
      <c r="U3">
        <v>4.5</v>
      </c>
      <c r="V3">
        <v>4.5</v>
      </c>
      <c r="W3">
        <v>4.5</v>
      </c>
      <c r="X3">
        <v>16</v>
      </c>
      <c r="Y3">
        <v>16</v>
      </c>
      <c r="Z3">
        <v>16</v>
      </c>
      <c r="AA3">
        <v>16</v>
      </c>
      <c r="AB3">
        <v>16</v>
      </c>
      <c r="AC3">
        <v>16</v>
      </c>
      <c r="AD3">
        <v>16</v>
      </c>
      <c r="AE3">
        <v>22</v>
      </c>
      <c r="AF3">
        <v>22</v>
      </c>
      <c r="AG3">
        <v>22</v>
      </c>
      <c r="AH3">
        <v>22</v>
      </c>
      <c r="AI3">
        <v>22</v>
      </c>
    </row>
    <row r="4" spans="1:45" x14ac:dyDescent="0.2">
      <c r="B4" t="s">
        <v>1</v>
      </c>
    </row>
    <row r="5" spans="1:45" x14ac:dyDescent="0.2">
      <c r="A5" t="s">
        <v>7</v>
      </c>
      <c r="B5">
        <v>0</v>
      </c>
      <c r="C5" s="1">
        <v>279566</v>
      </c>
      <c r="D5" s="1">
        <v>279846</v>
      </c>
      <c r="E5" s="1">
        <v>278818</v>
      </c>
      <c r="F5" s="1">
        <v>278960</v>
      </c>
      <c r="G5" s="1">
        <v>281389</v>
      </c>
      <c r="H5" s="1">
        <v>278235</v>
      </c>
      <c r="I5" s="1">
        <v>278097</v>
      </c>
      <c r="J5" s="1">
        <v>277257</v>
      </c>
      <c r="K5" s="1">
        <v>280260</v>
      </c>
      <c r="L5" s="1">
        <v>279543</v>
      </c>
      <c r="M5" s="1">
        <v>280255</v>
      </c>
      <c r="N5" s="1">
        <v>283566</v>
      </c>
      <c r="O5" s="1">
        <v>282799</v>
      </c>
      <c r="P5" s="1">
        <v>279786</v>
      </c>
      <c r="Q5" s="1">
        <v>282149</v>
      </c>
      <c r="R5" s="1">
        <v>280614</v>
      </c>
      <c r="S5" s="1">
        <v>280021</v>
      </c>
      <c r="T5" s="1">
        <v>281793</v>
      </c>
      <c r="U5" s="1">
        <v>282314</v>
      </c>
      <c r="V5" s="1">
        <v>280859</v>
      </c>
      <c r="W5" s="1">
        <v>281093</v>
      </c>
      <c r="X5" s="1">
        <v>279119</v>
      </c>
      <c r="Y5" s="1">
        <v>281782</v>
      </c>
      <c r="Z5" s="1">
        <v>280555</v>
      </c>
      <c r="AA5" s="1">
        <v>279391</v>
      </c>
      <c r="AB5" s="1">
        <v>281642</v>
      </c>
      <c r="AC5" s="1">
        <v>279658</v>
      </c>
      <c r="AD5" s="1">
        <v>280648</v>
      </c>
      <c r="AE5" s="1">
        <v>278964</v>
      </c>
      <c r="AF5" s="1">
        <v>280726</v>
      </c>
      <c r="AG5" s="1">
        <v>279436</v>
      </c>
      <c r="AH5" s="1">
        <v>280130</v>
      </c>
      <c r="AI5" s="1">
        <v>279583</v>
      </c>
      <c r="AJ5" s="1"/>
      <c r="AK5" s="1"/>
      <c r="AL5" s="1"/>
      <c r="AM5" s="1"/>
      <c r="AN5" s="1"/>
      <c r="AO5" s="1"/>
      <c r="AP5" s="1"/>
      <c r="AQ5" s="1"/>
      <c r="AR5" s="1"/>
    </row>
    <row r="6" spans="1:45" x14ac:dyDescent="0.2">
      <c r="A6" t="s">
        <v>0</v>
      </c>
      <c r="B6">
        <v>110</v>
      </c>
      <c r="C6" s="1">
        <v>396628</v>
      </c>
      <c r="D6" s="1">
        <v>398287</v>
      </c>
      <c r="E6" s="1">
        <v>396917</v>
      </c>
      <c r="F6" s="1">
        <v>396908</v>
      </c>
      <c r="G6" s="1">
        <v>398296</v>
      </c>
      <c r="H6" s="1">
        <v>396445</v>
      </c>
      <c r="I6" s="7">
        <v>398381</v>
      </c>
      <c r="J6" s="1">
        <v>394590</v>
      </c>
      <c r="K6" s="1">
        <v>396162</v>
      </c>
      <c r="L6" s="1">
        <v>395750</v>
      </c>
      <c r="M6" s="1">
        <v>395008</v>
      </c>
      <c r="N6" s="1">
        <v>397894</v>
      </c>
      <c r="O6" s="1">
        <v>396269</v>
      </c>
      <c r="P6" s="1">
        <v>394746</v>
      </c>
      <c r="Q6" s="1">
        <v>395467</v>
      </c>
      <c r="R6" s="1">
        <v>395112</v>
      </c>
      <c r="S6" s="1">
        <v>393687</v>
      </c>
      <c r="T6" s="1">
        <v>396060</v>
      </c>
      <c r="U6" s="1">
        <v>395965</v>
      </c>
      <c r="V6" s="1">
        <v>395133</v>
      </c>
      <c r="W6" s="1">
        <v>395313</v>
      </c>
      <c r="X6" s="1">
        <v>395500</v>
      </c>
      <c r="Y6" s="1">
        <v>397642</v>
      </c>
      <c r="Z6" s="1">
        <v>397401</v>
      </c>
      <c r="AA6" s="1">
        <v>396264</v>
      </c>
      <c r="AB6" s="1">
        <v>398154</v>
      </c>
      <c r="AC6" s="1">
        <v>396926</v>
      </c>
      <c r="AD6" s="1">
        <v>397753</v>
      </c>
      <c r="AE6" s="1">
        <v>397263</v>
      </c>
      <c r="AF6" s="1">
        <v>398176</v>
      </c>
      <c r="AG6" s="1">
        <v>397619</v>
      </c>
      <c r="AH6" s="1">
        <v>397953</v>
      </c>
      <c r="AI6" s="1">
        <v>397853</v>
      </c>
      <c r="AJ6" s="1"/>
      <c r="AK6" s="1"/>
      <c r="AL6" s="1"/>
      <c r="AM6" s="1"/>
      <c r="AN6" s="1"/>
      <c r="AO6" s="1"/>
      <c r="AP6" s="1"/>
      <c r="AQ6" s="1"/>
    </row>
    <row r="7" spans="1:45" x14ac:dyDescent="0.2">
      <c r="A7" t="s">
        <v>2</v>
      </c>
      <c r="B7">
        <v>219</v>
      </c>
      <c r="C7" s="1">
        <v>515385</v>
      </c>
      <c r="D7" s="1">
        <v>515136</v>
      </c>
      <c r="E7" s="1">
        <v>514625</v>
      </c>
      <c r="F7" s="1">
        <v>514867</v>
      </c>
      <c r="G7" s="1">
        <v>515588</v>
      </c>
      <c r="H7" s="1">
        <v>514234</v>
      </c>
      <c r="I7" s="1">
        <v>513440</v>
      </c>
      <c r="J7" s="1">
        <v>512236</v>
      </c>
      <c r="K7" s="1">
        <v>513208</v>
      </c>
      <c r="L7" s="1">
        <v>510676</v>
      </c>
      <c r="M7" s="1">
        <v>510867</v>
      </c>
      <c r="N7" s="1">
        <v>511689</v>
      </c>
      <c r="O7" s="1">
        <v>511036</v>
      </c>
      <c r="P7" s="1">
        <v>510077</v>
      </c>
      <c r="Q7" s="1">
        <v>511121</v>
      </c>
      <c r="R7" s="1">
        <v>509988</v>
      </c>
      <c r="S7" s="1">
        <v>507878</v>
      </c>
      <c r="T7" s="1">
        <v>510386</v>
      </c>
      <c r="U7" s="1">
        <v>511637</v>
      </c>
      <c r="V7" s="1">
        <v>510952</v>
      </c>
      <c r="W7" s="1">
        <v>509586</v>
      </c>
      <c r="X7" s="1">
        <v>512270</v>
      </c>
      <c r="Y7" s="1">
        <v>514899</v>
      </c>
      <c r="Z7" s="1">
        <v>514627</v>
      </c>
      <c r="AA7" s="1">
        <v>513764</v>
      </c>
      <c r="AB7" s="1">
        <v>515300</v>
      </c>
      <c r="AC7" s="1">
        <v>513251</v>
      </c>
      <c r="AD7" s="1">
        <v>514070</v>
      </c>
      <c r="AE7" s="1">
        <v>514965</v>
      </c>
      <c r="AF7" s="1">
        <v>516438</v>
      </c>
      <c r="AG7" s="1">
        <v>515666</v>
      </c>
      <c r="AH7" s="1">
        <v>516246</v>
      </c>
      <c r="AI7" s="1">
        <v>515411</v>
      </c>
      <c r="AJ7" s="1"/>
      <c r="AK7" s="1"/>
      <c r="AL7" s="1"/>
      <c r="AM7" s="1"/>
      <c r="AN7" s="1"/>
      <c r="AO7" s="1"/>
      <c r="AP7" s="1"/>
      <c r="AQ7" s="1"/>
    </row>
    <row r="8" spans="1:45" x14ac:dyDescent="0.2">
      <c r="A8" t="s">
        <v>3</v>
      </c>
      <c r="B8">
        <v>328</v>
      </c>
      <c r="C8" s="1">
        <v>632780</v>
      </c>
      <c r="D8" s="1">
        <v>634081</v>
      </c>
      <c r="E8" s="1">
        <v>632936</v>
      </c>
      <c r="F8" s="1">
        <v>632691</v>
      </c>
      <c r="G8" s="1">
        <v>634427</v>
      </c>
      <c r="H8" s="1">
        <v>632721</v>
      </c>
      <c r="I8" s="1">
        <v>632246</v>
      </c>
      <c r="J8" s="1">
        <v>629362</v>
      </c>
      <c r="K8" s="1">
        <v>629663</v>
      </c>
      <c r="L8" s="1">
        <v>628396</v>
      </c>
      <c r="M8" s="1">
        <v>625892</v>
      </c>
      <c r="N8" s="1">
        <v>628470</v>
      </c>
      <c r="O8" s="1">
        <v>627388</v>
      </c>
      <c r="P8" s="1">
        <v>626895</v>
      </c>
      <c r="Q8" s="1">
        <v>627969</v>
      </c>
      <c r="R8" s="1">
        <v>626448</v>
      </c>
      <c r="S8" s="1">
        <v>627005</v>
      </c>
      <c r="T8" s="1">
        <v>625739</v>
      </c>
      <c r="U8" s="1">
        <v>628299</v>
      </c>
      <c r="V8" s="1">
        <v>626802</v>
      </c>
      <c r="W8" s="1">
        <v>626753</v>
      </c>
      <c r="X8" s="1">
        <v>630713</v>
      </c>
      <c r="Y8" s="1">
        <v>632122</v>
      </c>
      <c r="Z8" s="1">
        <v>632002</v>
      </c>
      <c r="AA8" s="1">
        <v>632234</v>
      </c>
      <c r="AB8" s="1">
        <v>633057</v>
      </c>
      <c r="AC8" s="1">
        <v>632596</v>
      </c>
      <c r="AD8" s="1">
        <v>632677</v>
      </c>
      <c r="AE8" s="1">
        <v>634710</v>
      </c>
      <c r="AF8" s="1">
        <v>634598</v>
      </c>
      <c r="AG8" s="1">
        <v>634310</v>
      </c>
      <c r="AH8" s="1">
        <v>634682</v>
      </c>
      <c r="AI8" s="1">
        <v>634813</v>
      </c>
      <c r="AJ8" s="1"/>
      <c r="AK8" s="1"/>
      <c r="AL8" s="1"/>
      <c r="AM8" s="1"/>
      <c r="AN8" s="1"/>
      <c r="AO8" s="1"/>
      <c r="AP8" s="1"/>
      <c r="AQ8" s="1"/>
    </row>
    <row r="9" spans="1:45" x14ac:dyDescent="0.2">
      <c r="A9" t="s">
        <v>4</v>
      </c>
      <c r="B9">
        <v>438</v>
      </c>
      <c r="C9" s="1">
        <v>752659</v>
      </c>
      <c r="D9" s="1">
        <v>753240</v>
      </c>
      <c r="E9" s="1">
        <v>751926</v>
      </c>
      <c r="F9" s="1">
        <v>752739</v>
      </c>
      <c r="G9" s="1">
        <v>753463</v>
      </c>
      <c r="H9" s="1">
        <v>751576</v>
      </c>
      <c r="I9" s="1">
        <v>751877</v>
      </c>
      <c r="J9" s="1">
        <v>748799</v>
      </c>
      <c r="K9" s="1">
        <v>746843</v>
      </c>
      <c r="L9" s="1">
        <v>747174</v>
      </c>
      <c r="M9" s="1">
        <v>743537</v>
      </c>
      <c r="N9" s="1">
        <v>746711</v>
      </c>
      <c r="O9" s="1">
        <v>743441</v>
      </c>
      <c r="P9" s="1">
        <v>743476</v>
      </c>
      <c r="Q9" s="1">
        <v>743842</v>
      </c>
      <c r="R9" s="1">
        <v>742522</v>
      </c>
      <c r="S9" s="1">
        <v>740908</v>
      </c>
      <c r="T9" s="1">
        <v>741250</v>
      </c>
      <c r="U9" s="1">
        <v>744118</v>
      </c>
      <c r="V9" s="1">
        <v>742255</v>
      </c>
      <c r="W9" s="1">
        <v>741520</v>
      </c>
      <c r="X9" s="1">
        <v>748979</v>
      </c>
      <c r="Y9" s="1">
        <v>749912</v>
      </c>
      <c r="Z9" s="1">
        <v>750590</v>
      </c>
      <c r="AA9" s="1">
        <v>750203</v>
      </c>
      <c r="AB9" s="1">
        <v>750705</v>
      </c>
      <c r="AC9" s="1">
        <v>750850</v>
      </c>
      <c r="AD9" s="1">
        <v>750630</v>
      </c>
      <c r="AE9" s="1">
        <v>753145</v>
      </c>
      <c r="AF9" s="1">
        <v>753815</v>
      </c>
      <c r="AG9" s="1">
        <v>753555</v>
      </c>
      <c r="AH9" s="1">
        <v>754041</v>
      </c>
      <c r="AI9" s="1">
        <v>754003</v>
      </c>
      <c r="AJ9" s="1"/>
      <c r="AK9" s="1"/>
      <c r="AL9" s="1"/>
      <c r="AM9" s="1"/>
      <c r="AN9" s="1"/>
      <c r="AO9" s="1"/>
      <c r="AP9" s="1"/>
      <c r="AQ9" s="1"/>
    </row>
    <row r="10" spans="1:45" x14ac:dyDescent="0.2">
      <c r="A10" t="s">
        <v>5</v>
      </c>
      <c r="B10">
        <v>547</v>
      </c>
      <c r="C10" s="1">
        <v>869550</v>
      </c>
      <c r="D10" s="1">
        <v>869966</v>
      </c>
      <c r="E10" s="1">
        <v>869144</v>
      </c>
      <c r="F10" s="1">
        <v>869330</v>
      </c>
      <c r="G10" s="1">
        <v>870665</v>
      </c>
      <c r="H10" s="1">
        <v>869707</v>
      </c>
      <c r="I10" s="1">
        <v>869702</v>
      </c>
      <c r="J10" s="1">
        <v>865166</v>
      </c>
      <c r="K10" s="1">
        <v>862175</v>
      </c>
      <c r="L10" s="1">
        <v>861138</v>
      </c>
      <c r="M10" s="1">
        <v>858825</v>
      </c>
      <c r="N10" s="1">
        <v>860762</v>
      </c>
      <c r="O10" s="1">
        <v>860157</v>
      </c>
      <c r="P10" s="1">
        <v>857609</v>
      </c>
      <c r="Q10" s="1">
        <v>858575</v>
      </c>
      <c r="R10" s="1">
        <v>857964</v>
      </c>
      <c r="S10" s="1">
        <v>856215</v>
      </c>
      <c r="T10" s="1">
        <v>855560</v>
      </c>
      <c r="U10" s="1">
        <v>858396</v>
      </c>
      <c r="V10" s="1">
        <v>856744</v>
      </c>
      <c r="W10" s="1">
        <v>856540</v>
      </c>
      <c r="X10" s="1">
        <v>866032</v>
      </c>
      <c r="Y10" s="1">
        <v>867625</v>
      </c>
      <c r="Z10" s="1">
        <v>866414</v>
      </c>
      <c r="AA10" s="1">
        <v>866704</v>
      </c>
      <c r="AB10" s="1">
        <v>867288</v>
      </c>
      <c r="AC10" s="1">
        <v>867368</v>
      </c>
      <c r="AD10" s="1">
        <v>867380</v>
      </c>
      <c r="AE10" s="1">
        <v>870982</v>
      </c>
      <c r="AF10" s="1">
        <v>871608</v>
      </c>
      <c r="AG10" s="1">
        <v>871337</v>
      </c>
      <c r="AH10" s="1">
        <v>871309</v>
      </c>
      <c r="AI10" s="1">
        <v>871379</v>
      </c>
      <c r="AJ10" s="1"/>
      <c r="AK10" s="1"/>
      <c r="AL10" s="1"/>
      <c r="AM10" s="1"/>
      <c r="AN10" s="1"/>
      <c r="AO10" s="1"/>
      <c r="AP10" s="1"/>
      <c r="AQ10" s="1"/>
    </row>
    <row r="11" spans="1:45" x14ac:dyDescent="0.2">
      <c r="A11" t="s">
        <v>6</v>
      </c>
      <c r="B11">
        <v>657</v>
      </c>
      <c r="C11" s="1">
        <v>989142</v>
      </c>
      <c r="D11" s="1">
        <v>989757</v>
      </c>
      <c r="E11" s="1">
        <v>988650</v>
      </c>
      <c r="F11" s="1">
        <v>989397</v>
      </c>
      <c r="G11" s="1">
        <v>988943</v>
      </c>
      <c r="H11" s="1">
        <v>988777</v>
      </c>
      <c r="I11" s="1">
        <v>988918</v>
      </c>
      <c r="J11" s="1">
        <v>983535</v>
      </c>
      <c r="K11" s="1">
        <v>979457</v>
      </c>
      <c r="L11" s="1">
        <v>979646</v>
      </c>
      <c r="M11" s="1">
        <v>977118</v>
      </c>
      <c r="N11" s="1">
        <v>978444</v>
      </c>
      <c r="O11" s="1">
        <v>977836</v>
      </c>
      <c r="P11" s="1">
        <v>975632</v>
      </c>
      <c r="Q11" s="1">
        <v>976741</v>
      </c>
      <c r="R11" s="1">
        <v>975962</v>
      </c>
      <c r="S11" s="1">
        <v>973129</v>
      </c>
      <c r="T11" s="1">
        <v>972405</v>
      </c>
      <c r="U11" s="1">
        <v>974147</v>
      </c>
      <c r="V11" s="1">
        <v>975195</v>
      </c>
      <c r="W11" s="1">
        <v>975133</v>
      </c>
      <c r="X11" s="1">
        <v>985660</v>
      </c>
      <c r="Y11" s="1">
        <v>985820</v>
      </c>
      <c r="Z11" s="1">
        <v>985392</v>
      </c>
      <c r="AA11" s="1">
        <v>985677</v>
      </c>
      <c r="AB11" s="1">
        <v>985572</v>
      </c>
      <c r="AC11" s="1">
        <v>985932</v>
      </c>
      <c r="AD11" s="1">
        <v>985363</v>
      </c>
      <c r="AE11" s="1">
        <v>991100</v>
      </c>
      <c r="AF11" s="1">
        <v>990992</v>
      </c>
      <c r="AG11" s="1">
        <v>990311</v>
      </c>
      <c r="AH11" s="1">
        <v>990198</v>
      </c>
      <c r="AI11" s="1">
        <v>989941</v>
      </c>
    </row>
    <row r="13" spans="1:45" x14ac:dyDescent="0.2">
      <c r="A13" t="s">
        <v>8</v>
      </c>
      <c r="C13">
        <f>LINEST(C5:C11,$B5:$B11)</f>
        <v>1080.8894725584867</v>
      </c>
      <c r="D13">
        <f t="shared" ref="D13:AS13" si="0">LINEST(D5:D11,$B5:$B11)</f>
        <v>1080.6777609811218</v>
      </c>
      <c r="E13">
        <f t="shared" si="0"/>
        <v>1080.6953853980435</v>
      </c>
      <c r="F13">
        <f t="shared" si="0"/>
        <v>1081.6024546788533</v>
      </c>
      <c r="G13">
        <f t="shared" si="0"/>
        <v>1078.7433669304326</v>
      </c>
      <c r="H13">
        <f t="shared" si="0"/>
        <v>1082.0789206605118</v>
      </c>
      <c r="I13">
        <f>LINEST(I5:I11,$B5:$B11)</f>
        <v>1081.4458919961755</v>
      </c>
      <c r="J13">
        <f t="shared" si="0"/>
        <v>1075.8970485226421</v>
      </c>
      <c r="K13">
        <f t="shared" si="0"/>
        <v>1065.0284853866249</v>
      </c>
      <c r="L13">
        <f t="shared" si="0"/>
        <v>1066.444578846098</v>
      </c>
      <c r="M13">
        <f t="shared" si="0"/>
        <v>1060.9976762100835</v>
      </c>
      <c r="N13">
        <f t="shared" si="0"/>
        <v>1059.2021283938664</v>
      </c>
      <c r="O13">
        <f t="shared" si="0"/>
        <v>1059.1677282929729</v>
      </c>
      <c r="P13">
        <f t="shared" si="0"/>
        <v>1059.615457080188</v>
      </c>
      <c r="Q13">
        <f t="shared" si="0"/>
        <v>1058.3251145704269</v>
      </c>
      <c r="R13">
        <f t="shared" si="0"/>
        <v>1058.8386282566714</v>
      </c>
      <c r="S13">
        <f t="shared" si="0"/>
        <v>1056.5919200793512</v>
      </c>
      <c r="T13">
        <f t="shared" si="0"/>
        <v>1051.4686275579156</v>
      </c>
      <c r="U13">
        <f t="shared" si="0"/>
        <v>1055.1017184285829</v>
      </c>
      <c r="V13">
        <f t="shared" si="0"/>
        <v>1056.6356979976376</v>
      </c>
      <c r="W13">
        <f t="shared" si="0"/>
        <v>1056.3011693938033</v>
      </c>
      <c r="X13">
        <f t="shared" si="0"/>
        <v>1076.1732765863892</v>
      </c>
      <c r="Y13">
        <f t="shared" si="0"/>
        <v>1072.8096631143724</v>
      </c>
      <c r="Z13">
        <f t="shared" si="0"/>
        <v>1073.2701902150293</v>
      </c>
      <c r="AA13">
        <f>LINEST(AA5:AA11,$B5:$B11)</f>
        <v>1075.7743111714046</v>
      </c>
      <c r="AB13">
        <f t="shared" si="0"/>
        <v>1072.277612367641</v>
      </c>
      <c r="AC13">
        <f t="shared" si="0"/>
        <v>1076.1426536027691</v>
      </c>
      <c r="AD13">
        <f t="shared" si="0"/>
        <v>1073.745081013094</v>
      </c>
      <c r="AE13">
        <f t="shared" si="0"/>
        <v>1084.2111777107048</v>
      </c>
      <c r="AF13">
        <f t="shared" si="0"/>
        <v>1081.9310485430935</v>
      </c>
      <c r="AG13">
        <f t="shared" si="0"/>
        <v>1082.8808578338223</v>
      </c>
      <c r="AH13">
        <f t="shared" si="0"/>
        <v>1081.8235351261253</v>
      </c>
      <c r="AI13">
        <f t="shared" si="0"/>
        <v>1082.4782030721403</v>
      </c>
      <c r="AJ13" t="e">
        <f t="shared" si="0"/>
        <v>#VALUE!</v>
      </c>
      <c r="AK13" t="e">
        <f t="shared" si="0"/>
        <v>#VALUE!</v>
      </c>
      <c r="AL13" t="e">
        <f t="shared" si="0"/>
        <v>#VALUE!</v>
      </c>
      <c r="AM13" t="e">
        <f t="shared" si="0"/>
        <v>#VALUE!</v>
      </c>
      <c r="AN13" t="e">
        <f t="shared" si="0"/>
        <v>#VALUE!</v>
      </c>
      <c r="AO13" t="e">
        <f t="shared" si="0"/>
        <v>#VALUE!</v>
      </c>
      <c r="AP13" t="e">
        <f t="shared" si="0"/>
        <v>#VALUE!</v>
      </c>
      <c r="AQ13" t="e">
        <f t="shared" si="0"/>
        <v>#VALUE!</v>
      </c>
      <c r="AR13" t="e">
        <f t="shared" si="0"/>
        <v>#VALUE!</v>
      </c>
      <c r="AS13" t="e">
        <f t="shared" si="0"/>
        <v>#VALUE!</v>
      </c>
    </row>
    <row r="14" spans="1:45" x14ac:dyDescent="0.2">
      <c r="A14" t="s">
        <v>65</v>
      </c>
      <c r="C14">
        <f>LINEST(C6:C11,$B6:$B11)</f>
        <v>1082.514233922531</v>
      </c>
      <c r="D14">
        <f>LINEST(D6:D11,$B6:$B11)</f>
        <v>1081.484581210347</v>
      </c>
      <c r="E14">
        <f t="shared" ref="E14:AS14" si="1">LINEST(E6:E11,$B6:$B11)</f>
        <v>1081.5391909323052</v>
      </c>
      <c r="F14">
        <f t="shared" si="1"/>
        <v>1082.7607515351949</v>
      </c>
      <c r="G14">
        <f t="shared" si="1"/>
        <v>1080.5683463026814</v>
      </c>
      <c r="H14">
        <f t="shared" si="1"/>
        <v>1083.0326868950835</v>
      </c>
      <c r="I14">
        <f>LINEST(I6:I11,$B6:$B11)</f>
        <v>1081.5143922761629</v>
      </c>
      <c r="J14">
        <f t="shared" si="1"/>
        <v>1076.7702877659488</v>
      </c>
      <c r="K14">
        <f t="shared" si="1"/>
        <v>1065.6955679285359</v>
      </c>
      <c r="L14">
        <f t="shared" si="1"/>
        <v>1068.0738325796285</v>
      </c>
      <c r="M14">
        <f t="shared" si="1"/>
        <v>1063.4848167514269</v>
      </c>
      <c r="N14">
        <f t="shared" si="1"/>
        <v>1062.4772364665341</v>
      </c>
      <c r="O14">
        <f t="shared" si="1"/>
        <v>1063.269190033111</v>
      </c>
      <c r="P14">
        <f t="shared" si="1"/>
        <v>1061.2715900057376</v>
      </c>
      <c r="Q14">
        <f t="shared" si="1"/>
        <v>1061.531422055398</v>
      </c>
      <c r="R14">
        <f t="shared" si="1"/>
        <v>1061.4411135363712</v>
      </c>
      <c r="S14">
        <f t="shared" si="1"/>
        <v>1059.3122248207776</v>
      </c>
      <c r="T14">
        <f t="shared" si="1"/>
        <v>1053.2155622628177</v>
      </c>
      <c r="U14">
        <f t="shared" si="1"/>
        <v>1056.9313628518298</v>
      </c>
      <c r="V14">
        <f t="shared" si="1"/>
        <v>1058.5378970478589</v>
      </c>
      <c r="W14">
        <f t="shared" si="1"/>
        <v>1058.9536716159469</v>
      </c>
      <c r="X14">
        <f t="shared" si="1"/>
        <v>1078.7037235384316</v>
      </c>
      <c r="Y14">
        <f t="shared" si="1"/>
        <v>1075.1778279451987</v>
      </c>
      <c r="Z14">
        <f t="shared" si="1"/>
        <v>1074.4076117964701</v>
      </c>
      <c r="AA14">
        <f t="shared" si="1"/>
        <v>1077.0039811217007</v>
      </c>
      <c r="AB14">
        <f t="shared" si="1"/>
        <v>1073.5692447009226</v>
      </c>
      <c r="AC14">
        <f t="shared" si="1"/>
        <v>1077.4694970322621</v>
      </c>
      <c r="AD14">
        <f t="shared" si="1"/>
        <v>1074.9354967569334</v>
      </c>
      <c r="AE14">
        <f t="shared" si="1"/>
        <v>1085.3141879283605</v>
      </c>
      <c r="AF14">
        <f t="shared" si="1"/>
        <v>1083.5222486852274</v>
      </c>
      <c r="AG14">
        <f t="shared" si="1"/>
        <v>1083.7592658757474</v>
      </c>
      <c r="AH14">
        <f t="shared" si="1"/>
        <v>1082.7286566757991</v>
      </c>
      <c r="AI14">
        <f t="shared" si="1"/>
        <v>1083.1878591305192</v>
      </c>
      <c r="AJ14" t="e">
        <f t="shared" si="1"/>
        <v>#VALUE!</v>
      </c>
      <c r="AK14" t="e">
        <f t="shared" si="1"/>
        <v>#VALUE!</v>
      </c>
      <c r="AL14" t="e">
        <f t="shared" si="1"/>
        <v>#VALUE!</v>
      </c>
      <c r="AM14" t="e">
        <f t="shared" si="1"/>
        <v>#VALUE!</v>
      </c>
      <c r="AN14" t="e">
        <f t="shared" si="1"/>
        <v>#VALUE!</v>
      </c>
      <c r="AO14" t="e">
        <f t="shared" si="1"/>
        <v>#VALUE!</v>
      </c>
      <c r="AP14" t="e">
        <f t="shared" si="1"/>
        <v>#VALUE!</v>
      </c>
      <c r="AQ14" t="e">
        <f t="shared" si="1"/>
        <v>#VALUE!</v>
      </c>
      <c r="AR14" t="e">
        <f t="shared" si="1"/>
        <v>#VALUE!</v>
      </c>
      <c r="AS14" t="e">
        <f t="shared" si="1"/>
        <v>#VALUE!</v>
      </c>
    </row>
    <row r="15" spans="1:45" x14ac:dyDescent="0.2">
      <c r="A15" t="s">
        <v>9</v>
      </c>
      <c r="C15">
        <f>INDEX(LINEST(C5:C11,$B5:$B11),2)</f>
        <v>278677.87179829134</v>
      </c>
      <c r="D15">
        <f t="shared" ref="D15:AS15" si="2">INDEX(LINEST(D5:D11,$B5:$B11),2)</f>
        <v>279404.9753577715</v>
      </c>
      <c r="E15">
        <f t="shared" si="2"/>
        <v>278356.75842427113</v>
      </c>
      <c r="F15">
        <f t="shared" si="2"/>
        <v>278326.85095618805</v>
      </c>
      <c r="G15">
        <f t="shared" si="2"/>
        <v>280391.42848956224</v>
      </c>
      <c r="H15">
        <f t="shared" si="2"/>
        <v>277713.65162878326</v>
      </c>
      <c r="I15">
        <f>INDEX(LINEST(I5:I11,$B5:$B11),2)</f>
        <v>278059.55632868456</v>
      </c>
      <c r="J15">
        <f t="shared" si="2"/>
        <v>276779.66934949224</v>
      </c>
      <c r="K15">
        <f t="shared" si="2"/>
        <v>279895.35887087847</v>
      </c>
      <c r="L15">
        <f t="shared" si="2"/>
        <v>278652.4161761172</v>
      </c>
      <c r="M15">
        <f t="shared" si="2"/>
        <v>278895.4774847168</v>
      </c>
      <c r="N15">
        <f t="shared" si="2"/>
        <v>281775.75811750017</v>
      </c>
      <c r="O15">
        <f t="shared" si="2"/>
        <v>280557.05609349359</v>
      </c>
      <c r="P15">
        <f t="shared" si="2"/>
        <v>278880.72345323541</v>
      </c>
      <c r="Q15">
        <f t="shared" si="2"/>
        <v>280396.36594322696</v>
      </c>
      <c r="R15">
        <f t="shared" si="2"/>
        <v>279191.42766255885</v>
      </c>
      <c r="S15">
        <f t="shared" si="2"/>
        <v>278534.02510536736</v>
      </c>
      <c r="T15">
        <f t="shared" si="2"/>
        <v>280838.08932062163</v>
      </c>
      <c r="U15">
        <f t="shared" si="2"/>
        <v>281313.87847609818</v>
      </c>
      <c r="V15">
        <f t="shared" si="2"/>
        <v>279819.21861477592</v>
      </c>
      <c r="W15">
        <f t="shared" si="2"/>
        <v>279643.08736623521</v>
      </c>
      <c r="X15">
        <f t="shared" si="2"/>
        <v>277735.80530398444</v>
      </c>
      <c r="Y15">
        <f t="shared" si="2"/>
        <v>280487.51207143685</v>
      </c>
      <c r="Z15">
        <f t="shared" si="2"/>
        <v>279933.26181366394</v>
      </c>
      <c r="AA15">
        <f>INDEX(LINEST(AA5:AA11,$B5:$B11),2)</f>
        <v>278718.83694527723</v>
      </c>
      <c r="AB15">
        <f t="shared" si="2"/>
        <v>280935.96702382766</v>
      </c>
      <c r="AC15">
        <f t="shared" si="2"/>
        <v>278932.71990960487</v>
      </c>
      <c r="AD15">
        <f t="shared" si="2"/>
        <v>279997.29410727095</v>
      </c>
      <c r="AE15">
        <f t="shared" si="2"/>
        <v>278361.07177758421</v>
      </c>
      <c r="AF15">
        <f t="shared" si="2"/>
        <v>279856.21705706109</v>
      </c>
      <c r="AG15">
        <f t="shared" si="2"/>
        <v>278955.84397714894</v>
      </c>
      <c r="AH15">
        <f t="shared" si="2"/>
        <v>279635.24182071968</v>
      </c>
      <c r="AI15">
        <f t="shared" si="2"/>
        <v>279195.08730530704</v>
      </c>
      <c r="AJ15" t="e">
        <f t="shared" si="2"/>
        <v>#VALUE!</v>
      </c>
      <c r="AK15" t="e">
        <f t="shared" si="2"/>
        <v>#VALUE!</v>
      </c>
      <c r="AL15" t="e">
        <f t="shared" si="2"/>
        <v>#VALUE!</v>
      </c>
      <c r="AM15" t="e">
        <f t="shared" si="2"/>
        <v>#VALUE!</v>
      </c>
      <c r="AN15" t="e">
        <f t="shared" si="2"/>
        <v>#VALUE!</v>
      </c>
      <c r="AO15" t="e">
        <f t="shared" si="2"/>
        <v>#VALUE!</v>
      </c>
      <c r="AP15" t="e">
        <f t="shared" si="2"/>
        <v>#VALUE!</v>
      </c>
      <c r="AQ15" t="e">
        <f t="shared" si="2"/>
        <v>#VALUE!</v>
      </c>
      <c r="AR15" t="e">
        <f t="shared" si="2"/>
        <v>#VALUE!</v>
      </c>
      <c r="AS15" t="e">
        <f t="shared" si="2"/>
        <v>#VALUE!</v>
      </c>
    </row>
    <row r="16" spans="1:45" x14ac:dyDescent="0.2">
      <c r="A16" t="s">
        <v>72</v>
      </c>
      <c r="C16">
        <f>INDEX(LINEST(C6:C11,$B6:$B11),2)</f>
        <v>277907.29603535013</v>
      </c>
      <c r="D16">
        <f t="shared" ref="D16:AS16" si="3">INDEX(LINEST(D6:D11,$B6:$B11),2)</f>
        <v>279022.32463290199</v>
      </c>
      <c r="E16">
        <f t="shared" si="3"/>
        <v>277956.56667443836</v>
      </c>
      <c r="F16">
        <f t="shared" si="3"/>
        <v>277777.50537009782</v>
      </c>
      <c r="G16">
        <f t="shared" si="3"/>
        <v>279525.89530835586</v>
      </c>
      <c r="H16">
        <f t="shared" si="3"/>
        <v>277261.3088047005</v>
      </c>
      <c r="I16">
        <f t="shared" si="3"/>
        <v>278027.0686928503</v>
      </c>
      <c r="J16">
        <f t="shared" si="3"/>
        <v>276365.51807101397</v>
      </c>
      <c r="K16">
        <f t="shared" si="3"/>
        <v>279578.98155538266</v>
      </c>
      <c r="L16">
        <f t="shared" si="3"/>
        <v>277879.70981657231</v>
      </c>
      <c r="M16">
        <f t="shared" si="3"/>
        <v>277715.90104807826</v>
      </c>
      <c r="N16">
        <f t="shared" si="3"/>
        <v>280222.47222723969</v>
      </c>
      <c r="O16">
        <f t="shared" si="3"/>
        <v>278611.85535231291</v>
      </c>
      <c r="P16">
        <f t="shared" si="3"/>
        <v>278095.26909613481</v>
      </c>
      <c r="Q16">
        <f t="shared" si="3"/>
        <v>278875.71011577325</v>
      </c>
      <c r="R16">
        <f t="shared" si="3"/>
        <v>277957.14666331373</v>
      </c>
      <c r="S16">
        <f t="shared" si="3"/>
        <v>277243.86585617205</v>
      </c>
      <c r="T16">
        <f t="shared" si="3"/>
        <v>280009.57039296365</v>
      </c>
      <c r="U16">
        <f t="shared" si="3"/>
        <v>280446.13280060719</v>
      </c>
      <c r="V16">
        <f t="shared" si="3"/>
        <v>278917.06244782871</v>
      </c>
      <c r="W16">
        <f t="shared" si="3"/>
        <v>278385.08482582303</v>
      </c>
      <c r="X16">
        <f t="shared" si="3"/>
        <v>276535.68993085757</v>
      </c>
      <c r="Y16">
        <f t="shared" si="3"/>
        <v>279364.36225899798</v>
      </c>
      <c r="Z16">
        <f t="shared" si="3"/>
        <v>279393.81674665253</v>
      </c>
      <c r="AA16">
        <f t="shared" si="3"/>
        <v>278135.64123353496</v>
      </c>
      <c r="AB16">
        <f t="shared" si="3"/>
        <v>280323.38440542982</v>
      </c>
      <c r="AC16">
        <f t="shared" si="3"/>
        <v>278303.43772047159</v>
      </c>
      <c r="AD16">
        <f t="shared" si="3"/>
        <v>279432.71549263498</v>
      </c>
      <c r="AE16">
        <f t="shared" si="3"/>
        <v>277837.94699211646</v>
      </c>
      <c r="AF16">
        <f t="shared" si="3"/>
        <v>279101.558378777</v>
      </c>
      <c r="AG16">
        <f t="shared" si="3"/>
        <v>278539.24129194272</v>
      </c>
      <c r="AH16">
        <f t="shared" si="3"/>
        <v>279205.96971705626</v>
      </c>
      <c r="AI16">
        <f t="shared" si="3"/>
        <v>278858.51864315604</v>
      </c>
      <c r="AJ16" t="e">
        <f t="shared" si="3"/>
        <v>#VALUE!</v>
      </c>
      <c r="AK16" t="e">
        <f t="shared" si="3"/>
        <v>#VALUE!</v>
      </c>
      <c r="AL16" t="e">
        <f t="shared" si="3"/>
        <v>#VALUE!</v>
      </c>
      <c r="AM16" t="e">
        <f t="shared" si="3"/>
        <v>#VALUE!</v>
      </c>
      <c r="AN16" t="e">
        <f t="shared" si="3"/>
        <v>#VALUE!</v>
      </c>
      <c r="AO16" t="e">
        <f t="shared" si="3"/>
        <v>#VALUE!</v>
      </c>
      <c r="AP16" t="e">
        <f t="shared" si="3"/>
        <v>#VALUE!</v>
      </c>
      <c r="AQ16" t="e">
        <f t="shared" si="3"/>
        <v>#VALUE!</v>
      </c>
      <c r="AR16" t="e">
        <f t="shared" si="3"/>
        <v>#VALUE!</v>
      </c>
      <c r="AS16" t="e">
        <f t="shared" si="3"/>
        <v>#VALUE!</v>
      </c>
    </row>
    <row r="17" spans="1:45" x14ac:dyDescent="0.2">
      <c r="A17" t="s">
        <v>10</v>
      </c>
      <c r="C17">
        <f>INDEX(LINEST(C5:C11,$B5:$B11,TRUE,TRUE),3)</f>
        <v>0.99999382689809613</v>
      </c>
      <c r="D17">
        <f t="shared" ref="D17:AS17" si="4">INDEX(LINEST(D5:D11,$B5:$B11,TRUE,TRUE),3)</f>
        <v>0.99999537271723493</v>
      </c>
      <c r="E17">
        <f t="shared" si="4"/>
        <v>0.99999811043539777</v>
      </c>
      <c r="F17">
        <f t="shared" si="4"/>
        <v>0.99999518873034221</v>
      </c>
      <c r="G17">
        <f t="shared" si="4"/>
        <v>0.99999199607206124</v>
      </c>
      <c r="H17">
        <f t="shared" si="4"/>
        <v>0.9999984451463122</v>
      </c>
      <c r="I17">
        <f>INDEX(LINEST(I5:I11,$B5:$B11,TRUE,TRUE),3)</f>
        <v>0.99998876086809674</v>
      </c>
      <c r="J17">
        <f t="shared" si="4"/>
        <v>0.99999671836100867</v>
      </c>
      <c r="K17">
        <f t="shared" si="4"/>
        <v>0.99999620492362218</v>
      </c>
      <c r="L17">
        <f t="shared" si="4"/>
        <v>0.99998415619084524</v>
      </c>
      <c r="M17">
        <f t="shared" si="4"/>
        <v>0.99998704991224863</v>
      </c>
      <c r="N17">
        <f t="shared" si="4"/>
        <v>0.99997379079809934</v>
      </c>
      <c r="O17">
        <f t="shared" si="4"/>
        <v>0.99997002567838511</v>
      </c>
      <c r="P17">
        <f t="shared" si="4"/>
        <v>0.99999043337466653</v>
      </c>
      <c r="Q17">
        <f t="shared" si="4"/>
        <v>0.99997932972111792</v>
      </c>
      <c r="R17">
        <f t="shared" si="4"/>
        <v>0.99998637924762857</v>
      </c>
      <c r="S17">
        <f t="shared" si="4"/>
        <v>0.99996894924171598</v>
      </c>
      <c r="T17">
        <f t="shared" si="4"/>
        <v>0.99999353052989493</v>
      </c>
      <c r="U17">
        <f t="shared" si="4"/>
        <v>0.99998670830624625</v>
      </c>
      <c r="V17">
        <f t="shared" si="4"/>
        <v>0.99998726104963376</v>
      </c>
      <c r="W17">
        <f t="shared" si="4"/>
        <v>0.99997758333895281</v>
      </c>
      <c r="X17">
        <f t="shared" si="4"/>
        <v>0.99998832898388212</v>
      </c>
      <c r="Y17">
        <f t="shared" si="4"/>
        <v>0.99999141648931089</v>
      </c>
      <c r="Z17">
        <f t="shared" si="4"/>
        <v>0.99999575047815259</v>
      </c>
      <c r="AA17">
        <f>INDEX(LINEST(AA5:AA11,$B5:$B11,TRUE,TRUE),3)</f>
        <v>0.99999446657491942</v>
      </c>
      <c r="AB17">
        <f t="shared" si="4"/>
        <v>0.99999613232860451</v>
      </c>
      <c r="AC17">
        <f t="shared" si="4"/>
        <v>0.99999135787467242</v>
      </c>
      <c r="AD17">
        <f t="shared" si="4"/>
        <v>0.9999946393028768</v>
      </c>
      <c r="AE17">
        <f t="shared" si="4"/>
        <v>0.9999946662959478</v>
      </c>
      <c r="AF17">
        <f t="shared" si="4"/>
        <v>0.99999620933141475</v>
      </c>
      <c r="AG17">
        <f t="shared" si="4"/>
        <v>0.99999806874264441</v>
      </c>
      <c r="AH17">
        <f t="shared" si="4"/>
        <v>0.99999689987933371</v>
      </c>
      <c r="AI17">
        <f t="shared" si="4"/>
        <v>0.99999484613783185</v>
      </c>
      <c r="AJ17" t="e">
        <f t="shared" si="4"/>
        <v>#VALUE!</v>
      </c>
      <c r="AK17" t="e">
        <f t="shared" si="4"/>
        <v>#VALUE!</v>
      </c>
      <c r="AL17" t="e">
        <f t="shared" si="4"/>
        <v>#VALUE!</v>
      </c>
      <c r="AM17" t="e">
        <f t="shared" si="4"/>
        <v>#VALUE!</v>
      </c>
      <c r="AN17" t="e">
        <f t="shared" si="4"/>
        <v>#VALUE!</v>
      </c>
      <c r="AO17" t="e">
        <f t="shared" si="4"/>
        <v>#VALUE!</v>
      </c>
      <c r="AP17" t="e">
        <f t="shared" si="4"/>
        <v>#VALUE!</v>
      </c>
      <c r="AQ17" t="e">
        <f t="shared" si="4"/>
        <v>#VALUE!</v>
      </c>
      <c r="AR17" t="e">
        <f t="shared" si="4"/>
        <v>#VALUE!</v>
      </c>
      <c r="AS17" t="e">
        <f t="shared" si="4"/>
        <v>#VALUE!</v>
      </c>
    </row>
    <row r="19" spans="1:45" s="3" customFormat="1" x14ac:dyDescent="0.2">
      <c r="J19" s="3" t="s">
        <v>35</v>
      </c>
      <c r="O19" s="3" t="s">
        <v>38</v>
      </c>
      <c r="P19" s="3" t="s">
        <v>41</v>
      </c>
      <c r="S19" s="3" t="s">
        <v>49</v>
      </c>
      <c r="X19" s="3" t="s">
        <v>58</v>
      </c>
    </row>
    <row r="20" spans="1:45" s="3" customFormat="1" x14ac:dyDescent="0.2">
      <c r="A20" s="3" t="s">
        <v>29</v>
      </c>
      <c r="C20" s="3">
        <v>5.05</v>
      </c>
      <c r="E20" s="5">
        <v>5.0490000000000004</v>
      </c>
      <c r="G20" s="5">
        <v>5.0380000000000003</v>
      </c>
      <c r="I20">
        <v>5.0220000000000002</v>
      </c>
      <c r="J20" s="5">
        <v>5.008</v>
      </c>
      <c r="K20" s="5">
        <v>5.0010000000000003</v>
      </c>
      <c r="L20" s="3">
        <v>4.99</v>
      </c>
      <c r="M20" s="5">
        <v>4.9470000000000001</v>
      </c>
      <c r="N20" s="5">
        <v>4.9720000000000004</v>
      </c>
      <c r="O20" s="5">
        <v>4.9720000000000004</v>
      </c>
      <c r="P20" s="5">
        <v>4.944</v>
      </c>
      <c r="R20" s="5">
        <v>4.9459999999999997</v>
      </c>
      <c r="S20" s="5">
        <v>4.9779999999999998</v>
      </c>
      <c r="T20" s="5">
        <v>4.9619999999999997</v>
      </c>
      <c r="AF20" s="5">
        <v>4.9800000000000004</v>
      </c>
      <c r="AG20" s="5">
        <v>4.9690000000000003</v>
      </c>
      <c r="AI20" s="5">
        <v>4.9660000000000002</v>
      </c>
    </row>
    <row r="22" spans="1:45" x14ac:dyDescent="0.2">
      <c r="A22" t="s">
        <v>83</v>
      </c>
      <c r="B22">
        <v>81430926</v>
      </c>
      <c r="J22" s="4"/>
      <c r="S22">
        <v>125.4</v>
      </c>
      <c r="T22">
        <v>125.86</v>
      </c>
      <c r="U22">
        <v>124.78</v>
      </c>
      <c r="V22">
        <v>124.28</v>
      </c>
      <c r="W22">
        <v>124.51</v>
      </c>
      <c r="Y22">
        <v>123.6</v>
      </c>
      <c r="Z22">
        <v>126.06</v>
      </c>
      <c r="AB22">
        <v>125.3</v>
      </c>
      <c r="AC22">
        <v>126.36</v>
      </c>
      <c r="AD22" t="s">
        <v>18</v>
      </c>
      <c r="AE22">
        <v>128</v>
      </c>
      <c r="AF22">
        <v>126.5</v>
      </c>
      <c r="AG22" t="s">
        <v>18</v>
      </c>
      <c r="AH22">
        <v>124.88</v>
      </c>
      <c r="AI22">
        <v>125.85</v>
      </c>
      <c r="AJ22">
        <v>125.35</v>
      </c>
      <c r="AK22">
        <v>125.5</v>
      </c>
      <c r="AL22">
        <v>125.8</v>
      </c>
      <c r="AM22">
        <v>127.12</v>
      </c>
      <c r="AN22">
        <v>124.26</v>
      </c>
      <c r="AO22">
        <v>125</v>
      </c>
      <c r="AP22">
        <v>126.24</v>
      </c>
    </row>
    <row r="23" spans="1:45" x14ac:dyDescent="0.2">
      <c r="J23" s="4"/>
      <c r="S23" t="s">
        <v>14</v>
      </c>
      <c r="T23" s="2" t="s">
        <v>11</v>
      </c>
      <c r="U23" t="s">
        <v>12</v>
      </c>
      <c r="V23" t="s">
        <v>11</v>
      </c>
      <c r="W23" t="s">
        <v>15</v>
      </c>
      <c r="Y23" t="s">
        <v>15</v>
      </c>
      <c r="Z23" t="s">
        <v>11</v>
      </c>
      <c r="AA23" t="s">
        <v>11</v>
      </c>
      <c r="AB23" t="s">
        <v>11</v>
      </c>
      <c r="AC23" t="s">
        <v>11</v>
      </c>
      <c r="AD23" t="s">
        <v>11</v>
      </c>
      <c r="AE23" t="s">
        <v>11</v>
      </c>
      <c r="AF23" s="2" t="s">
        <v>15</v>
      </c>
      <c r="AG23" t="s">
        <v>11</v>
      </c>
      <c r="AH23" t="s">
        <v>11</v>
      </c>
      <c r="AI23" t="s">
        <v>15</v>
      </c>
      <c r="AJ23" t="s">
        <v>15</v>
      </c>
      <c r="AK23" t="s">
        <v>11</v>
      </c>
      <c r="AL23" t="s">
        <v>13</v>
      </c>
      <c r="AM23" t="s">
        <v>11</v>
      </c>
      <c r="AN23" t="s">
        <v>11</v>
      </c>
      <c r="AO23" t="s">
        <v>13</v>
      </c>
      <c r="AP23" t="s">
        <v>11</v>
      </c>
    </row>
    <row r="24" spans="1:45" x14ac:dyDescent="0.2">
      <c r="J24" s="4"/>
      <c r="AA24" t="s">
        <v>16</v>
      </c>
      <c r="AB24" t="s">
        <v>16</v>
      </c>
      <c r="AC24" t="s">
        <v>16</v>
      </c>
      <c r="AD24" t="s">
        <v>16</v>
      </c>
      <c r="AE24" t="s">
        <v>16</v>
      </c>
      <c r="AF24" t="s">
        <v>19</v>
      </c>
      <c r="AG24" t="s">
        <v>16</v>
      </c>
      <c r="AH24" t="s">
        <v>16</v>
      </c>
      <c r="AI24" t="s">
        <v>16</v>
      </c>
      <c r="AJ24" t="s">
        <v>16</v>
      </c>
      <c r="AK24" t="s">
        <v>16</v>
      </c>
      <c r="AL24" t="s">
        <v>16</v>
      </c>
      <c r="AM24" t="s">
        <v>16</v>
      </c>
      <c r="AN24" t="s">
        <v>16</v>
      </c>
      <c r="AO24" t="s">
        <v>16</v>
      </c>
      <c r="AP24" t="s">
        <v>16</v>
      </c>
      <c r="AQ24" t="s">
        <v>16</v>
      </c>
      <c r="AR24" t="s">
        <v>16</v>
      </c>
      <c r="AS24" t="s">
        <v>16</v>
      </c>
    </row>
    <row r="25" spans="1:45" x14ac:dyDescent="0.2">
      <c r="AB25" t="s">
        <v>17</v>
      </c>
      <c r="AO25" t="s">
        <v>20</v>
      </c>
    </row>
    <row r="27" spans="1:45" ht="17" thickBot="1" x14ac:dyDescent="0.25"/>
    <row r="28" spans="1:45" ht="52" thickBot="1" x14ac:dyDescent="0.25">
      <c r="AI28" s="8"/>
      <c r="AJ28" s="11"/>
      <c r="AK28" s="10" t="s">
        <v>80</v>
      </c>
      <c r="AL28" s="19" t="s">
        <v>81</v>
      </c>
      <c r="AM28" s="13"/>
    </row>
    <row r="29" spans="1:45" x14ac:dyDescent="0.2">
      <c r="AI29" s="8" t="s">
        <v>76</v>
      </c>
      <c r="AJ29" s="11"/>
      <c r="AK29" s="9">
        <v>1.5760000000000001</v>
      </c>
      <c r="AL29" s="22">
        <v>1.4919</v>
      </c>
      <c r="AM29" s="13"/>
    </row>
    <row r="30" spans="1:45" x14ac:dyDescent="0.2">
      <c r="AI30" s="12" t="s">
        <v>66</v>
      </c>
      <c r="AJ30" s="14"/>
      <c r="AK30" s="13">
        <v>1046</v>
      </c>
      <c r="AL30" s="20">
        <v>1049</v>
      </c>
      <c r="AM30" s="13"/>
    </row>
    <row r="31" spans="1:45" x14ac:dyDescent="0.2">
      <c r="AI31" s="12" t="s">
        <v>78</v>
      </c>
      <c r="AJ31" s="14"/>
      <c r="AK31" s="13">
        <f>AK30+12*AK29</f>
        <v>1064.912</v>
      </c>
      <c r="AL31" s="20">
        <f>AL30+12*AL29</f>
        <v>1066.9028000000001</v>
      </c>
      <c r="AM31" s="13"/>
    </row>
    <row r="32" spans="1:45" x14ac:dyDescent="0.2">
      <c r="AI32" s="12" t="s">
        <v>67</v>
      </c>
      <c r="AJ32" s="14"/>
      <c r="AK32" s="13">
        <f>AK29/AK30</f>
        <v>1.5066921606118548E-3</v>
      </c>
      <c r="AL32" s="20">
        <f>AL29/AL30</f>
        <v>1.4222116301239275E-3</v>
      </c>
      <c r="AM32" s="13"/>
    </row>
    <row r="33" spans="35:39" x14ac:dyDescent="0.2">
      <c r="AI33" s="12" t="s">
        <v>77</v>
      </c>
      <c r="AJ33" s="14"/>
      <c r="AK33" s="13">
        <v>-75</v>
      </c>
      <c r="AL33" s="20">
        <v>-36</v>
      </c>
      <c r="AM33" s="13"/>
    </row>
    <row r="34" spans="35:39" x14ac:dyDescent="0.2">
      <c r="AI34" s="15" t="s">
        <v>79</v>
      </c>
      <c r="AJ34" s="14"/>
      <c r="AK34" s="13"/>
      <c r="AL34" s="20"/>
      <c r="AM34" s="13"/>
    </row>
    <row r="35" spans="35:39" x14ac:dyDescent="0.2">
      <c r="AI35" s="15" t="s">
        <v>73</v>
      </c>
      <c r="AJ35" s="14"/>
      <c r="AK35" s="13"/>
      <c r="AL35" s="20"/>
      <c r="AM35" s="13"/>
    </row>
    <row r="36" spans="35:39" x14ac:dyDescent="0.2">
      <c r="AI36" s="12" t="s">
        <v>68</v>
      </c>
      <c r="AJ36" s="14"/>
      <c r="AK36" s="13">
        <f>1.576*300/AK31</f>
        <v>0.44398034767192029</v>
      </c>
      <c r="AL36" s="20">
        <f>1.576*300/AL31</f>
        <v>0.44315189724874654</v>
      </c>
      <c r="AM36" s="13"/>
    </row>
    <row r="37" spans="35:39" x14ac:dyDescent="0.2">
      <c r="AI37" s="12" t="s">
        <v>69</v>
      </c>
      <c r="AJ37" s="14"/>
      <c r="AK37" s="13">
        <f>1.576*18*330/AK31</f>
        <v>8.7908108839040224</v>
      </c>
      <c r="AL37" s="20">
        <f>1.576*18*330/AL31</f>
        <v>8.7744075655251823</v>
      </c>
      <c r="AM37" s="13"/>
    </row>
    <row r="38" spans="35:39" x14ac:dyDescent="0.2">
      <c r="AI38" s="15" t="s">
        <v>74</v>
      </c>
      <c r="AJ38" s="14"/>
      <c r="AK38" s="13"/>
      <c r="AL38" s="20"/>
      <c r="AM38" s="13"/>
    </row>
    <row r="39" spans="35:39" x14ac:dyDescent="0.2">
      <c r="AI39" s="12" t="s">
        <v>68</v>
      </c>
      <c r="AJ39" s="14"/>
      <c r="AK39" s="13">
        <f>AK33/AK31</f>
        <v>-7.0428354643388369E-2</v>
      </c>
      <c r="AL39" s="20">
        <f>AL33/AL31</f>
        <v>-3.3742530247366488E-2</v>
      </c>
      <c r="AM39" s="13"/>
    </row>
    <row r="40" spans="35:39" ht="17" thickBot="1" x14ac:dyDescent="0.25">
      <c r="AI40" s="16" t="s">
        <v>69</v>
      </c>
      <c r="AJ40" s="18"/>
      <c r="AK40" s="17">
        <f>AK39*18</f>
        <v>-1.2677103835809906</v>
      </c>
      <c r="AL40" s="21">
        <f>AL39*18</f>
        <v>-0.60736554445259683</v>
      </c>
      <c r="AM40" s="13"/>
    </row>
    <row r="41" spans="35:39" ht="17" thickBot="1" x14ac:dyDescent="0.25">
      <c r="AI41" s="12"/>
      <c r="AJ41" s="14"/>
      <c r="AK41" s="13"/>
      <c r="AL41" s="20"/>
      <c r="AM41" s="13"/>
    </row>
    <row r="42" spans="35:39" x14ac:dyDescent="0.2">
      <c r="AI42" s="23" t="s">
        <v>75</v>
      </c>
      <c r="AJ42" s="11"/>
      <c r="AK42" s="9"/>
      <c r="AL42" s="22"/>
      <c r="AM42" s="22"/>
    </row>
    <row r="43" spans="35:39" x14ac:dyDescent="0.2">
      <c r="AI43" s="12" t="s">
        <v>82</v>
      </c>
      <c r="AJ43" s="14"/>
      <c r="AK43" s="13">
        <f>AK37+AK40</f>
        <v>7.5231005003230322</v>
      </c>
      <c r="AL43" s="20">
        <f>AL37+AL40</f>
        <v>8.1670420210725858</v>
      </c>
      <c r="AM43" s="20"/>
    </row>
    <row r="44" spans="35:39" x14ac:dyDescent="0.2">
      <c r="AI44" s="12" t="s">
        <v>70</v>
      </c>
      <c r="AJ44" s="14"/>
      <c r="AK44" s="13"/>
      <c r="AL44" s="20"/>
      <c r="AM44" s="20">
        <f>(-AVERAGE(S7:W7)+AVERAGE(AE7:AI7))</f>
        <v>5657.4000000000233</v>
      </c>
    </row>
    <row r="45" spans="35:39" ht="17" thickBot="1" x14ac:dyDescent="0.25">
      <c r="AI45" s="16" t="s">
        <v>71</v>
      </c>
      <c r="AJ45" s="18"/>
      <c r="AK45" s="17">
        <f>AM44/AK31</f>
        <v>5.3125516474600936</v>
      </c>
      <c r="AL45" s="21">
        <f>AM44/AL31</f>
        <v>5.3026386283736651</v>
      </c>
      <c r="AM45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2019-01-09T11:03:33Z</dcterms:created>
  <dcterms:modified xsi:type="dcterms:W3CDTF">2019-06-05T09:46:27Z</dcterms:modified>
</cp:coreProperties>
</file>