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240" yWindow="240" windowWidth="25360" windowHeight="18780" tabRatio="500"/>
  </bookViews>
  <sheets>
    <sheet name="Complete BOM cost estimation.c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2" i="1" l="1"/>
  <c r="G21" i="1"/>
  <c r="G24" i="1"/>
  <c r="G25" i="1"/>
  <c r="G26" i="1"/>
  <c r="G44" i="1"/>
  <c r="G45" i="1"/>
  <c r="F24" i="1"/>
  <c r="F25" i="1"/>
  <c r="F26" i="1"/>
  <c r="F44" i="1"/>
  <c r="F45" i="1"/>
  <c r="G32" i="1"/>
  <c r="G47" i="1"/>
  <c r="F47" i="1"/>
</calcChain>
</file>

<file path=xl/sharedStrings.xml><?xml version="1.0" encoding="utf-8"?>
<sst xmlns="http://schemas.openxmlformats.org/spreadsheetml/2006/main" count="77" uniqueCount="56">
  <si>
    <t>Qty</t>
  </si>
  <si>
    <t>Line Item</t>
  </si>
  <si>
    <t>Total Qty (@ Batch Size: 40)</t>
  </si>
  <si>
    <t>Unit Price (@ Batch Size: 40)</t>
  </si>
  <si>
    <t>Mouser</t>
  </si>
  <si>
    <t>C0805C102JAGACTU,</t>
  </si>
  <si>
    <t>DMG2301L-7</t>
  </si>
  <si>
    <t>C0805C100KBRACTU,</t>
  </si>
  <si>
    <t>DMG3402L-7</t>
  </si>
  <si>
    <t>C0805C182JAGACAUTO</t>
  </si>
  <si>
    <t>C0805C152JBGACAUTO</t>
  </si>
  <si>
    <t>NTR3A052PZT1G</t>
  </si>
  <si>
    <t>LP5907MFX-3.0/NOPB</t>
  </si>
  <si>
    <t>FC-12M 32.7680KA-A3</t>
  </si>
  <si>
    <t>MSS7341-502NLB</t>
  </si>
  <si>
    <t>tph1r712mdl1q</t>
  </si>
  <si>
    <t>XFL3010-472MEB</t>
  </si>
  <si>
    <t>TPS62745DSSR</t>
  </si>
  <si>
    <t>MSP430FR5969IRGZR</t>
  </si>
  <si>
    <t>LTC3534EDHC#PBF</t>
  </si>
  <si>
    <t>SDSDQAB-008G</t>
  </si>
  <si>
    <t>ADS1220IPW</t>
  </si>
  <si>
    <t>DEV-13712</t>
  </si>
  <si>
    <t>Wifi ESP-12S</t>
  </si>
  <si>
    <t>YGX-SP3</t>
  </si>
  <si>
    <t>Alibaba</t>
  </si>
  <si>
    <t>SensorCable</t>
  </si>
  <si>
    <t>AliExpress</t>
  </si>
  <si>
    <t>SonoffCase</t>
  </si>
  <si>
    <t>EM4095HMSO16A</t>
  </si>
  <si>
    <t>RFID Coil</t>
  </si>
  <si>
    <t>Priority1Design</t>
  </si>
  <si>
    <t>RFID Case</t>
  </si>
  <si>
    <t>Aliexpress</t>
  </si>
  <si>
    <t>AABatteryCase</t>
  </si>
  <si>
    <t>Nestbox PCB</t>
  </si>
  <si>
    <t>RFID PCB</t>
  </si>
  <si>
    <t>Passive Parts</t>
  </si>
  <si>
    <t>Mechanical Parts</t>
  </si>
  <si>
    <t>Wood, MDF,  LaserCutter</t>
  </si>
  <si>
    <t>User Button</t>
  </si>
  <si>
    <t>4pc Battery LADDA</t>
  </si>
  <si>
    <t>IKEA</t>
  </si>
  <si>
    <t>Total component value</t>
  </si>
  <si>
    <t>Total component price (Seeedstudio)</t>
  </si>
  <si>
    <t>Total other parts value</t>
  </si>
  <si>
    <t>Other import service fees, shipping and tariffs</t>
  </si>
  <si>
    <t>Total costs for electronics</t>
  </si>
  <si>
    <t>Total per device</t>
  </si>
  <si>
    <t xml:space="preserve">Batch Total </t>
  </si>
  <si>
    <t>Supplier</t>
  </si>
  <si>
    <t>VAT fees due at import (7.7%)</t>
  </si>
  <si>
    <t>SeeedStudio</t>
  </si>
  <si>
    <t>estimate</t>
  </si>
  <si>
    <t>SeeedStudio PCB assembly</t>
  </si>
  <si>
    <t>SeeedStudio PCBA Markup (10%)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</si>
</sst>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14"/>
      <color theme="1"/>
      <name val="Calibri"/>
      <scheme val="minor"/>
    </font>
    <font>
      <sz val="20"/>
      <color theme="1"/>
      <name val="Calibri"/>
      <scheme val="minor"/>
    </font>
    <font>
      <b/>
      <sz val="2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/>
    <xf numFmtId="0" fontId="6" fillId="0" borderId="0" xfId="0" applyFont="1" applyAlignment="1">
      <alignment horizontal="right"/>
    </xf>
    <xf numFmtId="2" fontId="0" fillId="0" borderId="0" xfId="0" applyNumberFormat="1"/>
    <xf numFmtId="164" fontId="0" fillId="0" borderId="0" xfId="0" applyNumberFormat="1"/>
    <xf numFmtId="2" fontId="3" fillId="0" borderId="0" xfId="0" applyNumberFormat="1" applyFont="1"/>
    <xf numFmtId="2" fontId="4" fillId="0" borderId="0" xfId="0" applyNumberFormat="1" applyFont="1"/>
    <xf numFmtId="2" fontId="6" fillId="0" borderId="0" xfId="0" applyNumberFormat="1" applyFont="1"/>
    <xf numFmtId="164" fontId="0" fillId="0" borderId="0" xfId="0" applyNumberFormat="1" applyAlignment="1">
      <alignment horizontal="right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abSelected="1" workbookViewId="0">
      <selection activeCell="G46" sqref="G46"/>
    </sheetView>
  </sheetViews>
  <sheetFormatPr baseColWidth="10" defaultRowHeight="15" x14ac:dyDescent="0"/>
  <cols>
    <col min="2" max="2" width="23.83203125" customWidth="1"/>
    <col min="4" max="4" width="10.83203125" style="8"/>
    <col min="6" max="6" width="15" style="7" customWidth="1"/>
    <col min="7" max="7" width="14.1640625" style="7" customWidth="1"/>
    <col min="8" max="8" width="19" customWidth="1"/>
  </cols>
  <sheetData>
    <row r="1" spans="1:7">
      <c r="A1" t="s">
        <v>0</v>
      </c>
      <c r="B1" t="s">
        <v>1</v>
      </c>
      <c r="C1" t="s">
        <v>2</v>
      </c>
      <c r="D1" s="8" t="s">
        <v>3</v>
      </c>
      <c r="E1" t="s">
        <v>50</v>
      </c>
      <c r="F1" s="7" t="s">
        <v>48</v>
      </c>
      <c r="G1" s="7" t="s">
        <v>49</v>
      </c>
    </row>
    <row r="3" spans="1:7">
      <c r="A3">
        <v>3</v>
      </c>
      <c r="B3" t="s">
        <v>5</v>
      </c>
      <c r="C3">
        <v>120</v>
      </c>
      <c r="D3" s="8">
        <v>0.16170643199999901</v>
      </c>
      <c r="E3" t="s">
        <v>4</v>
      </c>
      <c r="F3" s="7">
        <v>0.48511929599999898</v>
      </c>
      <c r="G3" s="7">
        <v>19.404771839999999</v>
      </c>
    </row>
    <row r="4" spans="1:7">
      <c r="A4">
        <v>2</v>
      </c>
      <c r="B4" t="s">
        <v>6</v>
      </c>
      <c r="C4">
        <v>80</v>
      </c>
      <c r="D4" s="8">
        <v>0.209325504</v>
      </c>
      <c r="E4" t="s">
        <v>4</v>
      </c>
      <c r="F4" s="7">
        <v>0.41865100799999999</v>
      </c>
      <c r="G4" s="7">
        <v>16.746040319999999</v>
      </c>
    </row>
    <row r="5" spans="1:7">
      <c r="A5">
        <v>1</v>
      </c>
      <c r="B5" t="s">
        <v>7</v>
      </c>
      <c r="C5">
        <v>40</v>
      </c>
      <c r="D5" s="8">
        <v>0.261904896</v>
      </c>
      <c r="E5" t="s">
        <v>4</v>
      </c>
      <c r="F5" s="7">
        <v>0.261904896</v>
      </c>
      <c r="G5" s="7">
        <v>10.4761958399999</v>
      </c>
    </row>
    <row r="6" spans="1:7">
      <c r="A6">
        <v>2</v>
      </c>
      <c r="B6" t="s">
        <v>8</v>
      </c>
      <c r="C6">
        <v>80</v>
      </c>
      <c r="D6" s="8">
        <v>0.27480172800000002</v>
      </c>
      <c r="E6" t="s">
        <v>4</v>
      </c>
      <c r="F6" s="7">
        <v>0.54960345600000005</v>
      </c>
      <c r="G6" s="7">
        <v>21.98413824</v>
      </c>
    </row>
    <row r="7" spans="1:7">
      <c r="A7">
        <v>1</v>
      </c>
      <c r="B7" t="s">
        <v>8</v>
      </c>
      <c r="C7">
        <v>40</v>
      </c>
      <c r="D7" s="8">
        <v>0.27480172800000002</v>
      </c>
      <c r="E7" t="s">
        <v>4</v>
      </c>
      <c r="F7" s="7">
        <v>0.27480172800000002</v>
      </c>
      <c r="G7" s="7">
        <v>10.99206912</v>
      </c>
    </row>
    <row r="8" spans="1:7">
      <c r="A8">
        <v>1</v>
      </c>
      <c r="B8" t="s">
        <v>9</v>
      </c>
      <c r="C8">
        <v>40</v>
      </c>
      <c r="D8" s="8">
        <v>0.27777792000000001</v>
      </c>
      <c r="E8" t="s">
        <v>4</v>
      </c>
      <c r="F8" s="7">
        <v>0.27777792000000001</v>
      </c>
      <c r="G8" s="7">
        <v>11.1111168</v>
      </c>
    </row>
    <row r="9" spans="1:7">
      <c r="A9">
        <v>1</v>
      </c>
      <c r="B9" t="s">
        <v>10</v>
      </c>
      <c r="C9">
        <v>40</v>
      </c>
      <c r="D9" s="8">
        <v>0.27876998400000003</v>
      </c>
      <c r="E9" t="s">
        <v>4</v>
      </c>
      <c r="F9" s="7">
        <v>0.27876998400000003</v>
      </c>
      <c r="G9" s="7">
        <v>11.150799360000001</v>
      </c>
    </row>
    <row r="10" spans="1:7">
      <c r="A10">
        <v>2</v>
      </c>
      <c r="B10" t="s">
        <v>11</v>
      </c>
      <c r="C10">
        <v>80</v>
      </c>
      <c r="D10" s="8">
        <v>0.30853190399999902</v>
      </c>
      <c r="E10" t="s">
        <v>4</v>
      </c>
      <c r="F10" s="7">
        <v>0.61706380799999905</v>
      </c>
      <c r="G10" s="7">
        <v>24.682552319999999</v>
      </c>
    </row>
    <row r="11" spans="1:7">
      <c r="A11">
        <v>1</v>
      </c>
      <c r="B11" t="s">
        <v>12</v>
      </c>
      <c r="C11">
        <v>40</v>
      </c>
      <c r="D11" s="8">
        <v>0.44642879999999902</v>
      </c>
      <c r="E11" t="s">
        <v>4</v>
      </c>
      <c r="F11" s="7">
        <v>0.44642879999999902</v>
      </c>
      <c r="G11" s="7">
        <v>17.857151999999999</v>
      </c>
    </row>
    <row r="12" spans="1:7">
      <c r="A12">
        <v>1</v>
      </c>
      <c r="B12" t="s">
        <v>13</v>
      </c>
      <c r="C12">
        <v>40</v>
      </c>
      <c r="D12" s="8">
        <v>0.57043679999999997</v>
      </c>
      <c r="E12" t="s">
        <v>4</v>
      </c>
      <c r="F12" s="7">
        <v>0.57043679999999997</v>
      </c>
      <c r="G12" s="7">
        <v>22.817471999999999</v>
      </c>
    </row>
    <row r="13" spans="1:7">
      <c r="A13">
        <v>1</v>
      </c>
      <c r="B13" t="s">
        <v>14</v>
      </c>
      <c r="C13">
        <v>40</v>
      </c>
      <c r="D13" s="8">
        <v>1.2896832</v>
      </c>
      <c r="E13" t="s">
        <v>4</v>
      </c>
      <c r="F13" s="7">
        <v>1.2896832</v>
      </c>
      <c r="G13" s="7">
        <v>51.587327999999999</v>
      </c>
    </row>
    <row r="14" spans="1:7">
      <c r="A14">
        <v>1</v>
      </c>
      <c r="B14" t="s">
        <v>15</v>
      </c>
      <c r="C14">
        <v>40</v>
      </c>
      <c r="D14" s="8">
        <v>1.4285721599999901</v>
      </c>
      <c r="E14" t="s">
        <v>4</v>
      </c>
      <c r="F14" s="7">
        <v>1.4285721599999901</v>
      </c>
      <c r="G14" s="7">
        <v>57.142886399999902</v>
      </c>
    </row>
    <row r="15" spans="1:7">
      <c r="A15">
        <v>1</v>
      </c>
      <c r="B15" t="s">
        <v>16</v>
      </c>
      <c r="C15">
        <v>40</v>
      </c>
      <c r="D15" s="8">
        <v>1.71627071999999</v>
      </c>
      <c r="E15" t="s">
        <v>4</v>
      </c>
      <c r="F15" s="7">
        <v>1.71627071999999</v>
      </c>
      <c r="G15" s="7">
        <v>68.650828799999999</v>
      </c>
    </row>
    <row r="16" spans="1:7">
      <c r="A16">
        <v>1</v>
      </c>
      <c r="B16" t="s">
        <v>17</v>
      </c>
      <c r="C16">
        <v>40</v>
      </c>
      <c r="D16" s="8">
        <v>1.7261913599999901</v>
      </c>
      <c r="E16" t="s">
        <v>4</v>
      </c>
      <c r="F16" s="7">
        <v>1.7261913599999901</v>
      </c>
      <c r="G16" s="7">
        <v>69.047654399999999</v>
      </c>
    </row>
    <row r="17" spans="1:7">
      <c r="A17">
        <v>1</v>
      </c>
      <c r="B17" t="s">
        <v>18</v>
      </c>
      <c r="C17">
        <v>40</v>
      </c>
      <c r="D17" s="8">
        <v>4.1666688000000001</v>
      </c>
      <c r="E17" t="s">
        <v>4</v>
      </c>
      <c r="F17" s="7">
        <v>4.1666688000000001</v>
      </c>
      <c r="G17" s="7">
        <v>166.666752</v>
      </c>
    </row>
    <row r="18" spans="1:7">
      <c r="A18">
        <v>1</v>
      </c>
      <c r="B18" t="s">
        <v>19</v>
      </c>
      <c r="C18">
        <v>40</v>
      </c>
      <c r="D18" s="8">
        <v>6.2599238399999901</v>
      </c>
      <c r="E18" t="s">
        <v>4</v>
      </c>
      <c r="F18" s="7">
        <v>6.2599238399999901</v>
      </c>
      <c r="G18" s="7">
        <v>250.39695359999899</v>
      </c>
    </row>
    <row r="19" spans="1:7">
      <c r="A19">
        <v>1</v>
      </c>
      <c r="B19" t="s">
        <v>20</v>
      </c>
      <c r="C19">
        <v>40</v>
      </c>
      <c r="D19" s="8">
        <v>6.8948447999999898</v>
      </c>
      <c r="E19" t="s">
        <v>4</v>
      </c>
      <c r="F19" s="7">
        <v>6.8948447999999898</v>
      </c>
      <c r="G19" s="7">
        <v>275.793792</v>
      </c>
    </row>
    <row r="20" spans="1:7">
      <c r="A20">
        <v>1</v>
      </c>
      <c r="B20" t="s">
        <v>21</v>
      </c>
      <c r="C20">
        <v>40</v>
      </c>
      <c r="D20" s="8">
        <v>8.8988140799999993</v>
      </c>
      <c r="E20" t="s">
        <v>4</v>
      </c>
      <c r="F20" s="7">
        <v>8.8988140799999993</v>
      </c>
      <c r="G20" s="7">
        <v>355.95256319999999</v>
      </c>
    </row>
    <row r="21" spans="1:7">
      <c r="A21">
        <v>1</v>
      </c>
      <c r="B21" t="s">
        <v>22</v>
      </c>
      <c r="C21">
        <v>40</v>
      </c>
      <c r="D21" s="8">
        <v>6</v>
      </c>
      <c r="E21" t="s">
        <v>27</v>
      </c>
      <c r="F21" s="7">
        <v>6</v>
      </c>
      <c r="G21" s="7">
        <f>F21*40</f>
        <v>240</v>
      </c>
    </row>
    <row r="22" spans="1:7">
      <c r="A22">
        <v>1</v>
      </c>
      <c r="B22" t="s">
        <v>37</v>
      </c>
      <c r="C22">
        <v>40</v>
      </c>
      <c r="D22" s="12" t="s">
        <v>53</v>
      </c>
      <c r="E22" t="s">
        <v>52</v>
      </c>
      <c r="F22" s="7">
        <v>10</v>
      </c>
      <c r="G22" s="7">
        <v>400</v>
      </c>
    </row>
    <row r="24" spans="1:7" ht="18">
      <c r="C24" s="2" t="s">
        <v>43</v>
      </c>
      <c r="D24" s="2"/>
      <c r="E24" s="2"/>
      <c r="F24" s="9">
        <f>SUM(F3:F22)</f>
        <v>52.561526655999948</v>
      </c>
      <c r="G24" s="9">
        <f>SUM(G3:G22)</f>
        <v>2102.4610662399987</v>
      </c>
    </row>
    <row r="25" spans="1:7" ht="18">
      <c r="C25" s="3" t="s">
        <v>55</v>
      </c>
      <c r="D25" s="3"/>
      <c r="E25" s="3"/>
      <c r="F25" s="9">
        <f>F24*0.1</f>
        <v>5.2561526655999948</v>
      </c>
      <c r="G25" s="9">
        <f>G24*0.1</f>
        <v>210.24610662399988</v>
      </c>
    </row>
    <row r="26" spans="1:7" s="1" customFormat="1" ht="31" customHeight="1">
      <c r="B26" s="2" t="s">
        <v>44</v>
      </c>
      <c r="C26" s="2"/>
      <c r="D26" s="2"/>
      <c r="E26" s="2"/>
      <c r="F26" s="9">
        <f>F25+F24</f>
        <v>57.81767932159994</v>
      </c>
      <c r="G26" s="9">
        <f>G25+G24</f>
        <v>2312.7071728639985</v>
      </c>
    </row>
    <row r="28" spans="1:7">
      <c r="A28">
        <v>1</v>
      </c>
      <c r="B28" t="s">
        <v>23</v>
      </c>
      <c r="C28">
        <v>40</v>
      </c>
      <c r="F28" s="7">
        <v>3.9682559999999998</v>
      </c>
      <c r="G28" s="7">
        <v>158.73023999999899</v>
      </c>
    </row>
    <row r="29" spans="1:7">
      <c r="A29">
        <v>1</v>
      </c>
      <c r="B29" t="s">
        <v>24</v>
      </c>
      <c r="C29">
        <v>40</v>
      </c>
      <c r="E29" t="s">
        <v>25</v>
      </c>
      <c r="F29" s="7">
        <v>22</v>
      </c>
      <c r="G29" s="7">
        <v>880</v>
      </c>
    </row>
    <row r="30" spans="1:7">
      <c r="A30">
        <v>2</v>
      </c>
      <c r="B30" t="s">
        <v>26</v>
      </c>
      <c r="C30">
        <v>80</v>
      </c>
      <c r="E30" t="s">
        <v>27</v>
      </c>
      <c r="F30" s="7">
        <v>9</v>
      </c>
      <c r="G30" s="7">
        <v>360</v>
      </c>
    </row>
    <row r="31" spans="1:7">
      <c r="A31">
        <v>1</v>
      </c>
      <c r="B31" t="s">
        <v>28</v>
      </c>
      <c r="C31">
        <v>40</v>
      </c>
      <c r="E31" t="s">
        <v>27</v>
      </c>
      <c r="F31" s="7">
        <v>5.1587328000000001</v>
      </c>
      <c r="G31" s="7">
        <v>206.349312</v>
      </c>
    </row>
    <row r="32" spans="1:7">
      <c r="A32">
        <v>1</v>
      </c>
      <c r="B32" t="s">
        <v>29</v>
      </c>
      <c r="C32">
        <v>40</v>
      </c>
      <c r="F32" s="7">
        <v>3</v>
      </c>
      <c r="G32" s="7">
        <f>3*40</f>
        <v>120</v>
      </c>
    </row>
    <row r="33" spans="1:7">
      <c r="A33">
        <v>1</v>
      </c>
      <c r="B33" t="s">
        <v>30</v>
      </c>
      <c r="C33">
        <v>40</v>
      </c>
      <c r="E33" t="s">
        <v>31</v>
      </c>
      <c r="F33" s="7">
        <v>5.5048835473817199</v>
      </c>
      <c r="G33" s="7">
        <v>220.195341895269</v>
      </c>
    </row>
    <row r="34" spans="1:7">
      <c r="A34">
        <v>1</v>
      </c>
      <c r="B34" t="s">
        <v>32</v>
      </c>
      <c r="C34">
        <v>40</v>
      </c>
      <c r="E34" t="s">
        <v>33</v>
      </c>
      <c r="F34" s="7">
        <v>0.85317504</v>
      </c>
      <c r="G34" s="7">
        <v>34.1270016</v>
      </c>
    </row>
    <row r="35" spans="1:7">
      <c r="A35">
        <v>1</v>
      </c>
      <c r="B35" t="s">
        <v>34</v>
      </c>
      <c r="C35">
        <v>40</v>
      </c>
      <c r="E35" t="s">
        <v>33</v>
      </c>
      <c r="F35" s="7">
        <v>1.03174656</v>
      </c>
      <c r="G35" s="7">
        <v>41.269862400000001</v>
      </c>
    </row>
    <row r="36" spans="1:7">
      <c r="A36">
        <v>1</v>
      </c>
      <c r="B36" t="s">
        <v>35</v>
      </c>
      <c r="C36">
        <v>40</v>
      </c>
      <c r="F36" s="7">
        <v>3.9682559999999998</v>
      </c>
      <c r="G36" s="7">
        <v>158.73023999999899</v>
      </c>
    </row>
    <row r="37" spans="1:7">
      <c r="A37">
        <v>1</v>
      </c>
      <c r="B37" t="s">
        <v>36</v>
      </c>
      <c r="C37">
        <v>40</v>
      </c>
      <c r="F37" s="7">
        <v>2.97619199999999</v>
      </c>
      <c r="G37" s="7">
        <v>119.047679999999</v>
      </c>
    </row>
    <row r="38" spans="1:7">
      <c r="A38">
        <v>1</v>
      </c>
      <c r="B38" t="s">
        <v>38</v>
      </c>
      <c r="C38">
        <v>40</v>
      </c>
      <c r="F38" s="7">
        <v>10</v>
      </c>
      <c r="G38" s="7">
        <v>400</v>
      </c>
    </row>
    <row r="39" spans="1:7">
      <c r="A39">
        <v>1</v>
      </c>
      <c r="B39" t="s">
        <v>39</v>
      </c>
      <c r="C39">
        <v>40</v>
      </c>
      <c r="F39" s="7">
        <v>5</v>
      </c>
      <c r="G39" s="7">
        <v>200</v>
      </c>
    </row>
    <row r="40" spans="1:7">
      <c r="A40">
        <v>1</v>
      </c>
      <c r="B40" t="s">
        <v>40</v>
      </c>
      <c r="C40">
        <v>40</v>
      </c>
      <c r="F40" s="7">
        <v>0.99206399999999995</v>
      </c>
      <c r="G40" s="7">
        <v>39.682559999999903</v>
      </c>
    </row>
    <row r="41" spans="1:7">
      <c r="A41">
        <v>1</v>
      </c>
      <c r="B41" t="s">
        <v>41</v>
      </c>
      <c r="C41">
        <v>40</v>
      </c>
      <c r="E41" t="s">
        <v>42</v>
      </c>
      <c r="F41" s="7">
        <v>6.95</v>
      </c>
      <c r="G41" s="7">
        <v>278</v>
      </c>
    </row>
    <row r="42" spans="1:7">
      <c r="A42">
        <v>1</v>
      </c>
      <c r="B42" t="s">
        <v>54</v>
      </c>
      <c r="C42">
        <v>40</v>
      </c>
      <c r="F42" s="7">
        <v>40</v>
      </c>
      <c r="G42" s="7">
        <f>F42*C42</f>
        <v>1600</v>
      </c>
    </row>
    <row r="44" spans="1:7" ht="18">
      <c r="B44" s="2" t="s">
        <v>45</v>
      </c>
      <c r="C44" s="2"/>
      <c r="D44" s="2"/>
      <c r="E44" s="2"/>
      <c r="F44" s="9">
        <f>SUM(F28:F43)</f>
        <v>120.4033059473817</v>
      </c>
      <c r="G44" s="9">
        <f>SUM(G28:G43)</f>
        <v>4816.1322378952664</v>
      </c>
    </row>
    <row r="45" spans="1:7" ht="18">
      <c r="B45" s="3" t="s">
        <v>51</v>
      </c>
      <c r="C45" s="3"/>
      <c r="D45" s="3"/>
      <c r="E45" s="3"/>
      <c r="F45" s="10">
        <f>(F44+F26)*0.077</f>
        <v>13.723015865711584</v>
      </c>
      <c r="G45" s="10">
        <f>(G44+G26)*0.077</f>
        <v>548.9206346284634</v>
      </c>
    </row>
    <row r="46" spans="1:7" ht="15" customHeight="1">
      <c r="B46" s="4" t="s">
        <v>46</v>
      </c>
      <c r="C46" s="4"/>
      <c r="D46" s="4"/>
      <c r="E46" s="4"/>
      <c r="G46" s="7">
        <v>500</v>
      </c>
    </row>
    <row r="47" spans="1:7" s="5" customFormat="1" ht="25">
      <c r="B47" s="6" t="s">
        <v>47</v>
      </c>
      <c r="C47" s="6"/>
      <c r="D47" s="6"/>
      <c r="E47" s="6"/>
      <c r="F47" s="11">
        <f>F45+F44+G46/40+F26</f>
        <v>204.44400113469322</v>
      </c>
      <c r="G47" s="11">
        <f>G45+G44+G46+G26</f>
        <v>8177.7600453877285</v>
      </c>
    </row>
  </sheetData>
  <mergeCells count="7">
    <mergeCell ref="B46:E46"/>
    <mergeCell ref="B47:E47"/>
    <mergeCell ref="C24:E24"/>
    <mergeCell ref="C25:E25"/>
    <mergeCell ref="B26:E26"/>
    <mergeCell ref="B44:E44"/>
    <mergeCell ref="B45:E4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Complete BOM cost estimation.cs</vt:lpstr>
    </vt:vector>
  </TitlesOfParts>
  <Company>EPF Lausanne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Raffael Tschui</dc:creator>
  <cp:lastModifiedBy>Raffael Tschui</cp:lastModifiedBy>
  <dcterms:created xsi:type="dcterms:W3CDTF">2018-10-13T15:00:50Z</dcterms:created>
  <dcterms:modified xsi:type="dcterms:W3CDTF">2018-10-13T15:27:26Z</dcterms:modified>
</cp:coreProperties>
</file>