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oayala95/Downloads/"/>
    </mc:Choice>
  </mc:AlternateContent>
  <xr:revisionPtr revIDLastSave="0" documentId="13_ncr:1_{C34A1763-3636-FC4F-BAA0-D88B39B57FE3}" xr6:coauthVersionLast="41" xr6:coauthVersionMax="41" xr10:uidLastSave="{00000000-0000-0000-0000-000000000000}"/>
  <bookViews>
    <workbookView xWindow="0" yWindow="460" windowWidth="12800" windowHeight="14120" tabRatio="500" xr2:uid="{00000000-000D-0000-FFFF-FFFF00000000}"/>
  </bookViews>
  <sheets>
    <sheet name="Llenado de información" sheetId="1" r:id="rId1"/>
    <sheet name="Presupuesto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2" l="1"/>
  <c r="G70" i="2"/>
  <c r="F70" i="2"/>
  <c r="E50" i="2"/>
  <c r="J20" i="2"/>
  <c r="J18" i="2"/>
  <c r="N102" i="2" l="1"/>
  <c r="G112" i="2"/>
  <c r="N101" i="2"/>
  <c r="G87" i="2"/>
  <c r="G86" i="2"/>
  <c r="I70" i="2"/>
  <c r="F60" i="2"/>
  <c r="H54" i="2"/>
  <c r="G54" i="2"/>
  <c r="F54" i="2"/>
  <c r="E49" i="2"/>
  <c r="K20" i="2"/>
  <c r="K19" i="2"/>
  <c r="M90" i="2" s="1"/>
  <c r="K18" i="2"/>
  <c r="J23" i="2"/>
  <c r="J22" i="2"/>
  <c r="E20" i="2"/>
  <c r="I15" i="2"/>
  <c r="F15" i="2"/>
  <c r="F12" i="2"/>
  <c r="F11" i="2"/>
  <c r="E59" i="1"/>
  <c r="E58" i="1"/>
  <c r="E37" i="1"/>
  <c r="E36" i="1"/>
  <c r="E35" i="1"/>
  <c r="D44" i="1"/>
  <c r="D43" i="1"/>
  <c r="E45" i="1"/>
  <c r="E44" i="1"/>
  <c r="E43" i="1"/>
  <c r="D45" i="1"/>
  <c r="H5" i="2"/>
  <c r="C27" i="1"/>
  <c r="F58" i="1"/>
  <c r="E5" i="2"/>
  <c r="E6" i="2"/>
  <c r="E7" i="2"/>
  <c r="F5" i="2"/>
  <c r="G11" i="2" s="1"/>
  <c r="G105" i="2" s="1"/>
  <c r="F6" i="2"/>
  <c r="G5" i="2"/>
  <c r="G6" i="2"/>
  <c r="F67" i="2"/>
  <c r="G67" i="2"/>
  <c r="F68" i="2"/>
  <c r="G68" i="2"/>
  <c r="H68" i="2" s="1"/>
  <c r="F37" i="2"/>
  <c r="F69" i="2" s="1"/>
  <c r="F39" i="2"/>
  <c r="G69" i="2" s="1"/>
  <c r="E43" i="2"/>
  <c r="E44" i="2"/>
  <c r="E45" i="2"/>
  <c r="E46" i="2"/>
  <c r="E47" i="2"/>
  <c r="E48" i="2"/>
  <c r="F14" i="2"/>
  <c r="G12" i="2"/>
  <c r="G90" i="2" s="1"/>
  <c r="G14" i="2"/>
  <c r="G37" i="2"/>
  <c r="F76" i="2" s="1"/>
  <c r="H12" i="2"/>
  <c r="G94" i="2" s="1"/>
  <c r="H14" i="2"/>
  <c r="H37" i="2"/>
  <c r="F81" i="2" s="1"/>
  <c r="F73" i="2"/>
  <c r="G73" i="2"/>
  <c r="F74" i="2"/>
  <c r="G74" i="2"/>
  <c r="H74" i="2" s="1"/>
  <c r="F75" i="2"/>
  <c r="G39" i="2"/>
  <c r="G75" i="2" s="1"/>
  <c r="F79" i="2"/>
  <c r="G79" i="2"/>
  <c r="F80" i="2"/>
  <c r="G80" i="2"/>
  <c r="H39" i="2"/>
  <c r="G81" i="2"/>
  <c r="K43" i="2"/>
  <c r="K48" i="2" s="1"/>
  <c r="N106" i="2" s="1"/>
  <c r="K44" i="2"/>
  <c r="K45" i="2"/>
  <c r="K46" i="2"/>
  <c r="K47" i="2"/>
  <c r="E21" i="2"/>
  <c r="E26" i="2"/>
  <c r="E31" i="2"/>
  <c r="J19" i="2"/>
  <c r="M86" i="2" s="1"/>
  <c r="J21" i="2"/>
  <c r="F21" i="2"/>
  <c r="F26" i="2"/>
  <c r="F31" i="2"/>
  <c r="K21" i="2"/>
  <c r="K23" i="2"/>
  <c r="M91" i="2" s="1"/>
  <c r="H60" i="2"/>
  <c r="G4" i="2"/>
  <c r="C28" i="2"/>
  <c r="H35" i="2" s="1"/>
  <c r="H53" i="2" s="1"/>
  <c r="H59" i="2" s="1"/>
  <c r="C77" i="2" s="1"/>
  <c r="C93" i="2" s="1"/>
  <c r="C108" i="2" s="1"/>
  <c r="F4" i="2"/>
  <c r="C23" i="2" s="1"/>
  <c r="G35" i="2" s="1"/>
  <c r="G53" i="2" s="1"/>
  <c r="G59" i="2" s="1"/>
  <c r="C71" i="2" s="1"/>
  <c r="C89" i="2" s="1"/>
  <c r="C104" i="2" s="1"/>
  <c r="E4" i="2"/>
  <c r="F10" i="2" s="1"/>
  <c r="C18" i="2"/>
  <c r="F35" i="2" s="1"/>
  <c r="F53" i="2" s="1"/>
  <c r="F59" i="2" s="1"/>
  <c r="C65" i="2" s="1"/>
  <c r="C85" i="2" s="1"/>
  <c r="C100" i="2" s="1"/>
  <c r="F19" i="2"/>
  <c r="K17" i="2" s="1"/>
  <c r="I89" i="2" s="1"/>
  <c r="E19" i="2"/>
  <c r="J17" i="2" s="1"/>
  <c r="C30" i="1"/>
  <c r="H44" i="2"/>
  <c r="H45" i="2"/>
  <c r="H46" i="2"/>
  <c r="H47" i="2"/>
  <c r="H43" i="2"/>
  <c r="C44" i="2"/>
  <c r="C45" i="2"/>
  <c r="C46" i="2"/>
  <c r="C47" i="2"/>
  <c r="C48" i="2"/>
  <c r="C43" i="2"/>
  <c r="J15" i="1"/>
  <c r="E16" i="1"/>
  <c r="F35" i="1"/>
  <c r="F43" i="1"/>
  <c r="G35" i="1" s="1"/>
  <c r="G43" i="1"/>
  <c r="F36" i="1"/>
  <c r="F44" i="1"/>
  <c r="G36" i="1" s="1"/>
  <c r="G44" i="1"/>
  <c r="F37" i="1"/>
  <c r="F45" i="1"/>
  <c r="G37" i="1" s="1"/>
  <c r="G45" i="1"/>
  <c r="G58" i="1"/>
  <c r="F59" i="1"/>
  <c r="G59" i="1"/>
  <c r="F29" i="2"/>
  <c r="E29" i="2"/>
  <c r="F24" i="2"/>
  <c r="E24" i="2"/>
  <c r="G10" i="2"/>
  <c r="H10" i="2"/>
  <c r="BC49" i="1"/>
  <c r="AQ49" i="1"/>
  <c r="AE49" i="1"/>
  <c r="S49" i="1"/>
  <c r="G49" i="1"/>
  <c r="C70" i="1"/>
  <c r="C69" i="1"/>
  <c r="C68" i="1"/>
  <c r="C67" i="1"/>
  <c r="C66" i="1"/>
  <c r="C62" i="1"/>
  <c r="C61" i="1"/>
  <c r="C60" i="1"/>
  <c r="C59" i="1"/>
  <c r="C58" i="1"/>
  <c r="C43" i="1"/>
  <c r="C47" i="1"/>
  <c r="C46" i="1"/>
  <c r="C45" i="1"/>
  <c r="C44" i="1"/>
  <c r="C39" i="1"/>
  <c r="C38" i="1"/>
  <c r="C37" i="1"/>
  <c r="C36" i="1"/>
  <c r="C35" i="1"/>
  <c r="C31" i="1"/>
  <c r="C29" i="1"/>
  <c r="C28" i="1"/>
  <c r="K49" i="2" l="1"/>
  <c r="F61" i="2" s="1"/>
  <c r="H81" i="2"/>
  <c r="H80" i="2"/>
  <c r="G7" i="2"/>
  <c r="M92" i="2"/>
  <c r="G60" i="2"/>
  <c r="F7" i="2"/>
  <c r="M88" i="2"/>
  <c r="H79" i="2"/>
  <c r="H75" i="2"/>
  <c r="H73" i="2"/>
  <c r="H67" i="2"/>
  <c r="H69" i="2"/>
  <c r="C79" i="2"/>
  <c r="C67" i="2"/>
  <c r="I85" i="2"/>
  <c r="C73" i="2"/>
  <c r="G101" i="2"/>
  <c r="F13" i="2"/>
  <c r="G13" i="2"/>
  <c r="G15" i="2" s="1"/>
  <c r="C74" i="2"/>
  <c r="F82" i="2"/>
  <c r="H11" i="2"/>
  <c r="C68" i="2"/>
  <c r="C80" i="2"/>
  <c r="M93" i="2" l="1"/>
  <c r="L120" i="2" s="1"/>
  <c r="H7" i="2"/>
  <c r="F116" i="2" s="1"/>
  <c r="F118" i="2" s="1"/>
  <c r="G61" i="2"/>
  <c r="G62" i="2" s="1"/>
  <c r="F62" i="2"/>
  <c r="H61" i="2"/>
  <c r="H62" i="2" s="1"/>
  <c r="G36" i="2"/>
  <c r="G38" i="2" s="1"/>
  <c r="E25" i="2"/>
  <c r="H13" i="2"/>
  <c r="H15" i="2" s="1"/>
  <c r="G109" i="2"/>
  <c r="F36" i="2"/>
  <c r="F38" i="2" s="1"/>
  <c r="I62" i="2" l="1"/>
  <c r="F123" i="2" s="1"/>
  <c r="F22" i="2"/>
  <c r="E22" i="2"/>
  <c r="E27" i="2"/>
  <c r="F27" i="2"/>
  <c r="G40" i="2"/>
  <c r="F40" i="2"/>
  <c r="E30" i="2"/>
  <c r="H36" i="2"/>
  <c r="H38" i="2" s="1"/>
  <c r="I38" i="2" s="1"/>
  <c r="F55" i="2" s="1"/>
  <c r="H70" i="2" l="1"/>
  <c r="G76" i="2"/>
  <c r="H76" i="2" s="1"/>
  <c r="I76" i="2" s="1"/>
  <c r="G55" i="2"/>
  <c r="G56" i="2" s="1"/>
  <c r="G82" i="2"/>
  <c r="H82" i="2" s="1"/>
  <c r="I82" i="2" s="1"/>
  <c r="H55" i="2"/>
  <c r="F32" i="2"/>
  <c r="E32" i="2"/>
  <c r="J24" i="2" s="1"/>
  <c r="H40" i="2"/>
  <c r="I40" i="2" s="1"/>
  <c r="F121" i="2" s="1"/>
  <c r="H56" i="2"/>
  <c r="F56" i="2"/>
  <c r="K22" i="2"/>
  <c r="K24" i="2" s="1"/>
  <c r="L24" i="2" l="1"/>
  <c r="F120" i="2" s="1"/>
  <c r="G106" i="2"/>
  <c r="G107" i="2" s="1"/>
  <c r="G91" i="2"/>
  <c r="G92" i="2" s="1"/>
  <c r="I56" i="2"/>
  <c r="F122" i="2" s="1"/>
  <c r="G95" i="2"/>
  <c r="G96" i="2" s="1"/>
  <c r="G110" i="2"/>
  <c r="G111" i="2" s="1"/>
  <c r="G88" i="2"/>
  <c r="G102" i="2"/>
  <c r="G103" i="2" s="1"/>
  <c r="N103" i="2" s="1"/>
  <c r="N107" i="2" s="1"/>
  <c r="N110" i="2" s="1"/>
  <c r="F126" i="2" l="1"/>
  <c r="F127" i="2" s="1"/>
  <c r="F131" i="2" s="1"/>
  <c r="L118" i="2" s="1"/>
  <c r="N111" i="2"/>
  <c r="Q118" i="2" s="1"/>
  <c r="G97" i="2"/>
  <c r="L119" i="2" s="1"/>
  <c r="L121" i="2" l="1"/>
  <c r="L129" i="2" s="1"/>
  <c r="N112" i="2"/>
  <c r="Q127" i="2" s="1"/>
  <c r="Q129" i="2" s="1"/>
</calcChain>
</file>

<file path=xl/sharedStrings.xml><?xml version="1.0" encoding="utf-8"?>
<sst xmlns="http://schemas.openxmlformats.org/spreadsheetml/2006/main" count="262" uniqueCount="145">
  <si>
    <t>Cantidad promedio con la que se empieza en inventarios cada periodo</t>
  </si>
  <si>
    <t>Cantidad promedio con la que se termina en inventarios cada periodo</t>
  </si>
  <si>
    <t>Cantidad promedio con la que se empieza en inventarios de materia prima cada periodo</t>
  </si>
  <si>
    <t>Cantidad promedio con la que se termina en inventarios de materia prima cada periodo</t>
  </si>
  <si>
    <t>Producto 1</t>
  </si>
  <si>
    <t>Producto 2</t>
  </si>
  <si>
    <t>Producto 3</t>
  </si>
  <si>
    <t>Producto 4</t>
  </si>
  <si>
    <t>Producto 5</t>
  </si>
  <si>
    <t>Precio de venta</t>
  </si>
  <si>
    <t>Nombre del producto</t>
  </si>
  <si>
    <t>Cantidad que se espera vender</t>
  </si>
  <si>
    <t>Materia prima 1</t>
  </si>
  <si>
    <t>Materia prima 2</t>
  </si>
  <si>
    <t>Materia prima 3</t>
  </si>
  <si>
    <t>Materia prima 4</t>
  </si>
  <si>
    <t>Materia prima 5</t>
  </si>
  <si>
    <t>Costo de la materia prima</t>
  </si>
  <si>
    <t>Nombre de la materia prima del producto</t>
  </si>
  <si>
    <t>Cantidad necesaria para producir una unidad</t>
  </si>
  <si>
    <t>Periodo de los presupuestos</t>
  </si>
  <si>
    <t>Expendios</t>
  </si>
  <si>
    <t>Mostrador</t>
  </si>
  <si>
    <t>Clientes</t>
  </si>
  <si>
    <t>Harina</t>
  </si>
  <si>
    <t>Nixtamal</t>
  </si>
  <si>
    <t>Presupuesto de producción</t>
  </si>
  <si>
    <t>Producto</t>
  </si>
  <si>
    <t>Ventas presupuestadas</t>
  </si>
  <si>
    <t>(*) Precio de venta</t>
  </si>
  <si>
    <t>(=) Ventas totales</t>
  </si>
  <si>
    <t>(+) Inventario final deseado</t>
  </si>
  <si>
    <t>(=) Producción necesaria</t>
  </si>
  <si>
    <t>(-) Inventario inicial</t>
  </si>
  <si>
    <t>(=) Producción requerida</t>
  </si>
  <si>
    <t>Presupuesto de requsición de materia prima</t>
  </si>
  <si>
    <t>Material</t>
  </si>
  <si>
    <t>Producción requerida</t>
  </si>
  <si>
    <t>MP necesaria (kg)</t>
  </si>
  <si>
    <t>kg por unidad</t>
  </si>
  <si>
    <t>Presupuesto de ventas</t>
  </si>
  <si>
    <t>Inventario final deseado</t>
  </si>
  <si>
    <t>MP total necesaria</t>
  </si>
  <si>
    <t>Inventario inicial</t>
  </si>
  <si>
    <t>MP requerida</t>
  </si>
  <si>
    <t>Costo por unidad de MP</t>
  </si>
  <si>
    <t>Costo total de MP</t>
  </si>
  <si>
    <t>Presupuesto de mano de obra directa</t>
  </si>
  <si>
    <t>(*) Horas necesarias por producto</t>
  </si>
  <si>
    <t>(=) Horas requeridas</t>
  </si>
  <si>
    <t>(*) Salario por hora</t>
  </si>
  <si>
    <t>(=) Costo total de MOD</t>
  </si>
  <si>
    <t>Gastos indirectos de fabricación</t>
  </si>
  <si>
    <t>Luz</t>
  </si>
  <si>
    <t>Agua</t>
  </si>
  <si>
    <t>Gas</t>
  </si>
  <si>
    <t>Utensilios</t>
  </si>
  <si>
    <t>Mantenimiento del equipo</t>
  </si>
  <si>
    <t>Mantenimiento de la moto</t>
  </si>
  <si>
    <t>Gastos operativos</t>
  </si>
  <si>
    <t>Gastos de la sucursal</t>
  </si>
  <si>
    <t>Sueldos administrativos y de ventas</t>
  </si>
  <si>
    <t>Flete de la materia prima</t>
  </si>
  <si>
    <t>Gasolina</t>
  </si>
  <si>
    <t>Renta del local</t>
  </si>
  <si>
    <t>Total</t>
  </si>
  <si>
    <t>Tasa GIF</t>
  </si>
  <si>
    <t>Presupuesto de gastos indirectos de fabricación</t>
  </si>
  <si>
    <t>Horas requeridas</t>
  </si>
  <si>
    <t>(=) GIF total</t>
  </si>
  <si>
    <t>Tasa</t>
  </si>
  <si>
    <t>Presupuesto de gastos de operación</t>
  </si>
  <si>
    <t>Gastos de operación</t>
  </si>
  <si>
    <t>(*) Tasa GO variable</t>
  </si>
  <si>
    <t>(=) GO total</t>
  </si>
  <si>
    <t>Concepto</t>
  </si>
  <si>
    <t>Cantidad</t>
  </si>
  <si>
    <t>(*) Tasa GIF</t>
  </si>
  <si>
    <t>Ventas</t>
  </si>
  <si>
    <t>Costo unitario</t>
  </si>
  <si>
    <t>Por producto</t>
  </si>
  <si>
    <t>(*) Costo</t>
  </si>
  <si>
    <t>(=) Total</t>
  </si>
  <si>
    <t>Mano de obra</t>
  </si>
  <si>
    <t>Gastos indirectos de producción</t>
  </si>
  <si>
    <t>Salario por hora de los trabajadores que transforman la materia prima en producto</t>
  </si>
  <si>
    <t>Inventario final presupuestado</t>
  </si>
  <si>
    <t>Unidades del inventario final</t>
  </si>
  <si>
    <t>(*) Costo unitario</t>
  </si>
  <si>
    <t>(=) Costo del inventario final</t>
  </si>
  <si>
    <t>Mes 1</t>
  </si>
  <si>
    <t>Mes 2</t>
  </si>
  <si>
    <t>Mes 3</t>
  </si>
  <si>
    <t>Mes 4</t>
  </si>
  <si>
    <t>Inventario final de MP presupuestado</t>
  </si>
  <si>
    <t>Presupuesto de costo de ventas</t>
  </si>
  <si>
    <t>(=) Costo de ventas</t>
  </si>
  <si>
    <t>Costo de ventas</t>
  </si>
  <si>
    <t>Utilidad bruta</t>
  </si>
  <si>
    <t>Administración</t>
  </si>
  <si>
    <t>Utilidad de operación</t>
  </si>
  <si>
    <t>Gastos financieros</t>
  </si>
  <si>
    <t>Intereses</t>
  </si>
  <si>
    <t>Ut. antes de impuestos</t>
  </si>
  <si>
    <t>ISR</t>
  </si>
  <si>
    <t>Utilidad neta</t>
  </si>
  <si>
    <t>Presupuesto de efectivo</t>
  </si>
  <si>
    <t>Efectivo en el balance</t>
  </si>
  <si>
    <t>Entradas por ventas</t>
  </si>
  <si>
    <t>Cuentas por cobrar</t>
  </si>
  <si>
    <t>Total de efectivo disp.</t>
  </si>
  <si>
    <t>Salidas de efectivo</t>
  </si>
  <si>
    <t>Materia prima</t>
  </si>
  <si>
    <t>GIF</t>
  </si>
  <si>
    <t>Ventas y admin.</t>
  </si>
  <si>
    <t>Cuentas por pagar</t>
  </si>
  <si>
    <t>Impuestos</t>
  </si>
  <si>
    <t>Salidas totales</t>
  </si>
  <si>
    <t>Financiamiento</t>
  </si>
  <si>
    <t>Préstamos</t>
  </si>
  <si>
    <t>Total de financiamiento</t>
  </si>
  <si>
    <t>Efectivo final en balance</t>
  </si>
  <si>
    <t>CONCEPTO</t>
  </si>
  <si>
    <t>Activo Circulante</t>
  </si>
  <si>
    <t>Pasivo Circulante</t>
  </si>
  <si>
    <t>Activo Fijos</t>
  </si>
  <si>
    <t>Capital Contable</t>
  </si>
  <si>
    <t>Capital Contribuido</t>
  </si>
  <si>
    <t>Capital Ganado</t>
  </si>
  <si>
    <t>Activo</t>
  </si>
  <si>
    <t>Pasivo más Capital Contable</t>
  </si>
  <si>
    <t>Efectivo</t>
  </si>
  <si>
    <t>Materiales</t>
  </si>
  <si>
    <t>Artículos terminados</t>
  </si>
  <si>
    <t>Total activo circulante</t>
  </si>
  <si>
    <t>Impuestos por pagar</t>
  </si>
  <si>
    <t>Utilidades retenidas</t>
  </si>
  <si>
    <t>Balance general presupuestado al 31 de enero del 2016</t>
  </si>
  <si>
    <t>Estado de resultados presupuestado del 1 al 31 de enero del 2016</t>
  </si>
  <si>
    <t>Meses</t>
  </si>
  <si>
    <t>Horas que se tarda en acabar una sola unidad</t>
  </si>
  <si>
    <t>Tortillerías San Judas Tadeo S.A. de C.V.</t>
  </si>
  <si>
    <t xml:space="preserve"> </t>
  </si>
  <si>
    <r>
      <rPr>
        <b/>
        <sz val="12"/>
        <color theme="1"/>
        <rFont val="Calibri"/>
        <family val="2"/>
        <scheme val="minor"/>
      </rPr>
      <t>Instrucciones</t>
    </r>
    <r>
      <rPr>
        <sz val="12"/>
        <color theme="1"/>
        <rFont val="Calibri"/>
        <family val="2"/>
        <scheme val="minor"/>
      </rPr>
      <t>: llene las celdas grises claro que requiera para plasmar los datos de su empresa. No alterar celdas gris oscuro (están formuladas).</t>
    </r>
  </si>
  <si>
    <r>
      <rPr>
        <b/>
        <sz val="12"/>
        <color theme="1"/>
        <rFont val="Calibri"/>
        <family val="2"/>
        <scheme val="minor"/>
      </rPr>
      <t>Instrucciones</t>
    </r>
    <r>
      <rPr>
        <sz val="12"/>
        <color theme="1"/>
        <rFont val="Calibri"/>
        <family val="2"/>
        <scheme val="minor"/>
      </rPr>
      <t>: llene las celdas grises con las materias primas de los productos que especificó (guíese por las celdas en gris oscuro)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</si>
</sst>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name val="Book Antiqua"/>
      <family val="1"/>
    </font>
    <font>
      <sz val="9"/>
      <name val="Arial"/>
      <family val="2"/>
    </font>
    <font>
      <sz val="1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9"/>
      <color rgb="FF000000"/>
      <name val="Arial"/>
      <family val="2"/>
    </font>
    <font>
      <sz val="9"/>
      <color rgb="FF000000"/>
      <name val="Book Antiqua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8" borderId="1" xfId="0" applyFont="1" applyFill="1" applyBorder="1"/>
    <xf numFmtId="0" fontId="4" fillId="9" borderId="6" xfId="0" applyFont="1" applyFill="1" applyBorder="1"/>
    <xf numFmtId="0" fontId="4" fillId="0" borderId="6" xfId="0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4" fillId="9" borderId="13" xfId="0" applyFont="1" applyFill="1" applyBorder="1"/>
    <xf numFmtId="0" fontId="4" fillId="9" borderId="7" xfId="0" applyFont="1" applyFill="1" applyBorder="1"/>
    <xf numFmtId="164" fontId="6" fillId="11" borderId="1" xfId="0" applyNumberFormat="1" applyFont="1" applyFill="1" applyBorder="1" applyAlignment="1" applyProtection="1">
      <alignment horizontal="right"/>
      <protection hidden="1"/>
    </xf>
    <xf numFmtId="165" fontId="6" fillId="11" borderId="1" xfId="0" applyNumberFormat="1" applyFont="1" applyFill="1" applyBorder="1" applyAlignment="1" applyProtection="1">
      <alignment horizontal="right"/>
      <protection hidden="1"/>
    </xf>
    <xf numFmtId="164" fontId="6" fillId="11" borderId="7" xfId="0" applyNumberFormat="1" applyFont="1" applyFill="1" applyBorder="1" applyAlignment="1" applyProtection="1">
      <alignment horizontal="right"/>
      <protection hidden="1"/>
    </xf>
    <xf numFmtId="164" fontId="6" fillId="11" borderId="12" xfId="0" applyNumberFormat="1" applyFont="1" applyFill="1" applyBorder="1" applyAlignment="1" applyProtection="1">
      <alignment horizontal="right"/>
      <protection hidden="1"/>
    </xf>
    <xf numFmtId="0" fontId="10" fillId="9" borderId="1" xfId="0" applyFont="1" applyFill="1" applyBorder="1" applyAlignment="1" applyProtection="1">
      <alignment horizontal="right"/>
      <protection hidden="1"/>
    </xf>
    <xf numFmtId="0" fontId="11" fillId="9" borderId="12" xfId="0" applyFont="1" applyFill="1" applyBorder="1" applyAlignment="1" applyProtection="1">
      <alignment horizontal="right"/>
      <protection hidden="1"/>
    </xf>
    <xf numFmtId="43" fontId="3" fillId="0" borderId="1" xfId="13" applyFont="1" applyFill="1" applyBorder="1"/>
    <xf numFmtId="0" fontId="15" fillId="7" borderId="1" xfId="0" applyFont="1" applyFill="1" applyBorder="1" applyAlignment="1">
      <alignment horizontal="center"/>
    </xf>
    <xf numFmtId="0" fontId="0" fillId="0" borderId="1" xfId="0" applyFill="1" applyBorder="1"/>
    <xf numFmtId="43" fontId="0" fillId="13" borderId="1" xfId="13" applyFont="1" applyFill="1" applyBorder="1"/>
    <xf numFmtId="43" fontId="0" fillId="14" borderId="1" xfId="13" applyFont="1" applyFill="1" applyBorder="1"/>
    <xf numFmtId="0" fontId="0" fillId="14" borderId="1" xfId="0" applyFill="1" applyBorder="1"/>
    <xf numFmtId="0" fontId="0" fillId="16" borderId="1" xfId="0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43" fontId="0" fillId="5" borderId="1" xfId="13" applyFont="1" applyFill="1" applyBorder="1"/>
    <xf numFmtId="43" fontId="3" fillId="13" borderId="1" xfId="13" applyFont="1" applyFill="1" applyBorder="1" applyAlignment="1"/>
    <xf numFmtId="43" fontId="3" fillId="13" borderId="1" xfId="13" applyFont="1" applyFill="1" applyBorder="1"/>
    <xf numFmtId="9" fontId="0" fillId="13" borderId="1" xfId="14" applyFont="1" applyFill="1" applyBorder="1"/>
    <xf numFmtId="164" fontId="6" fillId="13" borderId="1" xfId="0" applyNumberFormat="1" applyFont="1" applyFill="1" applyBorder="1" applyAlignment="1" applyProtection="1">
      <alignment horizontal="right"/>
      <protection hidden="1"/>
    </xf>
    <xf numFmtId="164" fontId="6" fillId="13" borderId="7" xfId="0" applyNumberFormat="1" applyFont="1" applyFill="1" applyBorder="1" applyAlignment="1" applyProtection="1">
      <alignment horizontal="right"/>
      <protection hidden="1"/>
    </xf>
    <xf numFmtId="164" fontId="10" fillId="13" borderId="14" xfId="0" applyNumberFormat="1" applyFont="1" applyFill="1" applyBorder="1" applyAlignment="1" applyProtection="1">
      <alignment horizontal="right"/>
      <protection hidden="1"/>
    </xf>
    <xf numFmtId="43" fontId="4" fillId="13" borderId="6" xfId="13" applyFont="1" applyFill="1" applyBorder="1"/>
    <xf numFmtId="43" fontId="4" fillId="13" borderId="7" xfId="13" applyFont="1" applyFill="1" applyBorder="1"/>
    <xf numFmtId="43" fontId="4" fillId="13" borderId="8" xfId="13" applyFont="1" applyFill="1" applyBorder="1"/>
    <xf numFmtId="43" fontId="4" fillId="13" borderId="9" xfId="13" applyFont="1" applyFill="1" applyBorder="1"/>
    <xf numFmtId="43" fontId="4" fillId="13" borderId="12" xfId="13" applyFont="1" applyFill="1" applyBorder="1"/>
    <xf numFmtId="43" fontId="4" fillId="13" borderId="10" xfId="13" applyFont="1" applyFill="1" applyBorder="1"/>
    <xf numFmtId="43" fontId="4" fillId="13" borderId="11" xfId="13" applyFont="1" applyFill="1" applyBorder="1"/>
    <xf numFmtId="0" fontId="0" fillId="14" borderId="1" xfId="0" applyFill="1" applyBorder="1" applyAlignment="1"/>
    <xf numFmtId="43" fontId="0" fillId="0" borderId="1" xfId="13" applyFont="1" applyFill="1" applyBorder="1"/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13" fillId="15" borderId="1" xfId="0" applyFon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14" fillId="16" borderId="2" xfId="0" applyFont="1" applyFill="1" applyBorder="1" applyAlignment="1">
      <alignment horizontal="center"/>
    </xf>
    <xf numFmtId="0" fontId="14" fillId="16" borderId="3" xfId="0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4" fillId="16" borderId="1" xfId="0" applyFont="1" applyFill="1" applyBorder="1" applyAlignment="1">
      <alignment horizontal="center"/>
    </xf>
    <xf numFmtId="43" fontId="0" fillId="13" borderId="1" xfId="1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13" borderId="1" xfId="13" applyFont="1" applyFill="1" applyBorder="1" applyAlignment="1">
      <alignment horizontal="center" vertical="center"/>
    </xf>
    <xf numFmtId="0" fontId="7" fillId="12" borderId="1" xfId="0" applyFont="1" applyFill="1" applyBorder="1" applyAlignment="1" applyProtection="1">
      <alignment horizontal="left"/>
      <protection hidden="1"/>
    </xf>
    <xf numFmtId="0" fontId="7" fillId="12" borderId="2" xfId="0" applyFont="1" applyFill="1" applyBorder="1" applyAlignment="1" applyProtection="1">
      <alignment horizontal="center"/>
      <protection hidden="1"/>
    </xf>
    <xf numFmtId="0" fontId="7" fillId="12" borderId="4" xfId="0" applyFont="1" applyFill="1" applyBorder="1" applyAlignment="1" applyProtection="1">
      <alignment horizontal="center"/>
      <protection hidden="1"/>
    </xf>
    <xf numFmtId="0" fontId="7" fillId="12" borderId="3" xfId="0" applyFont="1" applyFill="1" applyBorder="1" applyAlignment="1" applyProtection="1">
      <alignment horizontal="center"/>
      <protection hidden="1"/>
    </xf>
    <xf numFmtId="0" fontId="5" fillId="9" borderId="11" xfId="0" applyFont="1" applyFill="1" applyBorder="1" applyAlignment="1" applyProtection="1">
      <alignment horizontal="center"/>
      <protection hidden="1"/>
    </xf>
    <xf numFmtId="0" fontId="5" fillId="9" borderId="1" xfId="0" applyFont="1" applyFill="1" applyBorder="1" applyAlignment="1" applyProtection="1">
      <alignment horizontal="center"/>
      <protection hidden="1"/>
    </xf>
    <xf numFmtId="0" fontId="7" fillId="12" borderId="2" xfId="0" applyFont="1" applyFill="1" applyBorder="1" applyAlignment="1" applyProtection="1">
      <alignment horizontal="left"/>
      <protection hidden="1"/>
    </xf>
    <xf numFmtId="0" fontId="7" fillId="12" borderId="4" xfId="0" applyFont="1" applyFill="1" applyBorder="1" applyAlignment="1" applyProtection="1">
      <alignment horizontal="left"/>
      <protection hidden="1"/>
    </xf>
    <xf numFmtId="0" fontId="7" fillId="12" borderId="3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Alignment="1">
      <alignment horizontal="center"/>
    </xf>
    <xf numFmtId="0" fontId="8" fillId="9" borderId="2" xfId="0" applyFont="1" applyFill="1" applyBorder="1" applyAlignment="1" applyProtection="1">
      <alignment horizontal="center"/>
      <protection hidden="1"/>
    </xf>
    <xf numFmtId="0" fontId="8" fillId="9" borderId="4" xfId="0" applyFont="1" applyFill="1" applyBorder="1" applyAlignment="1" applyProtection="1">
      <alignment horizontal="center"/>
      <protection hidden="1"/>
    </xf>
    <xf numFmtId="0" fontId="8" fillId="9" borderId="3" xfId="0" applyFont="1" applyFill="1" applyBorder="1" applyAlignment="1" applyProtection="1">
      <alignment horizontal="center"/>
      <protection hidden="1"/>
    </xf>
    <xf numFmtId="0" fontId="8" fillId="9" borderId="1" xfId="0" applyFont="1" applyFill="1" applyBorder="1" applyAlignment="1" applyProtection="1">
      <alignment horizontal="center"/>
      <protection hidden="1"/>
    </xf>
    <xf numFmtId="0" fontId="9" fillId="9" borderId="1" xfId="0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43" fontId="3" fillId="13" borderId="2" xfId="13" applyFont="1" applyFill="1" applyBorder="1" applyAlignment="1">
      <alignment horizontal="center"/>
    </xf>
    <xf numFmtId="43" fontId="3" fillId="13" borderId="3" xfId="13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13" borderId="1" xfId="14" applyFont="1" applyFill="1" applyBorder="1" applyAlignment="1"/>
    <xf numFmtId="9" fontId="3" fillId="13" borderId="1" xfId="13" applyNumberFormat="1" applyFont="1" applyFill="1" applyBorder="1"/>
  </cellXfs>
  <cellStyles count="15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4" builtinId="5"/>
  </cellStyles>
  <dxfs count="0"/>
  <tableStyles count="0" defaultTableStyle="TableStyleMedium9" defaultPivotStyle="PivotStyleMedium7"/>
  <colors>
    <mruColors>
      <color rgb="FFA22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C1:BI70"/>
  <sheetViews>
    <sheetView showGridLines="0" tabSelected="1" workbookViewId="0">
      <selection activeCell="C2" sqref="C2:I3"/>
    </sheetView>
  </sheetViews>
  <sheetFormatPr baseColWidth="10" defaultRowHeight="16" x14ac:dyDescent="0.2"/>
  <sheetData>
    <row r="1" spans="3:12" ht="17" thickBot="1" x14ac:dyDescent="0.25"/>
    <row r="2" spans="3:12" x14ac:dyDescent="0.2">
      <c r="C2" s="50" t="s">
        <v>143</v>
      </c>
      <c r="D2" s="51"/>
      <c r="E2" s="51"/>
      <c r="F2" s="51"/>
      <c r="G2" s="51"/>
      <c r="H2" s="51"/>
      <c r="I2" s="52"/>
    </row>
    <row r="3" spans="3:12" ht="17" thickBot="1" x14ac:dyDescent="0.25">
      <c r="C3" s="53"/>
      <c r="D3" s="54"/>
      <c r="E3" s="54"/>
      <c r="F3" s="54"/>
      <c r="G3" s="54"/>
      <c r="H3" s="54"/>
      <c r="I3" s="55"/>
    </row>
    <row r="5" spans="3:12" x14ac:dyDescent="0.2">
      <c r="C5" s="64" t="s">
        <v>20</v>
      </c>
      <c r="D5" s="64"/>
      <c r="E5" s="64"/>
      <c r="F5" s="64"/>
      <c r="G5" s="64"/>
      <c r="H5" s="64"/>
      <c r="I5" s="64"/>
      <c r="J5" s="63" t="s">
        <v>139</v>
      </c>
      <c r="K5" s="63"/>
      <c r="L5" s="63"/>
    </row>
    <row r="6" spans="3:12" x14ac:dyDescent="0.2">
      <c r="C6" s="64" t="s">
        <v>85</v>
      </c>
      <c r="D6" s="64"/>
      <c r="E6" s="64"/>
      <c r="F6" s="64"/>
      <c r="G6" s="64"/>
      <c r="H6" s="64"/>
      <c r="I6" s="64"/>
      <c r="J6" s="63">
        <v>18</v>
      </c>
      <c r="K6" s="63"/>
      <c r="L6" s="63"/>
    </row>
    <row r="7" spans="3:12" x14ac:dyDescent="0.2">
      <c r="C7" s="4"/>
      <c r="D7" s="4"/>
      <c r="E7" s="4"/>
      <c r="F7" s="4"/>
      <c r="G7" s="4"/>
      <c r="H7" s="4"/>
      <c r="I7" s="4"/>
      <c r="J7" s="3"/>
      <c r="K7" s="3"/>
      <c r="L7" s="3"/>
    </row>
    <row r="8" spans="3:12" x14ac:dyDescent="0.2">
      <c r="C8" s="56" t="s">
        <v>52</v>
      </c>
      <c r="D8" s="56"/>
      <c r="E8" s="56"/>
      <c r="F8" s="4"/>
      <c r="G8" s="56" t="s">
        <v>59</v>
      </c>
      <c r="H8" s="56"/>
      <c r="I8" s="56"/>
      <c r="J8" s="56"/>
      <c r="K8" s="3"/>
      <c r="L8" s="3"/>
    </row>
    <row r="9" spans="3:12" x14ac:dyDescent="0.2">
      <c r="C9" s="60" t="s">
        <v>75</v>
      </c>
      <c r="D9" s="61"/>
      <c r="E9" s="33" t="s">
        <v>76</v>
      </c>
      <c r="F9" s="4"/>
      <c r="G9" s="60" t="s">
        <v>75</v>
      </c>
      <c r="H9" s="62"/>
      <c r="I9" s="61"/>
      <c r="J9" s="33" t="s">
        <v>76</v>
      </c>
      <c r="K9" s="3"/>
      <c r="L9" s="3"/>
    </row>
    <row r="10" spans="3:12" x14ac:dyDescent="0.2">
      <c r="C10" s="57" t="s">
        <v>62</v>
      </c>
      <c r="D10" s="58"/>
      <c r="E10" s="29">
        <v>176</v>
      </c>
      <c r="F10" s="4"/>
      <c r="G10" s="57" t="s">
        <v>61</v>
      </c>
      <c r="H10" s="59"/>
      <c r="I10" s="58"/>
      <c r="J10" s="29">
        <v>1916</v>
      </c>
      <c r="K10" s="3"/>
      <c r="L10" s="3"/>
    </row>
    <row r="11" spans="3:12" x14ac:dyDescent="0.2">
      <c r="C11" s="57" t="s">
        <v>55</v>
      </c>
      <c r="D11" s="58"/>
      <c r="E11" s="29">
        <v>2408</v>
      </c>
      <c r="F11" s="4"/>
      <c r="G11" s="57" t="s">
        <v>60</v>
      </c>
      <c r="H11" s="59"/>
      <c r="I11" s="58"/>
      <c r="J11" s="29">
        <v>700</v>
      </c>
      <c r="K11" s="3"/>
      <c r="L11" s="3"/>
    </row>
    <row r="12" spans="3:12" x14ac:dyDescent="0.2">
      <c r="C12" s="57" t="s">
        <v>53</v>
      </c>
      <c r="D12" s="58"/>
      <c r="E12" s="29">
        <v>144</v>
      </c>
      <c r="F12" s="4"/>
      <c r="G12" s="57" t="s">
        <v>58</v>
      </c>
      <c r="H12" s="59"/>
      <c r="I12" s="58"/>
      <c r="J12" s="29">
        <v>200</v>
      </c>
      <c r="K12" s="3"/>
      <c r="L12" s="3"/>
    </row>
    <row r="13" spans="3:12" x14ac:dyDescent="0.2">
      <c r="C13" s="57" t="s">
        <v>54</v>
      </c>
      <c r="D13" s="58"/>
      <c r="E13" s="29">
        <v>116</v>
      </c>
      <c r="F13" s="4"/>
      <c r="G13" s="57" t="s">
        <v>57</v>
      </c>
      <c r="H13" s="59"/>
      <c r="I13" s="58"/>
      <c r="J13" s="29">
        <v>200</v>
      </c>
      <c r="K13" s="3"/>
      <c r="L13" s="3"/>
    </row>
    <row r="14" spans="3:12" x14ac:dyDescent="0.2">
      <c r="C14" s="57" t="s">
        <v>56</v>
      </c>
      <c r="D14" s="58"/>
      <c r="E14" s="29">
        <v>92</v>
      </c>
      <c r="F14" s="4"/>
      <c r="G14" s="57" t="s">
        <v>63</v>
      </c>
      <c r="H14" s="59"/>
      <c r="I14" s="58"/>
      <c r="J14" s="29">
        <v>120</v>
      </c>
      <c r="K14" s="3"/>
      <c r="L14" s="3"/>
    </row>
    <row r="15" spans="3:12" x14ac:dyDescent="0.2">
      <c r="C15" s="57" t="s">
        <v>64</v>
      </c>
      <c r="D15" s="58"/>
      <c r="E15" s="29">
        <v>920</v>
      </c>
      <c r="F15" s="4"/>
      <c r="I15" s="28" t="s">
        <v>65</v>
      </c>
      <c r="J15" s="30">
        <f>SUM(J10:J14)</f>
        <v>3136</v>
      </c>
      <c r="K15" s="3"/>
      <c r="L15" s="3"/>
    </row>
    <row r="16" spans="3:12" x14ac:dyDescent="0.2">
      <c r="D16" s="28" t="s">
        <v>65</v>
      </c>
      <c r="E16" s="30">
        <f>SUM(E10:E15)</f>
        <v>3856</v>
      </c>
      <c r="F16" s="4"/>
      <c r="G16" s="4"/>
      <c r="H16" s="4"/>
      <c r="I16" s="4"/>
      <c r="J16" s="3"/>
      <c r="K16" s="3"/>
      <c r="L16" s="3"/>
    </row>
    <row r="17" spans="3:15" x14ac:dyDescent="0.2">
      <c r="C17" s="4"/>
      <c r="D17" s="4"/>
      <c r="E17" s="4"/>
      <c r="F17" s="4"/>
      <c r="G17" s="4"/>
      <c r="H17" s="4"/>
      <c r="I17" s="4"/>
      <c r="J17" s="3"/>
      <c r="K17" s="3"/>
      <c r="L17" s="3"/>
    </row>
    <row r="18" spans="3:15" x14ac:dyDescent="0.2">
      <c r="C18" s="65" t="s">
        <v>10</v>
      </c>
      <c r="D18" s="65"/>
      <c r="E18" s="65"/>
      <c r="F18" s="65"/>
      <c r="G18" s="65" t="s">
        <v>9</v>
      </c>
      <c r="H18" s="65"/>
      <c r="I18" s="65"/>
      <c r="J18" s="65"/>
      <c r="K18" s="65" t="s">
        <v>140</v>
      </c>
      <c r="L18" s="65"/>
      <c r="M18" s="65"/>
      <c r="N18" s="65"/>
    </row>
    <row r="19" spans="3:15" x14ac:dyDescent="0.2">
      <c r="C19" s="2" t="s">
        <v>4</v>
      </c>
      <c r="D19" s="63" t="s">
        <v>21</v>
      </c>
      <c r="E19" s="63"/>
      <c r="F19" s="63"/>
      <c r="G19" s="66">
        <v>6.5</v>
      </c>
      <c r="H19" s="66"/>
      <c r="I19" s="66"/>
      <c r="J19" s="66"/>
      <c r="K19" s="66">
        <v>0.01</v>
      </c>
      <c r="L19" s="66"/>
      <c r="M19" s="66"/>
      <c r="N19" s="66"/>
    </row>
    <row r="20" spans="3:15" x14ac:dyDescent="0.2">
      <c r="C20" s="2" t="s">
        <v>5</v>
      </c>
      <c r="D20" s="63" t="s">
        <v>22</v>
      </c>
      <c r="E20" s="63"/>
      <c r="F20" s="63"/>
      <c r="G20" s="66">
        <v>11.5</v>
      </c>
      <c r="H20" s="66"/>
      <c r="I20" s="66"/>
      <c r="J20" s="66"/>
      <c r="K20" s="66">
        <v>0.01</v>
      </c>
      <c r="L20" s="66"/>
      <c r="M20" s="66"/>
      <c r="N20" s="66"/>
    </row>
    <row r="21" spans="3:15" x14ac:dyDescent="0.2">
      <c r="C21" s="2" t="s">
        <v>6</v>
      </c>
      <c r="D21" s="63" t="s">
        <v>23</v>
      </c>
      <c r="E21" s="63"/>
      <c r="F21" s="63"/>
      <c r="G21" s="66">
        <v>7.5</v>
      </c>
      <c r="H21" s="66"/>
      <c r="I21" s="66"/>
      <c r="J21" s="66"/>
      <c r="K21" s="66">
        <v>0.01</v>
      </c>
      <c r="L21" s="66"/>
      <c r="M21" s="66"/>
      <c r="N21" s="66"/>
    </row>
    <row r="22" spans="3:15" x14ac:dyDescent="0.2">
      <c r="C22" s="2" t="s">
        <v>7</v>
      </c>
      <c r="D22" s="63"/>
      <c r="E22" s="63"/>
      <c r="F22" s="63"/>
      <c r="G22" s="66"/>
      <c r="H22" s="66"/>
      <c r="I22" s="66"/>
      <c r="J22" s="66"/>
      <c r="K22" s="66"/>
      <c r="L22" s="66"/>
      <c r="M22" s="66"/>
      <c r="N22" s="66"/>
    </row>
    <row r="23" spans="3:15" x14ac:dyDescent="0.2">
      <c r="C23" s="2" t="s">
        <v>8</v>
      </c>
      <c r="D23" s="63"/>
      <c r="E23" s="63"/>
      <c r="F23" s="63"/>
      <c r="G23" s="66"/>
      <c r="H23" s="66"/>
      <c r="I23" s="66"/>
      <c r="J23" s="66"/>
      <c r="K23" s="66"/>
      <c r="L23" s="66"/>
      <c r="M23" s="66"/>
      <c r="N23" s="66"/>
    </row>
    <row r="25" spans="3:15" x14ac:dyDescent="0.2">
      <c r="C25" s="56" t="s">
        <v>11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</row>
    <row r="26" spans="3:15" x14ac:dyDescent="0.2">
      <c r="C26" s="2"/>
      <c r="D26" s="32" t="s">
        <v>90</v>
      </c>
      <c r="E26" s="32" t="s">
        <v>91</v>
      </c>
      <c r="F26" s="32" t="s">
        <v>92</v>
      </c>
      <c r="G26" s="32" t="s">
        <v>93</v>
      </c>
      <c r="H26" s="32"/>
      <c r="I26" s="32"/>
      <c r="J26" s="32"/>
      <c r="K26" s="32"/>
      <c r="L26" s="32"/>
      <c r="M26" s="32"/>
      <c r="N26" s="32"/>
      <c r="O26" s="32"/>
    </row>
    <row r="27" spans="3:15" x14ac:dyDescent="0.2">
      <c r="C27" s="31" t="str">
        <f>$D$19</f>
        <v>Expendios</v>
      </c>
      <c r="D27" s="29">
        <v>12000</v>
      </c>
      <c r="E27" s="29">
        <v>12000</v>
      </c>
      <c r="F27" s="29">
        <v>12000</v>
      </c>
      <c r="G27" s="29">
        <v>12000</v>
      </c>
      <c r="H27" s="29"/>
      <c r="I27" s="29"/>
      <c r="J27" s="29"/>
      <c r="K27" s="29"/>
      <c r="L27" s="29"/>
      <c r="M27" s="29"/>
      <c r="N27" s="29"/>
      <c r="O27" s="29"/>
    </row>
    <row r="28" spans="3:15" x14ac:dyDescent="0.2">
      <c r="C28" s="31" t="str">
        <f>$D$20</f>
        <v>Mostrador</v>
      </c>
      <c r="D28" s="29">
        <v>4800</v>
      </c>
      <c r="E28" s="29">
        <v>4800</v>
      </c>
      <c r="F28" s="29">
        <v>4800</v>
      </c>
      <c r="G28" s="29">
        <v>4800</v>
      </c>
      <c r="H28" s="29"/>
      <c r="I28" s="29"/>
      <c r="J28" s="29"/>
      <c r="K28" s="29"/>
      <c r="L28" s="29"/>
      <c r="M28" s="29"/>
      <c r="N28" s="29"/>
      <c r="O28" s="29"/>
    </row>
    <row r="29" spans="3:15" x14ac:dyDescent="0.2">
      <c r="C29" s="31" t="str">
        <f>$D$21</f>
        <v>Clientes</v>
      </c>
      <c r="D29" s="29">
        <v>1200</v>
      </c>
      <c r="E29" s="29">
        <v>1200</v>
      </c>
      <c r="F29" s="29">
        <v>1200</v>
      </c>
      <c r="G29" s="29">
        <v>1200</v>
      </c>
      <c r="H29" s="29"/>
      <c r="I29" s="29"/>
      <c r="J29" s="29"/>
      <c r="K29" s="29"/>
      <c r="L29" s="29"/>
      <c r="M29" s="29"/>
      <c r="N29" s="29"/>
      <c r="O29" s="29"/>
    </row>
    <row r="30" spans="3:15" x14ac:dyDescent="0.2">
      <c r="C30" s="30">
        <f>$D$22</f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3:15" x14ac:dyDescent="0.2">
      <c r="C31" s="30">
        <f>$D$23</f>
        <v>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3:15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x14ac:dyDescent="0.2">
      <c r="C33" s="56" t="s">
        <v>0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spans="3:15" x14ac:dyDescent="0.2">
      <c r="C34" s="2"/>
      <c r="D34" s="32" t="s">
        <v>90</v>
      </c>
      <c r="E34" s="32" t="s">
        <v>91</v>
      </c>
      <c r="F34" s="32" t="s">
        <v>92</v>
      </c>
      <c r="G34" s="32" t="s">
        <v>93</v>
      </c>
      <c r="H34" s="32"/>
      <c r="I34" s="32"/>
      <c r="J34" s="32"/>
      <c r="K34" s="32"/>
      <c r="L34" s="32"/>
      <c r="M34" s="32"/>
      <c r="N34" s="32"/>
      <c r="O34" s="32"/>
    </row>
    <row r="35" spans="3:15" x14ac:dyDescent="0.2">
      <c r="C35" s="31" t="str">
        <f>$D$19</f>
        <v>Expendios</v>
      </c>
      <c r="D35" s="49">
        <v>0</v>
      </c>
      <c r="E35" s="34">
        <f>D43</f>
        <v>600</v>
      </c>
      <c r="F35" s="34">
        <f t="shared" ref="F35:G37" si="0">E43</f>
        <v>600</v>
      </c>
      <c r="G35" s="34">
        <f t="shared" si="0"/>
        <v>600</v>
      </c>
      <c r="H35" s="34"/>
      <c r="I35" s="34"/>
      <c r="J35" s="34"/>
      <c r="K35" s="34"/>
      <c r="L35" s="34"/>
      <c r="M35" s="34"/>
      <c r="N35" s="34"/>
      <c r="O35" s="34"/>
    </row>
    <row r="36" spans="3:15" x14ac:dyDescent="0.2">
      <c r="C36" s="31" t="str">
        <f>$D$20</f>
        <v>Mostrador</v>
      </c>
      <c r="D36" s="49">
        <v>0</v>
      </c>
      <c r="E36" s="34">
        <f>D44</f>
        <v>240</v>
      </c>
      <c r="F36" s="34">
        <f t="shared" si="0"/>
        <v>240</v>
      </c>
      <c r="G36" s="34">
        <f t="shared" si="0"/>
        <v>240</v>
      </c>
      <c r="H36" s="34"/>
      <c r="I36" s="34"/>
      <c r="J36" s="34"/>
      <c r="K36" s="34"/>
      <c r="L36" s="34"/>
      <c r="M36" s="34"/>
      <c r="N36" s="34"/>
      <c r="O36" s="34"/>
    </row>
    <row r="37" spans="3:15" x14ac:dyDescent="0.2">
      <c r="C37" s="31" t="str">
        <f>$D$21</f>
        <v>Clientes</v>
      </c>
      <c r="D37" s="49">
        <v>0</v>
      </c>
      <c r="E37" s="34">
        <f>D45</f>
        <v>60</v>
      </c>
      <c r="F37" s="34">
        <f t="shared" si="0"/>
        <v>60</v>
      </c>
      <c r="G37" s="34">
        <f t="shared" si="0"/>
        <v>60</v>
      </c>
      <c r="H37" s="34"/>
      <c r="I37" s="34"/>
      <c r="J37" s="34"/>
      <c r="K37" s="34"/>
      <c r="L37" s="34"/>
      <c r="M37" s="34"/>
      <c r="N37" s="34"/>
      <c r="O37" s="34"/>
    </row>
    <row r="38" spans="3:15" x14ac:dyDescent="0.2">
      <c r="C38" s="30">
        <f>$D$22</f>
        <v>0</v>
      </c>
      <c r="D38" s="49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3:15" x14ac:dyDescent="0.2">
      <c r="C39" s="30">
        <f>$D$23</f>
        <v>0</v>
      </c>
      <c r="D39" s="49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3:15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3:15" x14ac:dyDescent="0.2">
      <c r="C41" s="56" t="s">
        <v>1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spans="3:15" x14ac:dyDescent="0.2">
      <c r="C42" s="2"/>
      <c r="D42" s="32" t="s">
        <v>90</v>
      </c>
      <c r="E42" s="32" t="s">
        <v>91</v>
      </c>
      <c r="F42" s="32" t="s">
        <v>92</v>
      </c>
      <c r="G42" s="32" t="s">
        <v>93</v>
      </c>
      <c r="H42" s="32"/>
      <c r="I42" s="32"/>
      <c r="J42" s="32"/>
      <c r="K42" s="32"/>
      <c r="L42" s="32"/>
      <c r="M42" s="32"/>
      <c r="N42" s="32"/>
      <c r="O42" s="32"/>
    </row>
    <row r="43" spans="3:15" x14ac:dyDescent="0.2">
      <c r="C43" s="31" t="str">
        <f>$D$19</f>
        <v>Expendios</v>
      </c>
      <c r="D43" s="34">
        <f t="shared" ref="D43:E45" si="1">D27*0.05</f>
        <v>600</v>
      </c>
      <c r="E43" s="34">
        <f t="shared" si="1"/>
        <v>600</v>
      </c>
      <c r="F43" s="34">
        <f t="shared" ref="F43:G45" si="2">F27*0.05</f>
        <v>600</v>
      </c>
      <c r="G43" s="34">
        <f t="shared" si="2"/>
        <v>600</v>
      </c>
      <c r="H43" s="34"/>
      <c r="I43" s="34"/>
      <c r="J43" s="34"/>
      <c r="K43" s="34"/>
      <c r="L43" s="34"/>
      <c r="M43" s="34"/>
      <c r="N43" s="34"/>
      <c r="O43" s="34"/>
    </row>
    <row r="44" spans="3:15" x14ac:dyDescent="0.2">
      <c r="C44" s="31" t="str">
        <f>$D$20</f>
        <v>Mostrador</v>
      </c>
      <c r="D44" s="34">
        <f t="shared" si="1"/>
        <v>240</v>
      </c>
      <c r="E44" s="34">
        <f t="shared" si="1"/>
        <v>240</v>
      </c>
      <c r="F44" s="34">
        <f t="shared" si="2"/>
        <v>240</v>
      </c>
      <c r="G44" s="34">
        <f t="shared" si="2"/>
        <v>240</v>
      </c>
      <c r="H44" s="34"/>
      <c r="I44" s="34"/>
      <c r="J44" s="34"/>
      <c r="K44" s="34"/>
      <c r="L44" s="34"/>
      <c r="M44" s="34"/>
      <c r="N44" s="34"/>
      <c r="O44" s="34"/>
    </row>
    <row r="45" spans="3:15" x14ac:dyDescent="0.2">
      <c r="C45" s="31" t="str">
        <f>$D$21</f>
        <v>Clientes</v>
      </c>
      <c r="D45" s="34">
        <f t="shared" si="1"/>
        <v>60</v>
      </c>
      <c r="E45" s="34">
        <f t="shared" si="1"/>
        <v>60</v>
      </c>
      <c r="F45" s="34">
        <f t="shared" si="2"/>
        <v>60</v>
      </c>
      <c r="G45" s="34">
        <f t="shared" si="2"/>
        <v>60</v>
      </c>
      <c r="H45" s="34"/>
      <c r="I45" s="34"/>
      <c r="J45" s="34"/>
      <c r="K45" s="34"/>
      <c r="L45" s="34"/>
      <c r="M45" s="34"/>
      <c r="N45" s="34"/>
      <c r="O45" s="34"/>
    </row>
    <row r="46" spans="3:15" x14ac:dyDescent="0.2">
      <c r="C46" s="30">
        <f>$D$22</f>
        <v>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3:15" x14ac:dyDescent="0.2">
      <c r="C47" s="30">
        <f>$D$23</f>
        <v>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3:15" x14ac:dyDescent="0.2">
      <c r="C48" t="s">
        <v>144</v>
      </c>
    </row>
    <row r="49" spans="3:61" x14ac:dyDescent="0.2">
      <c r="C49" s="56" t="s">
        <v>18</v>
      </c>
      <c r="D49" s="56"/>
      <c r="E49" s="56"/>
      <c r="F49" s="56"/>
      <c r="G49" s="48" t="str">
        <f>D19</f>
        <v>Expendios</v>
      </c>
      <c r="H49" s="56" t="s">
        <v>17</v>
      </c>
      <c r="I49" s="56"/>
      <c r="J49" s="56" t="s">
        <v>19</v>
      </c>
      <c r="K49" s="56"/>
      <c r="L49" s="56"/>
      <c r="M49" s="56"/>
      <c r="O49" s="56" t="s">
        <v>18</v>
      </c>
      <c r="P49" s="56"/>
      <c r="Q49" s="56"/>
      <c r="R49" s="56"/>
      <c r="S49" s="48" t="str">
        <f>D20</f>
        <v>Mostrador</v>
      </c>
      <c r="T49" s="56" t="s">
        <v>17</v>
      </c>
      <c r="U49" s="56"/>
      <c r="V49" s="56" t="s">
        <v>19</v>
      </c>
      <c r="W49" s="56"/>
      <c r="X49" s="56"/>
      <c r="Y49" s="56"/>
      <c r="AA49" s="56" t="s">
        <v>18</v>
      </c>
      <c r="AB49" s="56"/>
      <c r="AC49" s="56"/>
      <c r="AD49" s="56"/>
      <c r="AE49" s="48" t="str">
        <f>D21</f>
        <v>Clientes</v>
      </c>
      <c r="AF49" s="56" t="s">
        <v>17</v>
      </c>
      <c r="AG49" s="56"/>
      <c r="AH49" s="56" t="s">
        <v>19</v>
      </c>
      <c r="AI49" s="56"/>
      <c r="AJ49" s="56"/>
      <c r="AK49" s="56"/>
      <c r="AM49" s="56" t="s">
        <v>18</v>
      </c>
      <c r="AN49" s="56"/>
      <c r="AO49" s="56"/>
      <c r="AP49" s="56"/>
      <c r="AQ49" s="48">
        <f>D22</f>
        <v>0</v>
      </c>
      <c r="AR49" s="56" t="s">
        <v>17</v>
      </c>
      <c r="AS49" s="56"/>
      <c r="AT49" s="56" t="s">
        <v>19</v>
      </c>
      <c r="AU49" s="56"/>
      <c r="AV49" s="56"/>
      <c r="AW49" s="56"/>
      <c r="AY49" s="56" t="s">
        <v>18</v>
      </c>
      <c r="AZ49" s="56"/>
      <c r="BA49" s="56"/>
      <c r="BB49" s="56"/>
      <c r="BC49" s="48">
        <f>D23</f>
        <v>0</v>
      </c>
      <c r="BD49" s="56" t="s">
        <v>17</v>
      </c>
      <c r="BE49" s="56"/>
      <c r="BF49" s="56" t="s">
        <v>19</v>
      </c>
      <c r="BG49" s="56"/>
      <c r="BH49" s="56"/>
      <c r="BI49" s="56"/>
    </row>
    <row r="50" spans="3:61" x14ac:dyDescent="0.2">
      <c r="C50" s="67" t="s">
        <v>12</v>
      </c>
      <c r="D50" s="67"/>
      <c r="E50" s="63" t="s">
        <v>25</v>
      </c>
      <c r="F50" s="63"/>
      <c r="G50" s="63"/>
      <c r="H50" s="68">
        <v>2.5</v>
      </c>
      <c r="I50" s="68"/>
      <c r="J50" s="68">
        <v>0.875</v>
      </c>
      <c r="K50" s="68"/>
      <c r="L50" s="68"/>
      <c r="M50" s="68"/>
      <c r="O50" s="67" t="s">
        <v>12</v>
      </c>
      <c r="P50" s="67"/>
      <c r="Q50" s="63" t="s">
        <v>25</v>
      </c>
      <c r="R50" s="63"/>
      <c r="S50" s="63"/>
      <c r="T50" s="66">
        <v>2.5</v>
      </c>
      <c r="U50" s="66"/>
      <c r="V50" s="66">
        <v>0.875</v>
      </c>
      <c r="W50" s="66"/>
      <c r="X50" s="66"/>
      <c r="Y50" s="66"/>
      <c r="AA50" s="67" t="s">
        <v>12</v>
      </c>
      <c r="AB50" s="67"/>
      <c r="AC50" s="63" t="s">
        <v>25</v>
      </c>
      <c r="AD50" s="63"/>
      <c r="AE50" s="63"/>
      <c r="AF50" s="63">
        <v>2.5</v>
      </c>
      <c r="AG50" s="63"/>
      <c r="AH50" s="63">
        <v>0.875</v>
      </c>
      <c r="AI50" s="63"/>
      <c r="AJ50" s="63"/>
      <c r="AK50" s="63"/>
      <c r="AM50" s="67" t="s">
        <v>12</v>
      </c>
      <c r="AN50" s="67"/>
      <c r="AO50" s="63"/>
      <c r="AP50" s="63"/>
      <c r="AQ50" s="63"/>
      <c r="AR50" s="63"/>
      <c r="AS50" s="63"/>
      <c r="AT50" s="63"/>
      <c r="AU50" s="63"/>
      <c r="AV50" s="63"/>
      <c r="AW50" s="63"/>
      <c r="AY50" s="67" t="s">
        <v>12</v>
      </c>
      <c r="AZ50" s="67"/>
      <c r="BA50" s="63"/>
      <c r="BB50" s="63"/>
      <c r="BC50" s="63"/>
      <c r="BD50" s="63"/>
      <c r="BE50" s="63"/>
      <c r="BF50" s="63"/>
      <c r="BG50" s="63"/>
      <c r="BH50" s="63"/>
      <c r="BI50" s="63"/>
    </row>
    <row r="51" spans="3:61" x14ac:dyDescent="0.2">
      <c r="C51" s="67" t="s">
        <v>13</v>
      </c>
      <c r="D51" s="67"/>
      <c r="E51" s="63" t="s">
        <v>24</v>
      </c>
      <c r="F51" s="63"/>
      <c r="G51" s="63"/>
      <c r="H51" s="68">
        <v>4</v>
      </c>
      <c r="I51" s="68"/>
      <c r="J51" s="68">
        <v>0.375</v>
      </c>
      <c r="K51" s="68"/>
      <c r="L51" s="68"/>
      <c r="M51" s="68"/>
      <c r="O51" s="67" t="s">
        <v>13</v>
      </c>
      <c r="P51" s="67"/>
      <c r="Q51" s="63" t="s">
        <v>24</v>
      </c>
      <c r="R51" s="63"/>
      <c r="S51" s="63"/>
      <c r="T51" s="66">
        <v>4</v>
      </c>
      <c r="U51" s="66"/>
      <c r="V51" s="66">
        <v>0.375</v>
      </c>
      <c r="W51" s="66"/>
      <c r="X51" s="66"/>
      <c r="Y51" s="66"/>
      <c r="AA51" s="67" t="s">
        <v>13</v>
      </c>
      <c r="AB51" s="67"/>
      <c r="AC51" s="63" t="s">
        <v>24</v>
      </c>
      <c r="AD51" s="63"/>
      <c r="AE51" s="63"/>
      <c r="AF51" s="63">
        <v>4</v>
      </c>
      <c r="AG51" s="63"/>
      <c r="AH51" s="63">
        <v>0.375</v>
      </c>
      <c r="AI51" s="63"/>
      <c r="AJ51" s="63"/>
      <c r="AK51" s="63"/>
      <c r="AM51" s="67" t="s">
        <v>13</v>
      </c>
      <c r="AN51" s="67"/>
      <c r="AO51" s="63"/>
      <c r="AP51" s="63"/>
      <c r="AQ51" s="63"/>
      <c r="AR51" s="63"/>
      <c r="AS51" s="63"/>
      <c r="AT51" s="63"/>
      <c r="AU51" s="63"/>
      <c r="AV51" s="63"/>
      <c r="AW51" s="63"/>
      <c r="AY51" s="67" t="s">
        <v>13</v>
      </c>
      <c r="AZ51" s="67"/>
      <c r="BA51" s="63"/>
      <c r="BB51" s="63"/>
      <c r="BC51" s="63"/>
      <c r="BD51" s="63"/>
      <c r="BE51" s="63"/>
      <c r="BF51" s="63"/>
      <c r="BG51" s="63"/>
      <c r="BH51" s="63"/>
      <c r="BI51" s="63"/>
    </row>
    <row r="52" spans="3:61" x14ac:dyDescent="0.2">
      <c r="C52" s="67" t="s">
        <v>14</v>
      </c>
      <c r="D52" s="67"/>
      <c r="E52" s="63"/>
      <c r="F52" s="63"/>
      <c r="G52" s="63"/>
      <c r="H52" s="68"/>
      <c r="I52" s="68"/>
      <c r="J52" s="68"/>
      <c r="K52" s="68"/>
      <c r="L52" s="68"/>
      <c r="M52" s="68"/>
      <c r="O52" s="67" t="s">
        <v>14</v>
      </c>
      <c r="P52" s="67"/>
      <c r="Q52" s="63"/>
      <c r="R52" s="63"/>
      <c r="S52" s="63"/>
      <c r="T52" s="66"/>
      <c r="U52" s="66"/>
      <c r="V52" s="66"/>
      <c r="W52" s="66"/>
      <c r="X52" s="66"/>
      <c r="Y52" s="66"/>
      <c r="AA52" s="67" t="s">
        <v>14</v>
      </c>
      <c r="AB52" s="67"/>
      <c r="AC52" s="63"/>
      <c r="AD52" s="63"/>
      <c r="AE52" s="63"/>
      <c r="AF52" s="63"/>
      <c r="AG52" s="63"/>
      <c r="AH52" s="63"/>
      <c r="AI52" s="63"/>
      <c r="AJ52" s="63"/>
      <c r="AK52" s="63"/>
      <c r="AM52" s="67" t="s">
        <v>14</v>
      </c>
      <c r="AN52" s="67"/>
      <c r="AO52" s="63"/>
      <c r="AP52" s="63"/>
      <c r="AQ52" s="63"/>
      <c r="AR52" s="63"/>
      <c r="AS52" s="63"/>
      <c r="AT52" s="63"/>
      <c r="AU52" s="63"/>
      <c r="AV52" s="63"/>
      <c r="AW52" s="63"/>
      <c r="AY52" s="67" t="s">
        <v>14</v>
      </c>
      <c r="AZ52" s="67"/>
      <c r="BA52" s="63"/>
      <c r="BB52" s="63"/>
      <c r="BC52" s="63"/>
      <c r="BD52" s="63"/>
      <c r="BE52" s="63"/>
      <c r="BF52" s="63"/>
      <c r="BG52" s="63"/>
      <c r="BH52" s="63"/>
      <c r="BI52" s="63"/>
    </row>
    <row r="53" spans="3:61" x14ac:dyDescent="0.2">
      <c r="C53" s="67" t="s">
        <v>15</v>
      </c>
      <c r="D53" s="67"/>
      <c r="E53" s="63"/>
      <c r="F53" s="63"/>
      <c r="G53" s="63"/>
      <c r="H53" s="68"/>
      <c r="I53" s="68"/>
      <c r="J53" s="68"/>
      <c r="K53" s="68"/>
      <c r="L53" s="68"/>
      <c r="M53" s="68"/>
      <c r="O53" s="67" t="s">
        <v>15</v>
      </c>
      <c r="P53" s="67"/>
      <c r="Q53" s="63"/>
      <c r="R53" s="63"/>
      <c r="S53" s="63"/>
      <c r="T53" s="66"/>
      <c r="U53" s="66"/>
      <c r="V53" s="66"/>
      <c r="W53" s="66"/>
      <c r="X53" s="66"/>
      <c r="Y53" s="66"/>
      <c r="AA53" s="67" t="s">
        <v>15</v>
      </c>
      <c r="AB53" s="67"/>
      <c r="AC53" s="63"/>
      <c r="AD53" s="63"/>
      <c r="AE53" s="63"/>
      <c r="AF53" s="63"/>
      <c r="AG53" s="63"/>
      <c r="AH53" s="63"/>
      <c r="AI53" s="63"/>
      <c r="AJ53" s="63"/>
      <c r="AK53" s="63"/>
      <c r="AM53" s="67" t="s">
        <v>15</v>
      </c>
      <c r="AN53" s="67"/>
      <c r="AO53" s="63"/>
      <c r="AP53" s="63"/>
      <c r="AQ53" s="63"/>
      <c r="AR53" s="63"/>
      <c r="AS53" s="63"/>
      <c r="AT53" s="63"/>
      <c r="AU53" s="63"/>
      <c r="AV53" s="63"/>
      <c r="AW53" s="63"/>
      <c r="AY53" s="67" t="s">
        <v>15</v>
      </c>
      <c r="AZ53" s="67"/>
      <c r="BA53" s="63"/>
      <c r="BB53" s="63"/>
      <c r="BC53" s="63"/>
      <c r="BD53" s="63"/>
      <c r="BE53" s="63"/>
      <c r="BF53" s="63"/>
      <c r="BG53" s="63"/>
      <c r="BH53" s="63"/>
      <c r="BI53" s="63"/>
    </row>
    <row r="54" spans="3:61" x14ac:dyDescent="0.2">
      <c r="C54" s="67" t="s">
        <v>16</v>
      </c>
      <c r="D54" s="67"/>
      <c r="E54" s="63"/>
      <c r="F54" s="63"/>
      <c r="G54" s="63"/>
      <c r="H54" s="68"/>
      <c r="I54" s="68"/>
      <c r="J54" s="68"/>
      <c r="K54" s="68"/>
      <c r="L54" s="68"/>
      <c r="M54" s="68"/>
      <c r="O54" s="67" t="s">
        <v>16</v>
      </c>
      <c r="P54" s="67"/>
      <c r="Q54" s="63"/>
      <c r="R54" s="63"/>
      <c r="S54" s="63"/>
      <c r="T54" s="66"/>
      <c r="U54" s="66"/>
      <c r="V54" s="66"/>
      <c r="W54" s="66"/>
      <c r="X54" s="66"/>
      <c r="Y54" s="66"/>
      <c r="AA54" s="67" t="s">
        <v>16</v>
      </c>
      <c r="AB54" s="67"/>
      <c r="AC54" s="63"/>
      <c r="AD54" s="63"/>
      <c r="AE54" s="63"/>
      <c r="AF54" s="63"/>
      <c r="AG54" s="63"/>
      <c r="AH54" s="63"/>
      <c r="AI54" s="63"/>
      <c r="AJ54" s="63"/>
      <c r="AK54" s="63"/>
      <c r="AM54" s="67" t="s">
        <v>16</v>
      </c>
      <c r="AN54" s="67"/>
      <c r="AO54" s="63"/>
      <c r="AP54" s="63"/>
      <c r="AQ54" s="63"/>
      <c r="AR54" s="63"/>
      <c r="AS54" s="63"/>
      <c r="AT54" s="63"/>
      <c r="AU54" s="63"/>
      <c r="AV54" s="63"/>
      <c r="AW54" s="63"/>
      <c r="AY54" s="67" t="s">
        <v>16</v>
      </c>
      <c r="AZ54" s="67"/>
      <c r="BA54" s="63"/>
      <c r="BB54" s="63"/>
      <c r="BC54" s="63"/>
      <c r="BD54" s="63"/>
      <c r="BE54" s="63"/>
      <c r="BF54" s="63"/>
      <c r="BG54" s="63"/>
      <c r="BH54" s="63"/>
      <c r="BI54" s="63"/>
    </row>
    <row r="56" spans="3:61" x14ac:dyDescent="0.2">
      <c r="C56" s="56" t="s">
        <v>2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3:61" x14ac:dyDescent="0.2">
      <c r="C57" s="2"/>
      <c r="D57" s="32" t="s">
        <v>90</v>
      </c>
      <c r="E57" s="32" t="s">
        <v>91</v>
      </c>
      <c r="F57" s="32" t="s">
        <v>92</v>
      </c>
      <c r="G57" s="32" t="s">
        <v>93</v>
      </c>
      <c r="H57" s="32"/>
      <c r="I57" s="32"/>
      <c r="J57" s="32"/>
      <c r="K57" s="32"/>
      <c r="L57" s="32"/>
      <c r="M57" s="32"/>
      <c r="N57" s="32"/>
      <c r="O57" s="32"/>
    </row>
    <row r="58" spans="3:61" x14ac:dyDescent="0.2">
      <c r="C58" s="31" t="str">
        <f>$E$50</f>
        <v>Nixtamal</v>
      </c>
      <c r="D58" s="49">
        <v>0</v>
      </c>
      <c r="E58" s="30">
        <f t="shared" ref="E58:G59" si="3">D66</f>
        <v>1680</v>
      </c>
      <c r="F58" s="30">
        <f t="shared" si="3"/>
        <v>1680</v>
      </c>
      <c r="G58" s="30">
        <f t="shared" si="3"/>
        <v>1680</v>
      </c>
      <c r="H58" s="30"/>
      <c r="I58" s="30"/>
      <c r="J58" s="30"/>
      <c r="K58" s="30"/>
      <c r="L58" s="30"/>
      <c r="M58" s="30"/>
      <c r="N58" s="30"/>
      <c r="O58" s="30"/>
    </row>
    <row r="59" spans="3:61" x14ac:dyDescent="0.2">
      <c r="C59" s="31" t="str">
        <f>$E$51</f>
        <v>Harina</v>
      </c>
      <c r="D59" s="49">
        <v>0</v>
      </c>
      <c r="E59" s="30">
        <f t="shared" si="3"/>
        <v>720</v>
      </c>
      <c r="F59" s="30">
        <f t="shared" si="3"/>
        <v>720</v>
      </c>
      <c r="G59" s="30">
        <f t="shared" si="3"/>
        <v>720</v>
      </c>
      <c r="H59" s="30"/>
      <c r="I59" s="30"/>
      <c r="J59" s="30"/>
      <c r="K59" s="30"/>
      <c r="L59" s="30"/>
      <c r="M59" s="30"/>
      <c r="N59" s="30"/>
      <c r="O59" s="30"/>
    </row>
    <row r="60" spans="3:61" x14ac:dyDescent="0.2">
      <c r="C60" s="30">
        <f>$E$52</f>
        <v>0</v>
      </c>
      <c r="D60" s="49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3:61" x14ac:dyDescent="0.2">
      <c r="C61" s="30">
        <f>$E$53</f>
        <v>0</v>
      </c>
      <c r="D61" s="49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3:61" x14ac:dyDescent="0.2">
      <c r="C62" s="30">
        <f>$E$54</f>
        <v>0</v>
      </c>
      <c r="D62" s="49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4" spans="3:61" x14ac:dyDescent="0.2">
      <c r="C64" s="56" t="s">
        <v>3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spans="3:15" x14ac:dyDescent="0.2">
      <c r="C65" s="2"/>
      <c r="D65" s="32" t="s">
        <v>90</v>
      </c>
      <c r="E65" s="32" t="s">
        <v>91</v>
      </c>
      <c r="F65" s="32" t="s">
        <v>92</v>
      </c>
      <c r="G65" s="32" t="s">
        <v>93</v>
      </c>
      <c r="H65" s="32"/>
      <c r="I65" s="32"/>
      <c r="J65" s="32"/>
      <c r="K65" s="32"/>
      <c r="L65" s="32"/>
      <c r="M65" s="32"/>
      <c r="N65" s="32"/>
      <c r="O65" s="32"/>
    </row>
    <row r="66" spans="3:15" x14ac:dyDescent="0.2">
      <c r="C66" s="31" t="str">
        <f>$E$50</f>
        <v>Nixtamal</v>
      </c>
      <c r="D66" s="29">
        <v>1680</v>
      </c>
      <c r="E66" s="29">
        <v>1680</v>
      </c>
      <c r="F66" s="29">
        <v>1680</v>
      </c>
      <c r="G66" s="29">
        <v>1680</v>
      </c>
      <c r="H66" s="29"/>
      <c r="I66" s="29"/>
      <c r="J66" s="29"/>
      <c r="K66" s="29"/>
      <c r="L66" s="29"/>
      <c r="M66" s="29"/>
      <c r="N66" s="29"/>
      <c r="O66" s="29"/>
    </row>
    <row r="67" spans="3:15" x14ac:dyDescent="0.2">
      <c r="C67" s="31" t="str">
        <f>$E$51</f>
        <v>Harina</v>
      </c>
      <c r="D67" s="29">
        <v>720</v>
      </c>
      <c r="E67" s="29">
        <v>720</v>
      </c>
      <c r="F67" s="29">
        <v>720</v>
      </c>
      <c r="G67" s="29">
        <v>720</v>
      </c>
      <c r="H67" s="29"/>
      <c r="I67" s="29"/>
      <c r="J67" s="29"/>
      <c r="K67" s="29"/>
      <c r="L67" s="29"/>
      <c r="M67" s="29"/>
      <c r="N67" s="29"/>
      <c r="O67" s="29"/>
    </row>
    <row r="68" spans="3:15" x14ac:dyDescent="0.2">
      <c r="C68" s="31">
        <f>$E$52</f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3:15" x14ac:dyDescent="0.2">
      <c r="C69" s="31">
        <f>$E$53</f>
        <v>0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3:15" x14ac:dyDescent="0.2">
      <c r="C70" s="31">
        <f>$E$54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</sheetData>
  <mergeCells count="158">
    <mergeCell ref="Q52:S52"/>
    <mergeCell ref="T52:U52"/>
    <mergeCell ref="V52:Y52"/>
    <mergeCell ref="BD53:BE53"/>
    <mergeCell ref="BF53:BI53"/>
    <mergeCell ref="AY54:AZ54"/>
    <mergeCell ref="BA54:BC54"/>
    <mergeCell ref="BD54:BE54"/>
    <mergeCell ref="BF54:BI54"/>
    <mergeCell ref="AT53:AW53"/>
    <mergeCell ref="AM54:AN54"/>
    <mergeCell ref="AO54:AQ54"/>
    <mergeCell ref="AR54:AS54"/>
    <mergeCell ref="AT54:AW54"/>
    <mergeCell ref="AY53:AZ53"/>
    <mergeCell ref="BA53:BC53"/>
    <mergeCell ref="AM52:AN52"/>
    <mergeCell ref="AO52:AQ52"/>
    <mergeCell ref="AR52:AS52"/>
    <mergeCell ref="AM53:AN53"/>
    <mergeCell ref="AA52:AB52"/>
    <mergeCell ref="AC52:AE52"/>
    <mergeCell ref="AF52:AG52"/>
    <mergeCell ref="AA53:AB53"/>
    <mergeCell ref="BD51:BE51"/>
    <mergeCell ref="BF51:BI51"/>
    <mergeCell ref="AY52:AZ52"/>
    <mergeCell ref="BA52:BC52"/>
    <mergeCell ref="BD52:BE52"/>
    <mergeCell ref="BF52:BI52"/>
    <mergeCell ref="BD49:BE49"/>
    <mergeCell ref="BF49:BI49"/>
    <mergeCell ref="AY50:AZ50"/>
    <mergeCell ref="BA50:BC50"/>
    <mergeCell ref="BD50:BE50"/>
    <mergeCell ref="BF50:BI50"/>
    <mergeCell ref="AY49:BB49"/>
    <mergeCell ref="AY51:AZ51"/>
    <mergeCell ref="BA51:BC51"/>
    <mergeCell ref="AT49:AW49"/>
    <mergeCell ref="AM50:AN50"/>
    <mergeCell ref="AO50:AQ50"/>
    <mergeCell ref="AR50:AS50"/>
    <mergeCell ref="AT50:AW50"/>
    <mergeCell ref="AM51:AN51"/>
    <mergeCell ref="AO51:AQ51"/>
    <mergeCell ref="AR51:AS51"/>
    <mergeCell ref="AM49:AP49"/>
    <mergeCell ref="AR49:AS49"/>
    <mergeCell ref="AH49:AK49"/>
    <mergeCell ref="AA50:AB50"/>
    <mergeCell ref="AC50:AE50"/>
    <mergeCell ref="AF50:AG50"/>
    <mergeCell ref="AH50:AK50"/>
    <mergeCell ref="AA51:AB51"/>
    <mergeCell ref="AC51:AE51"/>
    <mergeCell ref="AF51:AG51"/>
    <mergeCell ref="AH51:AK51"/>
    <mergeCell ref="AA49:AD49"/>
    <mergeCell ref="AF49:AG49"/>
    <mergeCell ref="V50:Y50"/>
    <mergeCell ref="J53:M53"/>
    <mergeCell ref="J54:M54"/>
    <mergeCell ref="H49:I49"/>
    <mergeCell ref="H50:I50"/>
    <mergeCell ref="H51:I51"/>
    <mergeCell ref="H52:I52"/>
    <mergeCell ref="H53:I53"/>
    <mergeCell ref="H54:I54"/>
    <mergeCell ref="O54:P54"/>
    <mergeCell ref="O52:P52"/>
    <mergeCell ref="O53:P53"/>
    <mergeCell ref="Q53:S53"/>
    <mergeCell ref="T53:U53"/>
    <mergeCell ref="V53:Y53"/>
    <mergeCell ref="O49:R49"/>
    <mergeCell ref="T49:U49"/>
    <mergeCell ref="V49:Y49"/>
    <mergeCell ref="O50:P50"/>
    <mergeCell ref="Q50:S50"/>
    <mergeCell ref="T50:U50"/>
    <mergeCell ref="Q54:S54"/>
    <mergeCell ref="T54:U54"/>
    <mergeCell ref="V54:Y54"/>
    <mergeCell ref="C56:O56"/>
    <mergeCell ref="C64:O64"/>
    <mergeCell ref="AT52:AW52"/>
    <mergeCell ref="AO53:AQ53"/>
    <mergeCell ref="AR53:AS53"/>
    <mergeCell ref="AH52:AK52"/>
    <mergeCell ref="AF53:AG53"/>
    <mergeCell ref="AH53:AK53"/>
    <mergeCell ref="V51:Y51"/>
    <mergeCell ref="AC53:AE53"/>
    <mergeCell ref="O51:P51"/>
    <mergeCell ref="Q51:S51"/>
    <mergeCell ref="T51:U51"/>
    <mergeCell ref="E51:G51"/>
    <mergeCell ref="E52:G52"/>
    <mergeCell ref="E53:G53"/>
    <mergeCell ref="E54:G54"/>
    <mergeCell ref="C53:D53"/>
    <mergeCell ref="C54:D54"/>
    <mergeCell ref="AT51:AW51"/>
    <mergeCell ref="AA54:AB54"/>
    <mergeCell ref="AC54:AE54"/>
    <mergeCell ref="AF54:AG54"/>
    <mergeCell ref="AH54:AK54"/>
    <mergeCell ref="C50:D50"/>
    <mergeCell ref="C51:D51"/>
    <mergeCell ref="C52:D52"/>
    <mergeCell ref="C49:F49"/>
    <mergeCell ref="E50:G50"/>
    <mergeCell ref="C33:O33"/>
    <mergeCell ref="C41:O41"/>
    <mergeCell ref="D21:F21"/>
    <mergeCell ref="D22:F22"/>
    <mergeCell ref="D23:F23"/>
    <mergeCell ref="J49:M49"/>
    <mergeCell ref="J50:M50"/>
    <mergeCell ref="J51:M51"/>
    <mergeCell ref="J52:M52"/>
    <mergeCell ref="G21:J21"/>
    <mergeCell ref="G22:J22"/>
    <mergeCell ref="G23:J23"/>
    <mergeCell ref="C25:O25"/>
    <mergeCell ref="K23:N23"/>
    <mergeCell ref="C18:F18"/>
    <mergeCell ref="D19:F19"/>
    <mergeCell ref="D20:F20"/>
    <mergeCell ref="J6:L6"/>
    <mergeCell ref="K18:N18"/>
    <mergeCell ref="K19:N19"/>
    <mergeCell ref="K20:N20"/>
    <mergeCell ref="K21:N21"/>
    <mergeCell ref="K22:N22"/>
    <mergeCell ref="G18:J18"/>
    <mergeCell ref="G19:J19"/>
    <mergeCell ref="G20:J20"/>
    <mergeCell ref="C2:I3"/>
    <mergeCell ref="C8:E8"/>
    <mergeCell ref="C10:D10"/>
    <mergeCell ref="C11:D11"/>
    <mergeCell ref="C12:D12"/>
    <mergeCell ref="C13:D13"/>
    <mergeCell ref="C14:D14"/>
    <mergeCell ref="C15:D15"/>
    <mergeCell ref="G8:J8"/>
    <mergeCell ref="G10:I10"/>
    <mergeCell ref="G11:I11"/>
    <mergeCell ref="G12:I12"/>
    <mergeCell ref="G13:I13"/>
    <mergeCell ref="G14:I14"/>
    <mergeCell ref="C9:D9"/>
    <mergeCell ref="G9:I9"/>
    <mergeCell ref="J5:L5"/>
    <mergeCell ref="C6:I6"/>
    <mergeCell ref="C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3:Q131"/>
  <sheetViews>
    <sheetView showGridLines="0" workbookViewId="0">
      <selection activeCell="C3" sqref="C3:G3"/>
    </sheetView>
  </sheetViews>
  <sheetFormatPr baseColWidth="10" defaultRowHeight="16" x14ac:dyDescent="0.2"/>
  <cols>
    <col min="6" max="6" width="11.5" bestFit="1" customWidth="1"/>
    <col min="8" max="8" width="11.5" bestFit="1" customWidth="1"/>
    <col min="14" max="14" width="11.5" bestFit="1" customWidth="1"/>
  </cols>
  <sheetData>
    <row r="3" spans="3:9" x14ac:dyDescent="0.2">
      <c r="C3" s="92" t="s">
        <v>40</v>
      </c>
      <c r="D3" s="92"/>
      <c r="E3" s="92"/>
      <c r="F3" s="92"/>
      <c r="G3" s="92"/>
    </row>
    <row r="4" spans="3:9" x14ac:dyDescent="0.2">
      <c r="C4" s="112" t="s">
        <v>27</v>
      </c>
      <c r="D4" s="112"/>
      <c r="E4" s="7" t="str">
        <f>'Llenado de información'!D19</f>
        <v>Expendios</v>
      </c>
      <c r="F4" s="7" t="str">
        <f>'Llenado de información'!D20</f>
        <v>Mostrador</v>
      </c>
      <c r="G4" s="7" t="str">
        <f>'Llenado de información'!D21</f>
        <v>Clientes</v>
      </c>
    </row>
    <row r="5" spans="3:9" x14ac:dyDescent="0.2">
      <c r="C5" s="87" t="s">
        <v>28</v>
      </c>
      <c r="D5" s="87"/>
      <c r="E5" s="35">
        <f>'Llenado de información'!D27</f>
        <v>12000</v>
      </c>
      <c r="F5" s="35">
        <f>'Llenado de información'!D28</f>
        <v>4800</v>
      </c>
      <c r="G5" s="35">
        <f>'Llenado de información'!D29</f>
        <v>1200</v>
      </c>
      <c r="H5" s="35">
        <f>SUM(E5:G5)</f>
        <v>18000</v>
      </c>
    </row>
    <row r="6" spans="3:9" x14ac:dyDescent="0.2">
      <c r="C6" s="87" t="s">
        <v>29</v>
      </c>
      <c r="D6" s="87"/>
      <c r="E6" s="35">
        <f>'Llenado de información'!G19</f>
        <v>6.5</v>
      </c>
      <c r="F6" s="35">
        <f>'Llenado de información'!G20</f>
        <v>11.5</v>
      </c>
      <c r="G6" s="35">
        <f>'Llenado de información'!G21</f>
        <v>7.5</v>
      </c>
    </row>
    <row r="7" spans="3:9" x14ac:dyDescent="0.2">
      <c r="C7" s="87" t="s">
        <v>30</v>
      </c>
      <c r="D7" s="87"/>
      <c r="E7" s="35">
        <f>E5*E6</f>
        <v>78000</v>
      </c>
      <c r="F7" s="35">
        <f t="shared" ref="F7:G7" si="0">F5*F6</f>
        <v>55200</v>
      </c>
      <c r="G7" s="35">
        <f t="shared" si="0"/>
        <v>9000</v>
      </c>
      <c r="H7" s="35">
        <f>SUM(E7:G7)</f>
        <v>142200</v>
      </c>
    </row>
    <row r="9" spans="3:9" x14ac:dyDescent="0.2">
      <c r="C9" s="92" t="s">
        <v>26</v>
      </c>
      <c r="D9" s="92"/>
      <c r="E9" s="92"/>
      <c r="F9" s="92"/>
      <c r="G9" s="92"/>
      <c r="H9" s="92"/>
    </row>
    <row r="10" spans="3:9" x14ac:dyDescent="0.2">
      <c r="C10" s="111" t="s">
        <v>27</v>
      </c>
      <c r="D10" s="111"/>
      <c r="E10" s="111"/>
      <c r="F10" s="9" t="str">
        <f>E4</f>
        <v>Expendios</v>
      </c>
      <c r="G10" s="9" t="str">
        <f t="shared" ref="G10:H10" si="1">F4</f>
        <v>Mostrador</v>
      </c>
      <c r="H10" s="9" t="str">
        <f t="shared" si="1"/>
        <v>Clientes</v>
      </c>
    </row>
    <row r="11" spans="3:9" x14ac:dyDescent="0.2">
      <c r="C11" s="87" t="s">
        <v>28</v>
      </c>
      <c r="D11" s="87"/>
      <c r="E11" s="87"/>
      <c r="F11" s="35">
        <f>E5</f>
        <v>12000</v>
      </c>
      <c r="G11" s="35">
        <f t="shared" ref="G11:H11" si="2">F5</f>
        <v>4800</v>
      </c>
      <c r="H11" s="35">
        <f t="shared" si="2"/>
        <v>1200</v>
      </c>
    </row>
    <row r="12" spans="3:9" x14ac:dyDescent="0.2">
      <c r="C12" s="87" t="s">
        <v>31</v>
      </c>
      <c r="D12" s="87"/>
      <c r="E12" s="87"/>
      <c r="F12" s="35">
        <f>'Llenado de información'!D43</f>
        <v>600</v>
      </c>
      <c r="G12" s="35">
        <f>'Llenado de información'!D44</f>
        <v>240</v>
      </c>
      <c r="H12" s="35">
        <f>'Llenado de información'!D45</f>
        <v>60</v>
      </c>
    </row>
    <row r="13" spans="3:9" x14ac:dyDescent="0.2">
      <c r="C13" s="87" t="s">
        <v>32</v>
      </c>
      <c r="D13" s="87"/>
      <c r="E13" s="87"/>
      <c r="F13" s="35">
        <f>F11+F12</f>
        <v>12600</v>
      </c>
      <c r="G13" s="35">
        <f t="shared" ref="G13:H13" si="3">G11+G12</f>
        <v>5040</v>
      </c>
      <c r="H13" s="35">
        <f t="shared" si="3"/>
        <v>1260</v>
      </c>
    </row>
    <row r="14" spans="3:9" x14ac:dyDescent="0.2">
      <c r="C14" s="87" t="s">
        <v>33</v>
      </c>
      <c r="D14" s="87"/>
      <c r="E14" s="87"/>
      <c r="F14" s="35">
        <f>'Llenado de información'!D35</f>
        <v>0</v>
      </c>
      <c r="G14" s="35">
        <f>'Llenado de información'!D36</f>
        <v>0</v>
      </c>
      <c r="H14" s="35">
        <f>'Llenado de información'!D37</f>
        <v>0</v>
      </c>
    </row>
    <row r="15" spans="3:9" x14ac:dyDescent="0.2">
      <c r="C15" s="87" t="s">
        <v>34</v>
      </c>
      <c r="D15" s="87"/>
      <c r="E15" s="87"/>
      <c r="F15" s="35">
        <f>F13-F14</f>
        <v>12600</v>
      </c>
      <c r="G15" s="36">
        <f>G13-G14</f>
        <v>5040</v>
      </c>
      <c r="H15" s="36">
        <f>H13-H14</f>
        <v>1260</v>
      </c>
      <c r="I15" s="35">
        <f>SUM(F15:H15)</f>
        <v>18900</v>
      </c>
    </row>
    <row r="17" spans="3:12" x14ac:dyDescent="0.2">
      <c r="C17" s="92" t="s">
        <v>35</v>
      </c>
      <c r="D17" s="92"/>
      <c r="E17" s="92"/>
      <c r="F17" s="92"/>
      <c r="H17" s="67" t="s">
        <v>36</v>
      </c>
      <c r="I17" s="67"/>
      <c r="J17" s="5" t="str">
        <f>E19</f>
        <v>Nixtamal</v>
      </c>
      <c r="K17" s="5" t="str">
        <f>F19</f>
        <v>Harina</v>
      </c>
    </row>
    <row r="18" spans="3:12" x14ac:dyDescent="0.2">
      <c r="C18" s="93" t="str">
        <f>E4</f>
        <v>Expendios</v>
      </c>
      <c r="D18" s="93"/>
      <c r="E18" s="93"/>
      <c r="F18" s="93"/>
      <c r="H18" s="67" t="s">
        <v>38</v>
      </c>
      <c r="I18" s="67"/>
      <c r="J18" s="29">
        <f>E22+E27+E32</f>
        <v>16537.5</v>
      </c>
      <c r="K18" s="29">
        <f>F22+F27+F32</f>
        <v>7087.5</v>
      </c>
    </row>
    <row r="19" spans="3:12" x14ac:dyDescent="0.2">
      <c r="C19" s="87" t="s">
        <v>36</v>
      </c>
      <c r="D19" s="87"/>
      <c r="E19" s="8" t="str">
        <f>'Llenado de información'!E50</f>
        <v>Nixtamal</v>
      </c>
      <c r="F19" s="8" t="str">
        <f>'Llenado de información'!E51</f>
        <v>Harina</v>
      </c>
      <c r="H19" s="67" t="s">
        <v>41</v>
      </c>
      <c r="I19" s="67"/>
      <c r="J19" s="29">
        <f>'Llenado de información'!D66</f>
        <v>1680</v>
      </c>
      <c r="K19" s="29">
        <f>'Llenado de información'!D67</f>
        <v>720</v>
      </c>
    </row>
    <row r="20" spans="3:12" x14ac:dyDescent="0.2">
      <c r="C20" s="87" t="s">
        <v>37</v>
      </c>
      <c r="D20" s="87"/>
      <c r="E20" s="109">
        <f>F15</f>
        <v>12600</v>
      </c>
      <c r="F20" s="110"/>
      <c r="H20" s="67" t="s">
        <v>42</v>
      </c>
      <c r="I20" s="67"/>
      <c r="J20" s="29">
        <f>J18+J19</f>
        <v>18217.5</v>
      </c>
      <c r="K20" s="29">
        <f>K18+K19</f>
        <v>7807.5</v>
      </c>
    </row>
    <row r="21" spans="3:12" x14ac:dyDescent="0.2">
      <c r="C21" s="87" t="s">
        <v>39</v>
      </c>
      <c r="D21" s="87"/>
      <c r="E21" s="36">
        <f>'Llenado de información'!J50</f>
        <v>0.875</v>
      </c>
      <c r="F21" s="36">
        <f>'Llenado de información'!J51</f>
        <v>0.375</v>
      </c>
      <c r="H21" s="67" t="s">
        <v>43</v>
      </c>
      <c r="I21" s="67"/>
      <c r="J21" s="29">
        <f>'Llenado de información'!D58</f>
        <v>0</v>
      </c>
      <c r="K21" s="29">
        <f>'Llenado de información'!D59</f>
        <v>0</v>
      </c>
    </row>
    <row r="22" spans="3:12" x14ac:dyDescent="0.2">
      <c r="C22" s="87" t="s">
        <v>38</v>
      </c>
      <c r="D22" s="87"/>
      <c r="E22" s="36">
        <f>$E$20*E21</f>
        <v>11025</v>
      </c>
      <c r="F22" s="36">
        <f>$E$20*F21</f>
        <v>4725</v>
      </c>
      <c r="H22" s="67" t="s">
        <v>44</v>
      </c>
      <c r="I22" s="67"/>
      <c r="J22" s="29">
        <f>J20-J21</f>
        <v>18217.5</v>
      </c>
      <c r="K22" s="29">
        <f>K20-K21</f>
        <v>7807.5</v>
      </c>
    </row>
    <row r="23" spans="3:12" x14ac:dyDescent="0.2">
      <c r="C23" s="93" t="str">
        <f>F4</f>
        <v>Mostrador</v>
      </c>
      <c r="D23" s="93"/>
      <c r="E23" s="93"/>
      <c r="F23" s="93"/>
      <c r="H23" s="107" t="s">
        <v>45</v>
      </c>
      <c r="I23" s="107"/>
      <c r="J23" s="29">
        <f>'Llenado de información'!H50</f>
        <v>2.5</v>
      </c>
      <c r="K23" s="29">
        <f>'Llenado de información'!H51</f>
        <v>4</v>
      </c>
    </row>
    <row r="24" spans="3:12" x14ac:dyDescent="0.2">
      <c r="C24" s="87" t="s">
        <v>36</v>
      </c>
      <c r="D24" s="87"/>
      <c r="E24" s="8" t="str">
        <f>'Llenado de información'!Q50</f>
        <v>Nixtamal</v>
      </c>
      <c r="F24" s="8" t="str">
        <f>'Llenado de información'!Q51</f>
        <v>Harina</v>
      </c>
      <c r="H24" s="67" t="s">
        <v>46</v>
      </c>
      <c r="I24" s="67"/>
      <c r="J24" s="29">
        <f>J22*J23</f>
        <v>45543.75</v>
      </c>
      <c r="K24" s="29">
        <f>K22*K23</f>
        <v>31230</v>
      </c>
      <c r="L24" s="35">
        <f>J24+K24</f>
        <v>76773.75</v>
      </c>
    </row>
    <row r="25" spans="3:12" x14ac:dyDescent="0.2">
      <c r="C25" s="87" t="s">
        <v>37</v>
      </c>
      <c r="D25" s="87"/>
      <c r="E25" s="109">
        <f>G15</f>
        <v>5040</v>
      </c>
      <c r="F25" s="110"/>
    </row>
    <row r="26" spans="3:12" x14ac:dyDescent="0.2">
      <c r="C26" s="87" t="s">
        <v>39</v>
      </c>
      <c r="D26" s="87"/>
      <c r="E26" s="36">
        <f>'Llenado de información'!V50</f>
        <v>0.875</v>
      </c>
      <c r="F26" s="36">
        <f>'Llenado de información'!V51</f>
        <v>0.375</v>
      </c>
    </row>
    <row r="27" spans="3:12" x14ac:dyDescent="0.2">
      <c r="C27" s="87" t="s">
        <v>38</v>
      </c>
      <c r="D27" s="87"/>
      <c r="E27" s="36">
        <f>$E$25*E26</f>
        <v>4410</v>
      </c>
      <c r="F27" s="36">
        <f>$E$25*F26</f>
        <v>1890</v>
      </c>
    </row>
    <row r="28" spans="3:12" x14ac:dyDescent="0.2">
      <c r="C28" s="93" t="str">
        <f>G4</f>
        <v>Clientes</v>
      </c>
      <c r="D28" s="93"/>
      <c r="E28" s="93"/>
      <c r="F28" s="93"/>
    </row>
    <row r="29" spans="3:12" x14ac:dyDescent="0.2">
      <c r="C29" s="87" t="s">
        <v>36</v>
      </c>
      <c r="D29" s="87"/>
      <c r="E29" s="8" t="str">
        <f>'Llenado de información'!AC50</f>
        <v>Nixtamal</v>
      </c>
      <c r="F29" s="8" t="str">
        <f>'Llenado de información'!AC51</f>
        <v>Harina</v>
      </c>
    </row>
    <row r="30" spans="3:12" x14ac:dyDescent="0.2">
      <c r="C30" s="87" t="s">
        <v>37</v>
      </c>
      <c r="D30" s="87"/>
      <c r="E30" s="109">
        <f>H15</f>
        <v>1260</v>
      </c>
      <c r="F30" s="110"/>
    </row>
    <row r="31" spans="3:12" x14ac:dyDescent="0.2">
      <c r="C31" s="87" t="s">
        <v>39</v>
      </c>
      <c r="D31" s="87"/>
      <c r="E31" s="36">
        <f>'Llenado de información'!V50</f>
        <v>0.875</v>
      </c>
      <c r="F31" s="36">
        <f>'Llenado de información'!V51</f>
        <v>0.375</v>
      </c>
    </row>
    <row r="32" spans="3:12" x14ac:dyDescent="0.2">
      <c r="C32" s="87" t="s">
        <v>38</v>
      </c>
      <c r="D32" s="87"/>
      <c r="E32" s="36">
        <f>$E$30*E31</f>
        <v>1102.5</v>
      </c>
      <c r="F32" s="36">
        <f>$E$30*F31</f>
        <v>472.5</v>
      </c>
    </row>
    <row r="34" spans="3:11" x14ac:dyDescent="0.2">
      <c r="C34" s="92" t="s">
        <v>47</v>
      </c>
      <c r="D34" s="92"/>
      <c r="E34" s="92"/>
      <c r="F34" s="92"/>
      <c r="G34" s="92"/>
      <c r="H34" s="92"/>
    </row>
    <row r="35" spans="3:11" x14ac:dyDescent="0.2">
      <c r="C35" s="108" t="s">
        <v>27</v>
      </c>
      <c r="D35" s="108"/>
      <c r="E35" s="108"/>
      <c r="F35" s="27" t="str">
        <f>C18</f>
        <v>Expendios</v>
      </c>
      <c r="G35" s="27" t="str">
        <f>C23</f>
        <v>Mostrador</v>
      </c>
      <c r="H35" s="27" t="str">
        <f>C28</f>
        <v>Clientes</v>
      </c>
    </row>
    <row r="36" spans="3:11" x14ac:dyDescent="0.2">
      <c r="C36" s="87" t="s">
        <v>37</v>
      </c>
      <c r="D36" s="87"/>
      <c r="E36" s="87"/>
      <c r="F36" s="35">
        <f>F15</f>
        <v>12600</v>
      </c>
      <c r="G36" s="35">
        <f t="shared" ref="G36:H36" si="4">G15</f>
        <v>5040</v>
      </c>
      <c r="H36" s="35">
        <f t="shared" si="4"/>
        <v>1260</v>
      </c>
    </row>
    <row r="37" spans="3:11" x14ac:dyDescent="0.2">
      <c r="C37" s="87" t="s">
        <v>48</v>
      </c>
      <c r="D37" s="87"/>
      <c r="E37" s="87"/>
      <c r="F37" s="35">
        <f>'Llenado de información'!K19</f>
        <v>0.01</v>
      </c>
      <c r="G37" s="36">
        <f>'Llenado de información'!K20</f>
        <v>0.01</v>
      </c>
      <c r="H37" s="36">
        <f>'Llenado de información'!K21</f>
        <v>0.01</v>
      </c>
    </row>
    <row r="38" spans="3:11" x14ac:dyDescent="0.2">
      <c r="C38" s="87" t="s">
        <v>49</v>
      </c>
      <c r="D38" s="87"/>
      <c r="E38" s="87"/>
      <c r="F38" s="35">
        <f>F36*F37</f>
        <v>126</v>
      </c>
      <c r="G38" s="36">
        <f>G36*G37</f>
        <v>50.4</v>
      </c>
      <c r="H38" s="36">
        <f>H36*H37</f>
        <v>12.6</v>
      </c>
      <c r="I38" s="35">
        <f>SUM(F38:H38)</f>
        <v>189</v>
      </c>
    </row>
    <row r="39" spans="3:11" x14ac:dyDescent="0.2">
      <c r="C39" s="87" t="s">
        <v>50</v>
      </c>
      <c r="D39" s="87"/>
      <c r="E39" s="87"/>
      <c r="F39" s="35">
        <f>'Llenado de información'!J6</f>
        <v>18</v>
      </c>
      <c r="G39" s="35">
        <f>'Llenado de información'!J6</f>
        <v>18</v>
      </c>
      <c r="H39" s="35">
        <f>'Llenado de información'!J6</f>
        <v>18</v>
      </c>
    </row>
    <row r="40" spans="3:11" x14ac:dyDescent="0.2">
      <c r="C40" s="87" t="s">
        <v>51</v>
      </c>
      <c r="D40" s="87"/>
      <c r="E40" s="87"/>
      <c r="F40" s="35">
        <f>F38*F39</f>
        <v>2268</v>
      </c>
      <c r="G40" s="35">
        <f t="shared" ref="G40:H40" si="5">G38*G39</f>
        <v>907.19999999999993</v>
      </c>
      <c r="H40" s="35">
        <f t="shared" si="5"/>
        <v>226.79999999999998</v>
      </c>
      <c r="I40" s="35">
        <f>SUM(F40:H40)</f>
        <v>3402</v>
      </c>
    </row>
    <row r="42" spans="3:11" x14ac:dyDescent="0.2">
      <c r="C42" s="106" t="s">
        <v>52</v>
      </c>
      <c r="D42" s="106"/>
      <c r="E42" s="106"/>
      <c r="H42" s="106" t="s">
        <v>59</v>
      </c>
      <c r="I42" s="106"/>
      <c r="J42" s="106"/>
      <c r="K42" s="106"/>
    </row>
    <row r="43" spans="3:11" x14ac:dyDescent="0.2">
      <c r="C43" s="57" t="str">
        <f>'Llenado de información'!C10</f>
        <v>Flete de la materia prima</v>
      </c>
      <c r="D43" s="58"/>
      <c r="E43" s="29">
        <f>'Llenado de información'!E10</f>
        <v>176</v>
      </c>
      <c r="H43" s="57" t="str">
        <f>'Llenado de información'!G10</f>
        <v>Sueldos administrativos y de ventas</v>
      </c>
      <c r="I43" s="59"/>
      <c r="J43" s="58"/>
      <c r="K43" s="29">
        <f>'Llenado de información'!J10</f>
        <v>1916</v>
      </c>
    </row>
    <row r="44" spans="3:11" x14ac:dyDescent="0.2">
      <c r="C44" s="57" t="str">
        <f>'Llenado de información'!C11</f>
        <v>Gas</v>
      </c>
      <c r="D44" s="58"/>
      <c r="E44" s="29">
        <f>'Llenado de información'!E11</f>
        <v>2408</v>
      </c>
      <c r="H44" s="57" t="str">
        <f>'Llenado de información'!G11</f>
        <v>Gastos de la sucursal</v>
      </c>
      <c r="I44" s="59"/>
      <c r="J44" s="58"/>
      <c r="K44" s="29">
        <f>'Llenado de información'!J11</f>
        <v>700</v>
      </c>
    </row>
    <row r="45" spans="3:11" x14ac:dyDescent="0.2">
      <c r="C45" s="57" t="str">
        <f>'Llenado de información'!C12</f>
        <v>Luz</v>
      </c>
      <c r="D45" s="58"/>
      <c r="E45" s="29">
        <f>'Llenado de información'!E12</f>
        <v>144</v>
      </c>
      <c r="H45" s="57" t="str">
        <f>'Llenado de información'!G12</f>
        <v>Mantenimiento de la moto</v>
      </c>
      <c r="I45" s="59"/>
      <c r="J45" s="58"/>
      <c r="K45" s="29">
        <f>'Llenado de información'!J12</f>
        <v>200</v>
      </c>
    </row>
    <row r="46" spans="3:11" x14ac:dyDescent="0.2">
      <c r="C46" s="57" t="str">
        <f>'Llenado de información'!C13</f>
        <v>Agua</v>
      </c>
      <c r="D46" s="58"/>
      <c r="E46" s="29">
        <f>'Llenado de información'!E13</f>
        <v>116</v>
      </c>
      <c r="H46" s="57" t="str">
        <f>'Llenado de información'!G13</f>
        <v>Mantenimiento del equipo</v>
      </c>
      <c r="I46" s="59"/>
      <c r="J46" s="58"/>
      <c r="K46" s="29">
        <f>'Llenado de información'!J13</f>
        <v>200</v>
      </c>
    </row>
    <row r="47" spans="3:11" x14ac:dyDescent="0.2">
      <c r="C47" s="57" t="str">
        <f>'Llenado de información'!C14</f>
        <v>Utensilios</v>
      </c>
      <c r="D47" s="58"/>
      <c r="E47" s="29">
        <f>'Llenado de información'!E14</f>
        <v>92</v>
      </c>
      <c r="H47" s="57" t="str">
        <f>'Llenado de información'!G14</f>
        <v>Gasolina</v>
      </c>
      <c r="I47" s="59"/>
      <c r="J47" s="58"/>
      <c r="K47" s="29">
        <f>'Llenado de información'!J14</f>
        <v>120</v>
      </c>
    </row>
    <row r="48" spans="3:11" x14ac:dyDescent="0.2">
      <c r="C48" s="57" t="str">
        <f>'Llenado de información'!C15</f>
        <v>Renta del local</v>
      </c>
      <c r="D48" s="58"/>
      <c r="E48" s="29">
        <f>'Llenado de información'!E15</f>
        <v>920</v>
      </c>
      <c r="J48" s="2" t="s">
        <v>65</v>
      </c>
      <c r="K48" s="29">
        <f>SUM(K43:K47)</f>
        <v>3136</v>
      </c>
    </row>
    <row r="49" spans="3:11" x14ac:dyDescent="0.2">
      <c r="D49" s="2" t="s">
        <v>65</v>
      </c>
      <c r="E49" s="29">
        <f>SUM(E43:E48)</f>
        <v>3856</v>
      </c>
      <c r="J49" s="2" t="s">
        <v>70</v>
      </c>
      <c r="K49" s="37">
        <f>K48/H5</f>
        <v>0.17422222222222222</v>
      </c>
    </row>
    <row r="50" spans="3:11" x14ac:dyDescent="0.2">
      <c r="D50" s="2" t="s">
        <v>66</v>
      </c>
      <c r="E50" s="37">
        <f>E49/I38</f>
        <v>20.402116402116402</v>
      </c>
    </row>
    <row r="52" spans="3:11" x14ac:dyDescent="0.2">
      <c r="C52" s="92" t="s">
        <v>67</v>
      </c>
      <c r="D52" s="92"/>
      <c r="E52" s="92"/>
      <c r="F52" s="92"/>
      <c r="G52" s="92"/>
      <c r="H52" s="92"/>
    </row>
    <row r="53" spans="3:11" x14ac:dyDescent="0.2">
      <c r="C53" s="105" t="s">
        <v>27</v>
      </c>
      <c r="D53" s="105"/>
      <c r="E53" s="105"/>
      <c r="F53" s="27" t="str">
        <f>F35</f>
        <v>Expendios</v>
      </c>
      <c r="G53" s="27" t="str">
        <f t="shared" ref="G53:H53" si="6">G35</f>
        <v>Mostrador</v>
      </c>
      <c r="H53" s="27" t="str">
        <f t="shared" si="6"/>
        <v>Clientes</v>
      </c>
    </row>
    <row r="54" spans="3:11" x14ac:dyDescent="0.2">
      <c r="C54" s="87" t="s">
        <v>68</v>
      </c>
      <c r="D54" s="87"/>
      <c r="E54" s="87"/>
      <c r="F54" s="35">
        <f>F38</f>
        <v>126</v>
      </c>
      <c r="G54" s="35">
        <f>G38</f>
        <v>50.4</v>
      </c>
      <c r="H54" s="35">
        <f>H38</f>
        <v>12.6</v>
      </c>
    </row>
    <row r="55" spans="3:11" x14ac:dyDescent="0.2">
      <c r="C55" s="87" t="s">
        <v>77</v>
      </c>
      <c r="D55" s="87"/>
      <c r="E55" s="87"/>
      <c r="F55" s="113">
        <f>$E$50</f>
        <v>20.402116402116402</v>
      </c>
      <c r="G55" s="113">
        <f t="shared" ref="G55:H55" si="7">$E$50</f>
        <v>20.402116402116402</v>
      </c>
      <c r="H55" s="113">
        <f t="shared" si="7"/>
        <v>20.402116402116402</v>
      </c>
    </row>
    <row r="56" spans="3:11" x14ac:dyDescent="0.2">
      <c r="C56" s="87" t="s">
        <v>69</v>
      </c>
      <c r="D56" s="87"/>
      <c r="E56" s="87"/>
      <c r="F56" s="35">
        <f>F54*F55</f>
        <v>2570.6666666666665</v>
      </c>
      <c r="G56" s="35">
        <f t="shared" ref="G56:H56" si="8">G54*G55</f>
        <v>1028.2666666666667</v>
      </c>
      <c r="H56" s="35">
        <f t="shared" si="8"/>
        <v>257.06666666666666</v>
      </c>
      <c r="I56" s="35">
        <f>SUM(F56:H56)</f>
        <v>3856</v>
      </c>
    </row>
    <row r="58" spans="3:11" x14ac:dyDescent="0.2">
      <c r="C58" s="92" t="s">
        <v>71</v>
      </c>
      <c r="D58" s="92"/>
      <c r="E58" s="92"/>
      <c r="F58" s="92"/>
      <c r="G58" s="92"/>
      <c r="H58" s="92"/>
    </row>
    <row r="59" spans="3:11" x14ac:dyDescent="0.2">
      <c r="C59" s="105" t="s">
        <v>72</v>
      </c>
      <c r="D59" s="105"/>
      <c r="E59" s="105"/>
      <c r="F59" s="27" t="str">
        <f>F53</f>
        <v>Expendios</v>
      </c>
      <c r="G59" s="27" t="str">
        <f t="shared" ref="G59:H59" si="9">G53</f>
        <v>Mostrador</v>
      </c>
      <c r="H59" s="27" t="str">
        <f t="shared" si="9"/>
        <v>Clientes</v>
      </c>
    </row>
    <row r="60" spans="3:11" x14ac:dyDescent="0.2">
      <c r="C60" s="87" t="s">
        <v>78</v>
      </c>
      <c r="D60" s="87"/>
      <c r="E60" s="87"/>
      <c r="F60" s="35">
        <f>E5</f>
        <v>12000</v>
      </c>
      <c r="G60" s="35">
        <f t="shared" ref="G60:H60" si="10">F5</f>
        <v>4800</v>
      </c>
      <c r="H60" s="35">
        <f t="shared" si="10"/>
        <v>1200</v>
      </c>
    </row>
    <row r="61" spans="3:11" x14ac:dyDescent="0.2">
      <c r="C61" s="87" t="s">
        <v>73</v>
      </c>
      <c r="D61" s="87"/>
      <c r="E61" s="87"/>
      <c r="F61" s="113">
        <f>$K$49</f>
        <v>0.17422222222222222</v>
      </c>
      <c r="G61" s="113">
        <f t="shared" ref="G61:H61" si="11">$K$49</f>
        <v>0.17422222222222222</v>
      </c>
      <c r="H61" s="113">
        <f t="shared" si="11"/>
        <v>0.17422222222222222</v>
      </c>
    </row>
    <row r="62" spans="3:11" x14ac:dyDescent="0.2">
      <c r="C62" s="87" t="s">
        <v>74</v>
      </c>
      <c r="D62" s="87"/>
      <c r="E62" s="87"/>
      <c r="F62" s="35">
        <f>F60*F61</f>
        <v>2090.6666666666665</v>
      </c>
      <c r="G62" s="35">
        <f t="shared" ref="G62:H62" si="12">G60*G61</f>
        <v>836.26666666666665</v>
      </c>
      <c r="H62" s="35">
        <f t="shared" si="12"/>
        <v>209.06666666666666</v>
      </c>
      <c r="I62" s="35">
        <f>SUM(F62:H62)</f>
        <v>3136</v>
      </c>
    </row>
    <row r="64" spans="3:11" x14ac:dyDescent="0.2">
      <c r="C64" s="92" t="s">
        <v>79</v>
      </c>
      <c r="D64" s="92"/>
      <c r="E64" s="92"/>
      <c r="F64" s="92"/>
      <c r="G64" s="92"/>
      <c r="H64" s="92"/>
      <c r="I64" s="6"/>
    </row>
    <row r="65" spans="3:9" x14ac:dyDescent="0.2">
      <c r="C65" s="102" t="str">
        <f>F59</f>
        <v>Expendios</v>
      </c>
      <c r="D65" s="103"/>
      <c r="E65" s="103"/>
      <c r="F65" s="103"/>
      <c r="G65" s="103"/>
      <c r="H65" s="104"/>
      <c r="I65" s="6"/>
    </row>
    <row r="66" spans="3:9" x14ac:dyDescent="0.2">
      <c r="C66" s="87" t="s">
        <v>80</v>
      </c>
      <c r="D66" s="87"/>
      <c r="E66" s="87"/>
      <c r="F66" s="10" t="s">
        <v>76</v>
      </c>
      <c r="G66" s="10" t="s">
        <v>81</v>
      </c>
      <c r="H66" s="10" t="s">
        <v>82</v>
      </c>
      <c r="I66" s="6"/>
    </row>
    <row r="67" spans="3:9" x14ac:dyDescent="0.2">
      <c r="C67" s="87" t="str">
        <f>J17</f>
        <v>Nixtamal</v>
      </c>
      <c r="D67" s="87"/>
      <c r="E67" s="87"/>
      <c r="F67" s="36">
        <f>'Llenado de información'!J50</f>
        <v>0.875</v>
      </c>
      <c r="G67" s="36">
        <f>'Llenado de información'!H50</f>
        <v>2.5</v>
      </c>
      <c r="H67" s="36">
        <f>F67*G67</f>
        <v>2.1875</v>
      </c>
      <c r="I67" s="6"/>
    </row>
    <row r="68" spans="3:9" x14ac:dyDescent="0.2">
      <c r="C68" s="87" t="str">
        <f>K17</f>
        <v>Harina</v>
      </c>
      <c r="D68" s="87"/>
      <c r="E68" s="87"/>
      <c r="F68" s="36">
        <f>'Llenado de información'!J51</f>
        <v>0.375</v>
      </c>
      <c r="G68" s="36">
        <f>'Llenado de información'!H51</f>
        <v>4</v>
      </c>
      <c r="H68" s="36">
        <f t="shared" ref="H68:H70" si="13">F68*G68</f>
        <v>1.5</v>
      </c>
      <c r="I68" s="6"/>
    </row>
    <row r="69" spans="3:9" x14ac:dyDescent="0.2">
      <c r="C69" s="87" t="s">
        <v>83</v>
      </c>
      <c r="D69" s="87"/>
      <c r="E69" s="87"/>
      <c r="F69" s="36">
        <f>F37</f>
        <v>0.01</v>
      </c>
      <c r="G69" s="36">
        <f>F39</f>
        <v>18</v>
      </c>
      <c r="H69" s="36">
        <f t="shared" si="13"/>
        <v>0.18</v>
      </c>
      <c r="I69" s="6"/>
    </row>
    <row r="70" spans="3:9" x14ac:dyDescent="0.2">
      <c r="C70" s="87" t="s">
        <v>84</v>
      </c>
      <c r="D70" s="87"/>
      <c r="E70" s="87"/>
      <c r="F70" s="36">
        <f>F37</f>
        <v>0.01</v>
      </c>
      <c r="G70" s="114">
        <f>E50</f>
        <v>20.402116402116402</v>
      </c>
      <c r="H70" s="36">
        <f t="shared" si="13"/>
        <v>0.20402116402116402</v>
      </c>
      <c r="I70" s="36">
        <f>SUM(H67:H70)</f>
        <v>4.0715211640211644</v>
      </c>
    </row>
    <row r="71" spans="3:9" x14ac:dyDescent="0.2">
      <c r="C71" s="102" t="str">
        <f>G59</f>
        <v>Mostrador</v>
      </c>
      <c r="D71" s="103"/>
      <c r="E71" s="103"/>
      <c r="F71" s="103"/>
      <c r="G71" s="103"/>
      <c r="H71" s="104"/>
      <c r="I71" s="6"/>
    </row>
    <row r="72" spans="3:9" x14ac:dyDescent="0.2">
      <c r="C72" s="87" t="s">
        <v>80</v>
      </c>
      <c r="D72" s="87"/>
      <c r="E72" s="87"/>
      <c r="F72" s="10" t="s">
        <v>76</v>
      </c>
      <c r="G72" s="10" t="s">
        <v>81</v>
      </c>
      <c r="H72" s="10" t="s">
        <v>82</v>
      </c>
      <c r="I72" s="6"/>
    </row>
    <row r="73" spans="3:9" x14ac:dyDescent="0.2">
      <c r="C73" s="87" t="str">
        <f>J17</f>
        <v>Nixtamal</v>
      </c>
      <c r="D73" s="87"/>
      <c r="E73" s="87"/>
      <c r="F73" s="36">
        <f>'Llenado de información'!V50</f>
        <v>0.875</v>
      </c>
      <c r="G73" s="36">
        <f>'Llenado de información'!T50</f>
        <v>2.5</v>
      </c>
      <c r="H73" s="36">
        <f>F73*G73</f>
        <v>2.1875</v>
      </c>
      <c r="I73" s="6"/>
    </row>
    <row r="74" spans="3:9" x14ac:dyDescent="0.2">
      <c r="C74" s="87" t="str">
        <f>K17</f>
        <v>Harina</v>
      </c>
      <c r="D74" s="87"/>
      <c r="E74" s="87"/>
      <c r="F74" s="36">
        <f>'Llenado de información'!V51</f>
        <v>0.375</v>
      </c>
      <c r="G74" s="36">
        <f>'Llenado de información'!T51</f>
        <v>4</v>
      </c>
      <c r="H74" s="36">
        <f t="shared" ref="H74:H76" si="14">F74*G74</f>
        <v>1.5</v>
      </c>
      <c r="I74" s="6"/>
    </row>
    <row r="75" spans="3:9" x14ac:dyDescent="0.2">
      <c r="C75" s="87" t="s">
        <v>83</v>
      </c>
      <c r="D75" s="87"/>
      <c r="E75" s="87"/>
      <c r="F75" s="36">
        <f>G37</f>
        <v>0.01</v>
      </c>
      <c r="G75" s="36">
        <f>G39</f>
        <v>18</v>
      </c>
      <c r="H75" s="36">
        <f t="shared" si="14"/>
        <v>0.18</v>
      </c>
      <c r="I75" s="6"/>
    </row>
    <row r="76" spans="3:9" x14ac:dyDescent="0.2">
      <c r="C76" s="87" t="s">
        <v>84</v>
      </c>
      <c r="D76" s="87"/>
      <c r="E76" s="87"/>
      <c r="F76" s="36">
        <f>G37</f>
        <v>0.01</v>
      </c>
      <c r="G76" s="36">
        <f>E50</f>
        <v>20.402116402116402</v>
      </c>
      <c r="H76" s="36">
        <f t="shared" si="14"/>
        <v>0.20402116402116402</v>
      </c>
      <c r="I76" s="36">
        <f>SUM(H73:H76)</f>
        <v>4.0715211640211644</v>
      </c>
    </row>
    <row r="77" spans="3:9" x14ac:dyDescent="0.2">
      <c r="C77" s="102" t="str">
        <f>H59</f>
        <v>Clientes</v>
      </c>
      <c r="D77" s="103"/>
      <c r="E77" s="103"/>
      <c r="F77" s="103"/>
      <c r="G77" s="103"/>
      <c r="H77" s="104"/>
      <c r="I77" s="6"/>
    </row>
    <row r="78" spans="3:9" x14ac:dyDescent="0.2">
      <c r="C78" s="87" t="s">
        <v>80</v>
      </c>
      <c r="D78" s="87"/>
      <c r="E78" s="87"/>
      <c r="F78" s="10" t="s">
        <v>76</v>
      </c>
      <c r="G78" s="10" t="s">
        <v>81</v>
      </c>
      <c r="H78" s="10" t="s">
        <v>82</v>
      </c>
      <c r="I78" s="6"/>
    </row>
    <row r="79" spans="3:9" x14ac:dyDescent="0.2">
      <c r="C79" s="87" t="str">
        <f>J17</f>
        <v>Nixtamal</v>
      </c>
      <c r="D79" s="87"/>
      <c r="E79" s="87"/>
      <c r="F79" s="36">
        <f>'Llenado de información'!AH50</f>
        <v>0.875</v>
      </c>
      <c r="G79" s="36">
        <f>'Llenado de información'!AF50</f>
        <v>2.5</v>
      </c>
      <c r="H79" s="36">
        <f>F79*G79</f>
        <v>2.1875</v>
      </c>
      <c r="I79" s="6"/>
    </row>
    <row r="80" spans="3:9" x14ac:dyDescent="0.2">
      <c r="C80" s="87" t="str">
        <f>K17</f>
        <v>Harina</v>
      </c>
      <c r="D80" s="87"/>
      <c r="E80" s="87"/>
      <c r="F80" s="36">
        <f>'Llenado de información'!AH51</f>
        <v>0.375</v>
      </c>
      <c r="G80" s="36">
        <f>'Llenado de información'!AF51</f>
        <v>4</v>
      </c>
      <c r="H80" s="36">
        <f t="shared" ref="H80:H82" si="15">F80*G80</f>
        <v>1.5</v>
      </c>
      <c r="I80" s="6"/>
    </row>
    <row r="81" spans="3:13" x14ac:dyDescent="0.2">
      <c r="C81" s="87" t="s">
        <v>83</v>
      </c>
      <c r="D81" s="87"/>
      <c r="E81" s="87"/>
      <c r="F81" s="36">
        <f>H37</f>
        <v>0.01</v>
      </c>
      <c r="G81" s="36">
        <f>H39</f>
        <v>18</v>
      </c>
      <c r="H81" s="36">
        <f t="shared" si="15"/>
        <v>0.18</v>
      </c>
      <c r="I81" s="6"/>
    </row>
    <row r="82" spans="3:13" x14ac:dyDescent="0.2">
      <c r="C82" s="87" t="s">
        <v>84</v>
      </c>
      <c r="D82" s="87"/>
      <c r="E82" s="87"/>
      <c r="F82" s="36">
        <f>H37</f>
        <v>0.01</v>
      </c>
      <c r="G82" s="36">
        <f>E50</f>
        <v>20.402116402116402</v>
      </c>
      <c r="H82" s="36">
        <f t="shared" si="15"/>
        <v>0.20402116402116402</v>
      </c>
      <c r="I82" s="36">
        <f>SUM(H79:H82)</f>
        <v>4.0715211640211644</v>
      </c>
    </row>
    <row r="84" spans="3:13" x14ac:dyDescent="0.2">
      <c r="C84" s="92" t="s">
        <v>86</v>
      </c>
      <c r="D84" s="92"/>
      <c r="E84" s="92"/>
      <c r="F84" s="92"/>
      <c r="G84" s="92"/>
      <c r="I84" s="92" t="s">
        <v>94</v>
      </c>
      <c r="J84" s="92"/>
      <c r="K84" s="92"/>
      <c r="L84" s="92"/>
      <c r="M84" s="92"/>
    </row>
    <row r="85" spans="3:13" x14ac:dyDescent="0.2">
      <c r="C85" s="93" t="str">
        <f>C65</f>
        <v>Expendios</v>
      </c>
      <c r="D85" s="93"/>
      <c r="E85" s="93"/>
      <c r="F85" s="93"/>
      <c r="G85" s="93"/>
      <c r="I85" s="93" t="str">
        <f>J17</f>
        <v>Nixtamal</v>
      </c>
      <c r="J85" s="93"/>
      <c r="K85" s="93"/>
      <c r="L85" s="93"/>
      <c r="M85" s="93"/>
    </row>
    <row r="86" spans="3:13" x14ac:dyDescent="0.2">
      <c r="C86" s="87" t="s">
        <v>87</v>
      </c>
      <c r="D86" s="87"/>
      <c r="E86" s="87"/>
      <c r="F86" s="87"/>
      <c r="G86" s="29">
        <f>F12</f>
        <v>600</v>
      </c>
      <c r="I86" s="87" t="s">
        <v>87</v>
      </c>
      <c r="J86" s="87"/>
      <c r="K86" s="87"/>
      <c r="L86" s="87"/>
      <c r="M86" s="29">
        <f>J19</f>
        <v>1680</v>
      </c>
    </row>
    <row r="87" spans="3:13" x14ac:dyDescent="0.2">
      <c r="C87" s="87" t="s">
        <v>88</v>
      </c>
      <c r="D87" s="87"/>
      <c r="E87" s="87"/>
      <c r="F87" s="87"/>
      <c r="G87" s="29">
        <f>I70</f>
        <v>4.0715211640211644</v>
      </c>
      <c r="I87" s="87" t="s">
        <v>88</v>
      </c>
      <c r="J87" s="87"/>
      <c r="K87" s="87"/>
      <c r="L87" s="87"/>
      <c r="M87" s="29">
        <f>J23</f>
        <v>2.5</v>
      </c>
    </row>
    <row r="88" spans="3:13" x14ac:dyDescent="0.2">
      <c r="C88" s="87" t="s">
        <v>89</v>
      </c>
      <c r="D88" s="87"/>
      <c r="E88" s="87"/>
      <c r="F88" s="87"/>
      <c r="G88" s="29">
        <f>G86*G87</f>
        <v>2442.9126984126988</v>
      </c>
      <c r="I88" s="87" t="s">
        <v>89</v>
      </c>
      <c r="J88" s="87"/>
      <c r="K88" s="87"/>
      <c r="L88" s="87"/>
      <c r="M88" s="29">
        <f>M86*M87</f>
        <v>4200</v>
      </c>
    </row>
    <row r="89" spans="3:13" x14ac:dyDescent="0.2">
      <c r="C89" s="93" t="str">
        <f>C71</f>
        <v>Mostrador</v>
      </c>
      <c r="D89" s="93"/>
      <c r="E89" s="93"/>
      <c r="F89" s="93"/>
      <c r="G89" s="93"/>
      <c r="I89" s="93" t="str">
        <f>K17</f>
        <v>Harina</v>
      </c>
      <c r="J89" s="93"/>
      <c r="K89" s="93"/>
      <c r="L89" s="93"/>
      <c r="M89" s="93"/>
    </row>
    <row r="90" spans="3:13" x14ac:dyDescent="0.2">
      <c r="C90" s="87" t="s">
        <v>87</v>
      </c>
      <c r="D90" s="87"/>
      <c r="E90" s="87"/>
      <c r="F90" s="87"/>
      <c r="G90" s="29">
        <f>G12</f>
        <v>240</v>
      </c>
      <c r="I90" s="87" t="s">
        <v>87</v>
      </c>
      <c r="J90" s="87"/>
      <c r="K90" s="87"/>
      <c r="L90" s="87"/>
      <c r="M90" s="29">
        <f>K19</f>
        <v>720</v>
      </c>
    </row>
    <row r="91" spans="3:13" x14ac:dyDescent="0.2">
      <c r="C91" s="87" t="s">
        <v>88</v>
      </c>
      <c r="D91" s="87"/>
      <c r="E91" s="87"/>
      <c r="F91" s="87"/>
      <c r="G91" s="29">
        <f>I76</f>
        <v>4.0715211640211644</v>
      </c>
      <c r="I91" s="87" t="s">
        <v>88</v>
      </c>
      <c r="J91" s="87"/>
      <c r="K91" s="87"/>
      <c r="L91" s="87"/>
      <c r="M91" s="29">
        <f>K23</f>
        <v>4</v>
      </c>
    </row>
    <row r="92" spans="3:13" x14ac:dyDescent="0.2">
      <c r="C92" s="87" t="s">
        <v>89</v>
      </c>
      <c r="D92" s="87"/>
      <c r="E92" s="87"/>
      <c r="F92" s="87"/>
      <c r="G92" s="29">
        <f>G90*G91</f>
        <v>977.16507936507946</v>
      </c>
      <c r="I92" s="87" t="s">
        <v>89</v>
      </c>
      <c r="J92" s="87"/>
      <c r="K92" s="87"/>
      <c r="L92" s="87"/>
      <c r="M92" s="29">
        <f>M90*M91</f>
        <v>2880</v>
      </c>
    </row>
    <row r="93" spans="3:13" x14ac:dyDescent="0.2">
      <c r="C93" s="93" t="str">
        <f>C77</f>
        <v>Clientes</v>
      </c>
      <c r="D93" s="93"/>
      <c r="E93" s="93"/>
      <c r="F93" s="93"/>
      <c r="G93" s="93"/>
      <c r="I93" s="6"/>
      <c r="J93" s="6"/>
      <c r="L93" s="11" t="s">
        <v>65</v>
      </c>
      <c r="M93" s="36">
        <f>M88+M92</f>
        <v>7080</v>
      </c>
    </row>
    <row r="94" spans="3:13" x14ac:dyDescent="0.2">
      <c r="C94" s="87" t="s">
        <v>87</v>
      </c>
      <c r="D94" s="87"/>
      <c r="E94" s="87"/>
      <c r="F94" s="87"/>
      <c r="G94" s="29">
        <f>H12</f>
        <v>60</v>
      </c>
    </row>
    <row r="95" spans="3:13" x14ac:dyDescent="0.2">
      <c r="C95" s="87" t="s">
        <v>88</v>
      </c>
      <c r="D95" s="87"/>
      <c r="E95" s="87"/>
      <c r="F95" s="87"/>
      <c r="G95" s="29">
        <f>I82</f>
        <v>4.0715211640211644</v>
      </c>
    </row>
    <row r="96" spans="3:13" x14ac:dyDescent="0.2">
      <c r="C96" s="87" t="s">
        <v>89</v>
      </c>
      <c r="D96" s="87"/>
      <c r="E96" s="87"/>
      <c r="F96" s="87"/>
      <c r="G96" s="29">
        <f>G94*G95</f>
        <v>244.29126984126987</v>
      </c>
    </row>
    <row r="97" spans="3:16" x14ac:dyDescent="0.2">
      <c r="F97" s="11" t="s">
        <v>65</v>
      </c>
      <c r="G97" s="36">
        <f>G88+G92+G96</f>
        <v>3664.3690476190482</v>
      </c>
    </row>
    <row r="99" spans="3:16" x14ac:dyDescent="0.2">
      <c r="C99" s="92" t="s">
        <v>95</v>
      </c>
      <c r="D99" s="92"/>
      <c r="E99" s="92"/>
      <c r="F99" s="92"/>
      <c r="G99" s="92"/>
      <c r="I99" s="94" t="s">
        <v>141</v>
      </c>
      <c r="J99" s="95"/>
      <c r="K99" s="95"/>
      <c r="L99" s="95"/>
      <c r="M99" s="95"/>
      <c r="N99" s="96"/>
    </row>
    <row r="100" spans="3:16" x14ac:dyDescent="0.2">
      <c r="C100" s="93" t="str">
        <f>C85</f>
        <v>Expendios</v>
      </c>
      <c r="D100" s="93"/>
      <c r="E100" s="93"/>
      <c r="F100" s="93"/>
      <c r="G100" s="93"/>
      <c r="I100" s="97" t="s">
        <v>138</v>
      </c>
      <c r="J100" s="98"/>
      <c r="K100" s="98"/>
      <c r="L100" s="98"/>
      <c r="M100" s="98"/>
      <c r="N100" s="99"/>
    </row>
    <row r="101" spans="3:16" x14ac:dyDescent="0.2">
      <c r="C101" s="87" t="s">
        <v>28</v>
      </c>
      <c r="D101" s="87"/>
      <c r="E101" s="87"/>
      <c r="F101" s="87"/>
      <c r="G101" s="29">
        <f>F11</f>
        <v>12000</v>
      </c>
      <c r="I101" s="90" t="s">
        <v>78</v>
      </c>
      <c r="J101" s="91"/>
      <c r="K101" s="12"/>
      <c r="L101" s="12"/>
      <c r="M101" s="12"/>
      <c r="N101" s="41">
        <f>H7</f>
        <v>142200</v>
      </c>
    </row>
    <row r="102" spans="3:16" ht="17" thickBot="1" x14ac:dyDescent="0.25">
      <c r="C102" s="87" t="s">
        <v>88</v>
      </c>
      <c r="D102" s="87"/>
      <c r="E102" s="87"/>
      <c r="F102" s="87"/>
      <c r="G102" s="29">
        <f>I70</f>
        <v>4.0715211640211644</v>
      </c>
      <c r="I102" s="100" t="s">
        <v>97</v>
      </c>
      <c r="J102" s="101"/>
      <c r="K102" s="13"/>
      <c r="L102" s="13"/>
      <c r="M102" s="13"/>
      <c r="N102" s="42">
        <f>G112</f>
        <v>73287.380952380961</v>
      </c>
    </row>
    <row r="103" spans="3:16" x14ac:dyDescent="0.2">
      <c r="C103" s="87" t="s">
        <v>96</v>
      </c>
      <c r="D103" s="87"/>
      <c r="E103" s="87"/>
      <c r="F103" s="87"/>
      <c r="G103" s="29">
        <f>G101*G102</f>
        <v>48858.253968253972</v>
      </c>
      <c r="I103" s="90" t="s">
        <v>98</v>
      </c>
      <c r="J103" s="91"/>
      <c r="K103" s="12"/>
      <c r="L103" s="12"/>
      <c r="M103" s="12"/>
      <c r="N103" s="41">
        <f>N101-N102</f>
        <v>68912.619047619039</v>
      </c>
    </row>
    <row r="104" spans="3:16" x14ac:dyDescent="0.2">
      <c r="C104" s="93" t="str">
        <f>C89</f>
        <v>Mostrador</v>
      </c>
      <c r="D104" s="93"/>
      <c r="E104" s="93"/>
      <c r="F104" s="93"/>
      <c r="G104" s="93"/>
      <c r="I104" s="100" t="s">
        <v>72</v>
      </c>
      <c r="J104" s="101"/>
      <c r="K104" s="13"/>
      <c r="L104" s="13"/>
      <c r="M104" s="13"/>
      <c r="N104" s="13"/>
      <c r="P104" t="s">
        <v>142</v>
      </c>
    </row>
    <row r="105" spans="3:16" x14ac:dyDescent="0.2">
      <c r="C105" s="87" t="s">
        <v>28</v>
      </c>
      <c r="D105" s="87"/>
      <c r="E105" s="87"/>
      <c r="F105" s="87"/>
      <c r="G105" s="29">
        <f>G11</f>
        <v>4800</v>
      </c>
      <c r="I105" s="90" t="s">
        <v>78</v>
      </c>
      <c r="J105" s="91"/>
      <c r="K105" s="12"/>
      <c r="L105" s="12"/>
      <c r="M105" s="12"/>
      <c r="N105" s="12"/>
    </row>
    <row r="106" spans="3:16" ht="17" thickBot="1" x14ac:dyDescent="0.25">
      <c r="C106" s="87" t="s">
        <v>88</v>
      </c>
      <c r="D106" s="87"/>
      <c r="E106" s="87"/>
      <c r="F106" s="87"/>
      <c r="G106" s="29">
        <f>I76</f>
        <v>4.0715211640211644</v>
      </c>
      <c r="I106" s="88" t="s">
        <v>99</v>
      </c>
      <c r="J106" s="89"/>
      <c r="K106" s="14"/>
      <c r="L106" s="14"/>
      <c r="M106" s="15"/>
      <c r="N106" s="43">
        <f>K48</f>
        <v>3136</v>
      </c>
    </row>
    <row r="107" spans="3:16" x14ac:dyDescent="0.2">
      <c r="C107" s="87" t="s">
        <v>96</v>
      </c>
      <c r="D107" s="87"/>
      <c r="E107" s="87"/>
      <c r="F107" s="87"/>
      <c r="G107" s="29">
        <f>G105*G106</f>
        <v>19543.30158730159</v>
      </c>
      <c r="I107" s="90" t="s">
        <v>100</v>
      </c>
      <c r="J107" s="91"/>
      <c r="K107" s="12"/>
      <c r="L107" s="12"/>
      <c r="M107" s="12"/>
      <c r="N107" s="44">
        <f>N103-N106</f>
        <v>65776.619047619039</v>
      </c>
    </row>
    <row r="108" spans="3:16" x14ac:dyDescent="0.2">
      <c r="C108" s="93" t="str">
        <f>C93</f>
        <v>Clientes</v>
      </c>
      <c r="D108" s="93"/>
      <c r="E108" s="93"/>
      <c r="F108" s="93"/>
      <c r="G108" s="93"/>
      <c r="I108" s="88" t="s">
        <v>101</v>
      </c>
      <c r="J108" s="89"/>
      <c r="K108" s="14"/>
      <c r="L108" s="14"/>
      <c r="M108" s="16"/>
      <c r="N108" s="17"/>
    </row>
    <row r="109" spans="3:16" ht="17" thickBot="1" x14ac:dyDescent="0.25">
      <c r="C109" s="87" t="s">
        <v>28</v>
      </c>
      <c r="D109" s="87"/>
      <c r="E109" s="87"/>
      <c r="F109" s="87"/>
      <c r="G109" s="29">
        <f>H11</f>
        <v>1200</v>
      </c>
      <c r="I109" s="90" t="s">
        <v>102</v>
      </c>
      <c r="J109" s="91"/>
      <c r="K109" s="12"/>
      <c r="L109" s="12"/>
      <c r="M109" s="18"/>
      <c r="N109" s="19"/>
    </row>
    <row r="110" spans="3:16" x14ac:dyDescent="0.2">
      <c r="C110" s="87" t="s">
        <v>88</v>
      </c>
      <c r="D110" s="87"/>
      <c r="E110" s="87"/>
      <c r="F110" s="87"/>
      <c r="G110" s="29">
        <f>I82</f>
        <v>4.0715211640211644</v>
      </c>
      <c r="I110" s="88" t="s">
        <v>103</v>
      </c>
      <c r="J110" s="89"/>
      <c r="K110" s="14"/>
      <c r="L110" s="14"/>
      <c r="M110" s="16"/>
      <c r="N110" s="45">
        <f>N107</f>
        <v>65776.619047619039</v>
      </c>
    </row>
    <row r="111" spans="3:16" x14ac:dyDescent="0.2">
      <c r="C111" s="87" t="s">
        <v>96</v>
      </c>
      <c r="D111" s="87"/>
      <c r="E111" s="87"/>
      <c r="F111" s="87"/>
      <c r="G111" s="29">
        <f>G109*G110</f>
        <v>4885.8253968253975</v>
      </c>
      <c r="I111" s="90" t="s">
        <v>104</v>
      </c>
      <c r="J111" s="91"/>
      <c r="K111" s="12"/>
      <c r="L111" s="12"/>
      <c r="M111" s="12"/>
      <c r="N111" s="46">
        <f>N110*0.35</f>
        <v>23021.816666666662</v>
      </c>
    </row>
    <row r="112" spans="3:16" ht="17" thickBot="1" x14ac:dyDescent="0.25">
      <c r="F112" s="11" t="s">
        <v>65</v>
      </c>
      <c r="G112" s="36">
        <f>G103+G107+G111</f>
        <v>73287.380952380961</v>
      </c>
      <c r="I112" s="88" t="s">
        <v>105</v>
      </c>
      <c r="J112" s="89"/>
      <c r="K112" s="14"/>
      <c r="L112" s="14"/>
      <c r="M112" s="14"/>
      <c r="N112" s="47">
        <f>N110-N111</f>
        <v>42754.802380952373</v>
      </c>
    </row>
    <row r="113" spans="3:17" ht="17" thickTop="1" x14ac:dyDescent="0.2"/>
    <row r="114" spans="3:17" x14ac:dyDescent="0.2">
      <c r="C114" s="92" t="s">
        <v>106</v>
      </c>
      <c r="D114" s="92"/>
      <c r="E114" s="92"/>
      <c r="F114" s="92"/>
      <c r="H114" s="79" t="s">
        <v>141</v>
      </c>
      <c r="I114" s="80"/>
      <c r="J114" s="80"/>
      <c r="K114" s="80"/>
      <c r="L114" s="80"/>
      <c r="M114" s="80"/>
      <c r="N114" s="80"/>
      <c r="O114" s="80"/>
      <c r="P114" s="80"/>
      <c r="Q114" s="81"/>
    </row>
    <row r="115" spans="3:17" x14ac:dyDescent="0.2">
      <c r="C115" s="87" t="s">
        <v>107</v>
      </c>
      <c r="D115" s="87"/>
      <c r="E115" s="10"/>
      <c r="F115" s="26">
        <v>0</v>
      </c>
      <c r="H115" s="79" t="s">
        <v>137</v>
      </c>
      <c r="I115" s="80"/>
      <c r="J115" s="80"/>
      <c r="K115" s="80"/>
      <c r="L115" s="80"/>
      <c r="M115" s="80"/>
      <c r="N115" s="80"/>
      <c r="O115" s="80"/>
      <c r="P115" s="80"/>
      <c r="Q115" s="81"/>
    </row>
    <row r="116" spans="3:17" x14ac:dyDescent="0.2">
      <c r="C116" s="87" t="s">
        <v>108</v>
      </c>
      <c r="D116" s="87"/>
      <c r="E116" s="10"/>
      <c r="F116" s="36">
        <f>N101</f>
        <v>142200</v>
      </c>
      <c r="H116" s="82" t="s">
        <v>122</v>
      </c>
      <c r="I116" s="82"/>
      <c r="J116" s="82"/>
      <c r="K116" s="83"/>
      <c r="L116" s="83"/>
      <c r="M116" s="82" t="s">
        <v>122</v>
      </c>
      <c r="N116" s="82"/>
      <c r="O116" s="82"/>
      <c r="P116" s="83"/>
      <c r="Q116" s="83"/>
    </row>
    <row r="117" spans="3:17" x14ac:dyDescent="0.2">
      <c r="C117" s="87" t="s">
        <v>109</v>
      </c>
      <c r="D117" s="87"/>
      <c r="E117" s="10"/>
      <c r="F117" s="26">
        <v>0</v>
      </c>
      <c r="H117" s="74" t="s">
        <v>123</v>
      </c>
      <c r="I117" s="74"/>
      <c r="J117" s="74"/>
      <c r="K117" s="20"/>
      <c r="L117" s="20"/>
      <c r="M117" s="74" t="s">
        <v>124</v>
      </c>
      <c r="N117" s="74"/>
      <c r="O117" s="74"/>
      <c r="P117" s="20"/>
      <c r="Q117" s="20"/>
    </row>
    <row r="118" spans="3:17" x14ac:dyDescent="0.2">
      <c r="C118" s="84" t="s">
        <v>110</v>
      </c>
      <c r="D118" s="84"/>
      <c r="E118" s="10"/>
      <c r="F118" s="36">
        <f>F116</f>
        <v>142200</v>
      </c>
      <c r="H118" s="69" t="s">
        <v>131</v>
      </c>
      <c r="I118" s="69"/>
      <c r="J118" s="69"/>
      <c r="K118" s="20"/>
      <c r="L118" s="38">
        <f>F131</f>
        <v>55032.25</v>
      </c>
      <c r="M118" s="69" t="s">
        <v>135</v>
      </c>
      <c r="N118" s="69"/>
      <c r="O118" s="69"/>
      <c r="P118" s="20"/>
      <c r="Q118" s="38">
        <f>N111</f>
        <v>23021.816666666662</v>
      </c>
    </row>
    <row r="119" spans="3:17" x14ac:dyDescent="0.2">
      <c r="C119" s="86" t="s">
        <v>111</v>
      </c>
      <c r="D119" s="86"/>
      <c r="E119" s="10"/>
      <c r="F119" s="10"/>
      <c r="H119" s="75" t="s">
        <v>133</v>
      </c>
      <c r="I119" s="76"/>
      <c r="J119" s="77"/>
      <c r="K119" s="20"/>
      <c r="L119" s="38">
        <f>G97</f>
        <v>3664.3690476190482</v>
      </c>
      <c r="M119" s="75"/>
      <c r="N119" s="76"/>
      <c r="O119" s="77"/>
      <c r="P119" s="21"/>
      <c r="Q119" s="20"/>
    </row>
    <row r="120" spans="3:17" x14ac:dyDescent="0.2">
      <c r="C120" s="87" t="s">
        <v>112</v>
      </c>
      <c r="D120" s="87"/>
      <c r="E120" s="10"/>
      <c r="F120" s="36">
        <f>L24</f>
        <v>76773.75</v>
      </c>
      <c r="H120" s="75" t="s">
        <v>132</v>
      </c>
      <c r="I120" s="76"/>
      <c r="J120" s="77"/>
      <c r="K120" s="20"/>
      <c r="L120" s="38">
        <f>M93</f>
        <v>7080</v>
      </c>
      <c r="M120" s="75"/>
      <c r="N120" s="76"/>
      <c r="O120" s="77"/>
      <c r="P120" s="21"/>
      <c r="Q120" s="20"/>
    </row>
    <row r="121" spans="3:17" ht="17" thickBot="1" x14ac:dyDescent="0.25">
      <c r="C121" s="87" t="s">
        <v>83</v>
      </c>
      <c r="D121" s="87"/>
      <c r="E121" s="10"/>
      <c r="F121" s="36">
        <f>I40</f>
        <v>3402</v>
      </c>
      <c r="H121" s="69" t="s">
        <v>134</v>
      </c>
      <c r="I121" s="69"/>
      <c r="J121" s="69"/>
      <c r="K121" s="20"/>
      <c r="L121" s="39">
        <f>SUM(L118:L120)</f>
        <v>65776.619047619053</v>
      </c>
      <c r="M121" s="69"/>
      <c r="N121" s="69"/>
      <c r="O121" s="69"/>
      <c r="P121" s="21"/>
      <c r="Q121" s="22"/>
    </row>
    <row r="122" spans="3:17" x14ac:dyDescent="0.2">
      <c r="C122" s="87" t="s">
        <v>113</v>
      </c>
      <c r="D122" s="87"/>
      <c r="E122" s="10"/>
      <c r="F122" s="36">
        <f>I56</f>
        <v>3856</v>
      </c>
      <c r="H122" s="69"/>
      <c r="I122" s="69"/>
      <c r="J122" s="69"/>
      <c r="K122" s="20"/>
      <c r="L122" s="23"/>
      <c r="M122" s="69"/>
      <c r="N122" s="69"/>
      <c r="O122" s="69"/>
      <c r="P122" s="21"/>
      <c r="Q122" s="23"/>
    </row>
    <row r="123" spans="3:17" x14ac:dyDescent="0.2">
      <c r="C123" s="87" t="s">
        <v>114</v>
      </c>
      <c r="D123" s="87"/>
      <c r="E123" s="10"/>
      <c r="F123" s="36">
        <f>I62</f>
        <v>3136</v>
      </c>
      <c r="H123" s="74" t="s">
        <v>125</v>
      </c>
      <c r="I123" s="74"/>
      <c r="J123" s="74"/>
      <c r="K123" s="20"/>
      <c r="L123" s="20"/>
      <c r="M123" s="74" t="s">
        <v>126</v>
      </c>
      <c r="N123" s="74"/>
      <c r="O123" s="74"/>
      <c r="P123" s="21"/>
      <c r="Q123" s="20"/>
    </row>
    <row r="124" spans="3:17" x14ac:dyDescent="0.2">
      <c r="C124" s="87" t="s">
        <v>115</v>
      </c>
      <c r="D124" s="87"/>
      <c r="E124" s="10"/>
      <c r="F124" s="26">
        <v>0</v>
      </c>
      <c r="H124" s="69"/>
      <c r="I124" s="69"/>
      <c r="J124" s="69"/>
      <c r="K124" s="20"/>
      <c r="L124" s="20"/>
      <c r="M124" s="74" t="s">
        <v>127</v>
      </c>
      <c r="N124" s="74"/>
      <c r="O124" s="74"/>
      <c r="P124" s="21"/>
      <c r="Q124" s="20"/>
    </row>
    <row r="125" spans="3:17" x14ac:dyDescent="0.2">
      <c r="C125" s="87" t="s">
        <v>116</v>
      </c>
      <c r="D125" s="87"/>
      <c r="E125" s="10"/>
      <c r="F125" s="26">
        <v>0</v>
      </c>
      <c r="H125" s="69"/>
      <c r="I125" s="69"/>
      <c r="J125" s="69"/>
      <c r="K125" s="20"/>
      <c r="L125" s="20"/>
      <c r="M125" s="69"/>
      <c r="N125" s="69"/>
      <c r="O125" s="69"/>
      <c r="P125" s="21"/>
      <c r="Q125" s="21"/>
    </row>
    <row r="126" spans="3:17" ht="17" thickBot="1" x14ac:dyDescent="0.25">
      <c r="C126" s="84" t="s">
        <v>117</v>
      </c>
      <c r="D126" s="84"/>
      <c r="E126" s="10"/>
      <c r="F126" s="36">
        <f>SUM(F120:F125)</f>
        <v>87167.75</v>
      </c>
      <c r="H126" s="75"/>
      <c r="I126" s="76"/>
      <c r="J126" s="77"/>
      <c r="K126" s="22"/>
      <c r="L126" s="22"/>
      <c r="M126" s="74" t="s">
        <v>128</v>
      </c>
      <c r="N126" s="74"/>
      <c r="O126" s="74"/>
      <c r="P126" s="21"/>
      <c r="Q126" s="21"/>
    </row>
    <row r="127" spans="3:17" ht="17" thickBot="1" x14ac:dyDescent="0.25">
      <c r="C127" s="85" t="s">
        <v>65</v>
      </c>
      <c r="D127" s="85"/>
      <c r="E127" s="10"/>
      <c r="F127" s="36">
        <f>F118-F126</f>
        <v>55032.25</v>
      </c>
      <c r="H127" s="69"/>
      <c r="I127" s="69"/>
      <c r="J127" s="69"/>
      <c r="K127" s="23"/>
      <c r="L127" s="23"/>
      <c r="M127" s="69" t="s">
        <v>136</v>
      </c>
      <c r="N127" s="69"/>
      <c r="O127" s="69"/>
      <c r="P127" s="21"/>
      <c r="Q127" s="39">
        <f>N112</f>
        <v>42754.802380952373</v>
      </c>
    </row>
    <row r="128" spans="3:17" x14ac:dyDescent="0.2">
      <c r="C128" s="86" t="s">
        <v>118</v>
      </c>
      <c r="D128" s="86"/>
      <c r="E128" s="10"/>
      <c r="F128" s="10"/>
      <c r="H128" s="70"/>
      <c r="I128" s="71"/>
      <c r="J128" s="72"/>
      <c r="K128" s="20"/>
      <c r="L128" s="20"/>
      <c r="M128" s="69"/>
      <c r="N128" s="69"/>
      <c r="O128" s="69"/>
      <c r="P128" s="21"/>
      <c r="Q128" s="23"/>
    </row>
    <row r="129" spans="3:17" ht="17" thickBot="1" x14ac:dyDescent="0.25">
      <c r="C129" s="87" t="s">
        <v>119</v>
      </c>
      <c r="D129" s="87"/>
      <c r="E129" s="10"/>
      <c r="F129" s="26">
        <v>0</v>
      </c>
      <c r="H129" s="73" t="s">
        <v>129</v>
      </c>
      <c r="I129" s="73"/>
      <c r="J129" s="73"/>
      <c r="K129" s="24"/>
      <c r="L129" s="40">
        <f>L121</f>
        <v>65776.619047619053</v>
      </c>
      <c r="M129" s="73" t="s">
        <v>130</v>
      </c>
      <c r="N129" s="73"/>
      <c r="O129" s="73"/>
      <c r="P129" s="25"/>
      <c r="Q129" s="40">
        <f>Q118+Q127</f>
        <v>65776.619047619039</v>
      </c>
    </row>
    <row r="130" spans="3:17" ht="17" thickTop="1" x14ac:dyDescent="0.2">
      <c r="C130" s="87" t="s">
        <v>120</v>
      </c>
      <c r="D130" s="87"/>
      <c r="E130" s="10"/>
      <c r="F130" s="26">
        <v>0</v>
      </c>
    </row>
    <row r="131" spans="3:17" x14ac:dyDescent="0.2">
      <c r="C131" s="78" t="s">
        <v>121</v>
      </c>
      <c r="D131" s="78"/>
      <c r="E131" s="10"/>
      <c r="F131" s="36">
        <f>F127</f>
        <v>55032.25</v>
      </c>
    </row>
  </sheetData>
  <mergeCells count="187">
    <mergeCell ref="C9:H9"/>
    <mergeCell ref="C4:D4"/>
    <mergeCell ref="C5:D5"/>
    <mergeCell ref="C6:D6"/>
    <mergeCell ref="C7:D7"/>
    <mergeCell ref="C3:G3"/>
    <mergeCell ref="C14:E14"/>
    <mergeCell ref="C15:E15"/>
    <mergeCell ref="C17:F17"/>
    <mergeCell ref="C18:F18"/>
    <mergeCell ref="C19:D19"/>
    <mergeCell ref="C10:E10"/>
    <mergeCell ref="C11:E11"/>
    <mergeCell ref="C12:E12"/>
    <mergeCell ref="C13:E13"/>
    <mergeCell ref="H17:I17"/>
    <mergeCell ref="H18:I18"/>
    <mergeCell ref="H19:I19"/>
    <mergeCell ref="H20:I20"/>
    <mergeCell ref="H21:I21"/>
    <mergeCell ref="C30:D30"/>
    <mergeCell ref="C31:D31"/>
    <mergeCell ref="C32:D32"/>
    <mergeCell ref="E20:F20"/>
    <mergeCell ref="E25:F25"/>
    <mergeCell ref="E30:F30"/>
    <mergeCell ref="C25:D25"/>
    <mergeCell ref="C26:D26"/>
    <mergeCell ref="C27:D27"/>
    <mergeCell ref="C28:F28"/>
    <mergeCell ref="C29:D29"/>
    <mergeCell ref="C20:D20"/>
    <mergeCell ref="C21:D21"/>
    <mergeCell ref="C22:D22"/>
    <mergeCell ref="C23:F23"/>
    <mergeCell ref="C24:D24"/>
    <mergeCell ref="C36:E36"/>
    <mergeCell ref="C37:E37"/>
    <mergeCell ref="C38:E38"/>
    <mergeCell ref="C39:E39"/>
    <mergeCell ref="C40:E40"/>
    <mergeCell ref="H22:I22"/>
    <mergeCell ref="H23:I23"/>
    <mergeCell ref="H24:I24"/>
    <mergeCell ref="C35:E35"/>
    <mergeCell ref="C34:H34"/>
    <mergeCell ref="H43:J43"/>
    <mergeCell ref="H44:J44"/>
    <mergeCell ref="H45:J45"/>
    <mergeCell ref="H46:J46"/>
    <mergeCell ref="H47:J47"/>
    <mergeCell ref="C42:E42"/>
    <mergeCell ref="H42:K42"/>
    <mergeCell ref="C43:D43"/>
    <mergeCell ref="C44:D44"/>
    <mergeCell ref="C45:D45"/>
    <mergeCell ref="C59:E59"/>
    <mergeCell ref="C60:E60"/>
    <mergeCell ref="C53:E53"/>
    <mergeCell ref="C54:E54"/>
    <mergeCell ref="C55:E55"/>
    <mergeCell ref="C56:E56"/>
    <mergeCell ref="C46:D46"/>
    <mergeCell ref="C47:D47"/>
    <mergeCell ref="C48:D48"/>
    <mergeCell ref="C80:E80"/>
    <mergeCell ref="C81:E81"/>
    <mergeCell ref="C82:E82"/>
    <mergeCell ref="C52:H52"/>
    <mergeCell ref="C84:G84"/>
    <mergeCell ref="C75:E75"/>
    <mergeCell ref="C76:E76"/>
    <mergeCell ref="C77:H77"/>
    <mergeCell ref="C78:E78"/>
    <mergeCell ref="C79:E79"/>
    <mergeCell ref="C70:E70"/>
    <mergeCell ref="C71:H71"/>
    <mergeCell ref="C72:E72"/>
    <mergeCell ref="C73:E73"/>
    <mergeCell ref="C74:E74"/>
    <mergeCell ref="C65:H65"/>
    <mergeCell ref="C66:E66"/>
    <mergeCell ref="C67:E67"/>
    <mergeCell ref="C68:E68"/>
    <mergeCell ref="C69:E69"/>
    <mergeCell ref="C61:E61"/>
    <mergeCell ref="C62:E62"/>
    <mergeCell ref="C58:H58"/>
    <mergeCell ref="C64:H64"/>
    <mergeCell ref="C95:F95"/>
    <mergeCell ref="C96:F96"/>
    <mergeCell ref="C85:G85"/>
    <mergeCell ref="C89:G89"/>
    <mergeCell ref="C93:G93"/>
    <mergeCell ref="C90:F90"/>
    <mergeCell ref="C91:F91"/>
    <mergeCell ref="C92:F92"/>
    <mergeCell ref="C94:F94"/>
    <mergeCell ref="C86:F86"/>
    <mergeCell ref="C87:F87"/>
    <mergeCell ref="C88:F88"/>
    <mergeCell ref="I86:L86"/>
    <mergeCell ref="I87:L87"/>
    <mergeCell ref="I88:L88"/>
    <mergeCell ref="I90:L90"/>
    <mergeCell ref="I91:L91"/>
    <mergeCell ref="I92:L92"/>
    <mergeCell ref="I89:M89"/>
    <mergeCell ref="I85:M85"/>
    <mergeCell ref="I84:M84"/>
    <mergeCell ref="C104:G104"/>
    <mergeCell ref="C100:G100"/>
    <mergeCell ref="C99:G99"/>
    <mergeCell ref="I99:N99"/>
    <mergeCell ref="I100:N100"/>
    <mergeCell ref="I101:J101"/>
    <mergeCell ref="I102:J102"/>
    <mergeCell ref="I103:J103"/>
    <mergeCell ref="I104:J104"/>
    <mergeCell ref="C103:F103"/>
    <mergeCell ref="C101:F101"/>
    <mergeCell ref="C102:F102"/>
    <mergeCell ref="I110:J110"/>
    <mergeCell ref="I111:J111"/>
    <mergeCell ref="I112:J112"/>
    <mergeCell ref="C114:F114"/>
    <mergeCell ref="C115:D115"/>
    <mergeCell ref="I105:J105"/>
    <mergeCell ref="I106:J106"/>
    <mergeCell ref="I107:J107"/>
    <mergeCell ref="I108:J108"/>
    <mergeCell ref="I109:J109"/>
    <mergeCell ref="C107:F107"/>
    <mergeCell ref="C109:F109"/>
    <mergeCell ref="C110:F110"/>
    <mergeCell ref="C111:F111"/>
    <mergeCell ref="C108:G108"/>
    <mergeCell ref="C105:F105"/>
    <mergeCell ref="C106:F106"/>
    <mergeCell ref="C129:D129"/>
    <mergeCell ref="C130:D130"/>
    <mergeCell ref="C121:D121"/>
    <mergeCell ref="C122:D122"/>
    <mergeCell ref="C123:D123"/>
    <mergeCell ref="C124:D124"/>
    <mergeCell ref="C125:D125"/>
    <mergeCell ref="C116:D116"/>
    <mergeCell ref="C117:D117"/>
    <mergeCell ref="C118:D118"/>
    <mergeCell ref="C119:D119"/>
    <mergeCell ref="C120:D120"/>
    <mergeCell ref="M121:O121"/>
    <mergeCell ref="H122:J122"/>
    <mergeCell ref="M122:O122"/>
    <mergeCell ref="H123:J123"/>
    <mergeCell ref="M123:O123"/>
    <mergeCell ref="C131:D131"/>
    <mergeCell ref="H114:Q114"/>
    <mergeCell ref="H115:Q115"/>
    <mergeCell ref="H116:J116"/>
    <mergeCell ref="K116:L116"/>
    <mergeCell ref="M116:O116"/>
    <mergeCell ref="P116:Q116"/>
    <mergeCell ref="H117:J117"/>
    <mergeCell ref="M117:O117"/>
    <mergeCell ref="H118:J118"/>
    <mergeCell ref="M118:O118"/>
    <mergeCell ref="H119:J119"/>
    <mergeCell ref="M119:O119"/>
    <mergeCell ref="H120:J120"/>
    <mergeCell ref="M120:O120"/>
    <mergeCell ref="H121:J121"/>
    <mergeCell ref="C126:D126"/>
    <mergeCell ref="C127:D127"/>
    <mergeCell ref="C128:D128"/>
    <mergeCell ref="H127:J127"/>
    <mergeCell ref="M127:O127"/>
    <mergeCell ref="H128:J128"/>
    <mergeCell ref="M128:O128"/>
    <mergeCell ref="H129:J129"/>
    <mergeCell ref="M129:O129"/>
    <mergeCell ref="H124:J124"/>
    <mergeCell ref="M124:O124"/>
    <mergeCell ref="H125:J125"/>
    <mergeCell ref="M125:O125"/>
    <mergeCell ref="H126:J126"/>
    <mergeCell ref="M126:O126"/>
  </mergeCells>
  <pageMargins left="0.7" right="0.7" top="0.75" bottom="0.75" header="0.3" footer="0.3"/>
  <ignoredErrors>
    <ignoredError sqref="F39:H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Llenado de información</vt:lpstr>
      <vt:lpstr>Presupuestos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Octavio Ayala Pérez</cp:lastModifiedBy>
  <dcterms:created xsi:type="dcterms:W3CDTF">2015-11-17T16:19:42Z</dcterms:created>
  <dcterms:modified xsi:type="dcterms:W3CDTF">2019-03-14T16:38:33Z</dcterms:modified>
</cp:coreProperties>
</file>