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5E154F3F-1E04-4741-AD1C-23788A78D310}" xr6:coauthVersionLast="40" xr6:coauthVersionMax="40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81029" concurrentCalc="0"/>
</workbook>
</file>

<file path=xl/calcChain.xml><?xml version="1.0" encoding="utf-8"?>
<calcChain xmlns="http://schemas.openxmlformats.org/spreadsheetml/2006/main">
  <c r="H17" i="1" l="1"/>
  <c r="F17" i="1"/>
  <c r="E17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F70" i="1"/>
  <c r="F69" i="1"/>
  <c r="D57" i="1"/>
  <c r="F68" i="1"/>
  <c r="D17" i="1"/>
  <c r="C68" i="1"/>
  <c r="D56" i="1"/>
  <c r="F67" i="1"/>
  <c r="D67" i="1"/>
  <c r="C67" i="1"/>
  <c r="D44" i="1"/>
  <c r="F66" i="1"/>
  <c r="D66" i="1"/>
  <c r="C66" i="1"/>
  <c r="F65" i="1"/>
  <c r="D65" i="1"/>
  <c r="C65" i="1"/>
  <c r="G64" i="1"/>
  <c r="F64" i="1"/>
  <c r="E64" i="1"/>
  <c r="D64" i="1"/>
  <c r="C64" i="1"/>
  <c r="E57" i="1"/>
  <c r="F57" i="1"/>
  <c r="G57" i="1"/>
  <c r="J57" i="1"/>
  <c r="I57" i="1"/>
  <c r="H57" i="1"/>
  <c r="E56" i="1"/>
  <c r="F56" i="1"/>
  <c r="G56" i="1"/>
  <c r="J56" i="1"/>
  <c r="I56" i="1"/>
  <c r="H56" i="1"/>
  <c r="D55" i="1"/>
  <c r="E55" i="1"/>
  <c r="F55" i="1"/>
  <c r="G55" i="1"/>
  <c r="J55" i="1"/>
  <c r="I55" i="1"/>
  <c r="H55" i="1"/>
  <c r="D54" i="1"/>
  <c r="E54" i="1"/>
  <c r="F54" i="1"/>
  <c r="G54" i="1"/>
  <c r="J54" i="1"/>
  <c r="I54" i="1"/>
  <c r="H54" i="1"/>
  <c r="D53" i="1"/>
  <c r="E53" i="1"/>
  <c r="F53" i="1"/>
  <c r="G53" i="1"/>
  <c r="J53" i="1"/>
  <c r="I53" i="1"/>
  <c r="H53" i="1"/>
  <c r="D52" i="1"/>
  <c r="E52" i="1"/>
  <c r="F52" i="1"/>
  <c r="G52" i="1"/>
  <c r="J52" i="1"/>
  <c r="I52" i="1"/>
  <c r="H52" i="1"/>
  <c r="D51" i="1"/>
  <c r="E51" i="1"/>
  <c r="F51" i="1"/>
  <c r="G51" i="1"/>
  <c r="J51" i="1"/>
  <c r="I51" i="1"/>
  <c r="H51" i="1"/>
  <c r="D50" i="1"/>
  <c r="E50" i="1"/>
  <c r="F50" i="1"/>
  <c r="G50" i="1"/>
  <c r="J50" i="1"/>
  <c r="I50" i="1"/>
  <c r="H50" i="1"/>
  <c r="D49" i="1"/>
  <c r="E49" i="1"/>
  <c r="F49" i="1"/>
  <c r="G49" i="1"/>
  <c r="J49" i="1"/>
  <c r="I49" i="1"/>
  <c r="H49" i="1"/>
  <c r="D48" i="1"/>
  <c r="E48" i="1"/>
  <c r="F48" i="1"/>
  <c r="G48" i="1"/>
  <c r="J48" i="1"/>
  <c r="I48" i="1"/>
  <c r="H48" i="1"/>
  <c r="D47" i="1"/>
  <c r="E47" i="1"/>
  <c r="F47" i="1"/>
  <c r="G47" i="1"/>
  <c r="J47" i="1"/>
  <c r="I47" i="1"/>
  <c r="H47" i="1"/>
  <c r="D46" i="1"/>
  <c r="E46" i="1"/>
  <c r="F46" i="1"/>
  <c r="G46" i="1"/>
  <c r="J46" i="1"/>
  <c r="I46" i="1"/>
  <c r="H46" i="1"/>
  <c r="D45" i="1"/>
  <c r="E45" i="1"/>
  <c r="F45" i="1"/>
  <c r="G45" i="1"/>
  <c r="J45" i="1"/>
  <c r="I45" i="1"/>
  <c r="H45" i="1"/>
  <c r="E44" i="1"/>
  <c r="F44" i="1"/>
  <c r="G44" i="1"/>
  <c r="J44" i="1"/>
  <c r="I44" i="1"/>
  <c r="H44" i="1"/>
  <c r="D43" i="1"/>
  <c r="E43" i="1"/>
  <c r="F43" i="1"/>
  <c r="G43" i="1"/>
  <c r="J43" i="1"/>
  <c r="I43" i="1"/>
  <c r="H43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I17" i="1"/>
  <c r="G17" i="1"/>
  <c r="I2" i="1"/>
  <c r="I7" i="1"/>
  <c r="I3" i="1"/>
  <c r="I6" i="1"/>
  <c r="I5" i="1"/>
  <c r="I4" i="1"/>
  <c r="I8" i="1"/>
  <c r="I13" i="1"/>
  <c r="I9" i="1"/>
  <c r="I12" i="1"/>
  <c r="I10" i="1"/>
  <c r="I11" i="1"/>
  <c r="J17" i="1"/>
  <c r="J16" i="1"/>
  <c r="I16" i="1"/>
  <c r="J15" i="1"/>
  <c r="I15" i="1"/>
  <c r="J14" i="1"/>
  <c r="I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<sst xmlns="http://schemas.openxmlformats.org/spreadsheetml/2006/main" count="119" uniqueCount="65">
  <si>
    <t xml:space="preserve">num_misses: </t>
  </si>
  <si>
    <t xml:space="preserve">num_switches: </t>
  </si>
  <si>
    <t xml:space="preserve">num_false_positives: </t>
  </si>
  <si>
    <t xml:space="preserve">num_objects: </t>
  </si>
  <si>
    <t xml:space="preserve">num_detections: </t>
  </si>
  <si>
    <t>m/s/fp总和</t>
  </si>
  <si>
    <t>MOTA-左右分别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</si>
  <si>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</si>
  <si>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</si>
  <si>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</si>
  <si>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</si>
  <si>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</si>
  <si>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</si>
  <si>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</si>
  <si>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</si>
  <si>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</si>
  <si>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</si>
  <si>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</si>
  <si>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</si>
  <si>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</si>
  <si>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</si>
  <si>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</si>
  <si>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</si>
  <si>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MOTA</t>
  </si>
  <si>
    <t xml:space="preserve"> MOTA</t>
  </si>
  <si>
    <t xml:space="preserve"> MOTP</t>
  </si>
  <si>
    <t xml:space="preserve"> Prec</t>
  </si>
  <si>
    <t xml:space="preserve"> Rec  </t>
  </si>
  <si>
    <t>Head</t>
  </si>
  <si>
    <t xml:space="preserve"> Shou</t>
  </si>
  <si>
    <t xml:space="preserve"> Elb </t>
  </si>
  <si>
    <t xml:space="preserve"> Wri </t>
  </si>
  <si>
    <t xml:space="preserve"> Hip </t>
  </si>
  <si>
    <t xml:space="preserve"> Knee</t>
  </si>
  <si>
    <t xml:space="preserve"> Ankl</t>
  </si>
  <si>
    <t xml:space="preserve"> Total</t>
  </si>
  <si>
    <t>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</si>
  <si>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</si>
  <si>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</si>
  <si>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</si>
  <si>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</si>
  <si>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</si>
  <si>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</si>
  <si>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</si>
  <si>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</si>
  <si>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</si>
  <si>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</si>
  <si>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</si>
  <si>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</si>
  <si>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</si>
  <si>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</si>
  <si>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</si>
  <si>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t xml:space="preserve"> MOTA </t>
  </si>
  <si>
    <t xml:space="preserve"> MOTP </t>
  </si>
  <si>
    <t xml:space="preserve"> Prec </t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</si>
  <si>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</si>
  <si>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</si>
  <si>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</si>
  <si>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</si>
  <si>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</si>
  <si>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</si>
  <si>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</si>
  <si>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r>
      <t>m</t>
    </r>
    <r>
      <rPr>
        <sz val="11"/>
        <color theme="1"/>
        <rFont val="等线"/>
        <family val="3"/>
        <charset val="134"/>
        <scheme val="minor"/>
      </rPr>
      <t>atched?</t>
    </r>
    <phoneticPr fontId="4" type="noConversion"/>
  </si>
  <si>
    <t>my obj</t>
    <phoneticPr fontId="4" type="noConversion"/>
  </si>
  <si>
    <t>mathced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</si>
</sst>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Consolas"/>
      <family val="3"/>
    </font>
    <font>
      <sz val="11"/>
      <color theme="1"/>
      <name val="Menlo Regular"/>
      <family val="3"/>
    </font>
    <font>
      <sz val="10"/>
      <color rgb="FF222222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zoomScale="120" zoomScaleNormal="120" workbookViewId="0">
      <pane ySplit="1" topLeftCell="A14" activePane="bottomLeft" state="frozen"/>
      <selection activeCell="C1" sqref="C1"/>
      <selection pane="bottomLeft" activeCell="H23" sqref="H23"/>
    </sheetView>
  </sheetViews>
  <sheetFormatPr defaultColWidth="9" defaultRowHeight="13.8" x14ac:dyDescent="0.25"/>
  <cols>
    <col min="3" max="3" width="14" customWidth="1"/>
    <col min="4" max="4" width="12.88671875" customWidth="1"/>
    <col min="5" max="5" width="14.77734375" customWidth="1"/>
    <col min="6" max="6" width="19.88671875" customWidth="1"/>
    <col min="7" max="7" width="13.5546875" customWidth="1"/>
    <col min="8" max="8" width="16.5546875" customWidth="1"/>
    <col min="9" max="9" width="11.33203125" customWidth="1"/>
    <col min="10" max="10" width="16.6640625" customWidth="1"/>
  </cols>
  <sheetData>
    <row r="1" spans="1:13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4" t="s">
        <v>62</v>
      </c>
      <c r="L1" s="4" t="s">
        <v>63</v>
      </c>
      <c r="M1" s="4" t="s">
        <v>64</v>
      </c>
    </row>
    <row r="2" spans="1:13" x14ac:dyDescent="0.25">
      <c r="A2" t="s">
        <v>7</v>
      </c>
      <c r="B2">
        <v>0</v>
      </c>
      <c r="C2" t="s">
        <v>8</v>
      </c>
      <c r="D2">
        <v>86</v>
      </c>
      <c r="E2">
        <v>11</v>
      </c>
      <c r="F2">
        <v>18</v>
      </c>
      <c r="G2">
        <v>259</v>
      </c>
      <c r="H2">
        <v>173</v>
      </c>
      <c r="I2">
        <f>SUM(D2:F2)</f>
        <v>115</v>
      </c>
      <c r="J2">
        <f>1-(D2+E2+F2)/G2</f>
        <v>0.55598455598455598</v>
      </c>
      <c r="K2">
        <f>H2-F2-E2</f>
        <v>144</v>
      </c>
      <c r="L2">
        <f t="shared" ref="L2:L16" si="0">H2-F2+D2</f>
        <v>241</v>
      </c>
    </row>
    <row r="3" spans="1:13" x14ac:dyDescent="0.25">
      <c r="A3" t="s">
        <v>7</v>
      </c>
      <c r="B3">
        <v>1</v>
      </c>
      <c r="C3" t="s">
        <v>9</v>
      </c>
      <c r="D3">
        <v>73</v>
      </c>
      <c r="E3">
        <v>11</v>
      </c>
      <c r="F3">
        <v>20</v>
      </c>
      <c r="G3">
        <v>253</v>
      </c>
      <c r="H3">
        <v>180</v>
      </c>
      <c r="I3">
        <f t="shared" ref="I3:I17" si="1">SUM(D3:F3)</f>
        <v>104</v>
      </c>
      <c r="J3">
        <f t="shared" ref="J3:J17" si="2">1-(D3+E3+F3)/G3</f>
        <v>0.5889328063241106</v>
      </c>
      <c r="K3">
        <f t="shared" ref="K3:K17" si="3">H3-F3-E3</f>
        <v>149</v>
      </c>
      <c r="L3">
        <f t="shared" si="0"/>
        <v>233</v>
      </c>
    </row>
    <row r="4" spans="1:13" x14ac:dyDescent="0.25">
      <c r="A4" t="s">
        <v>7</v>
      </c>
      <c r="B4">
        <v>2</v>
      </c>
      <c r="C4" t="s">
        <v>10</v>
      </c>
      <c r="D4">
        <v>71</v>
      </c>
      <c r="E4">
        <v>13</v>
      </c>
      <c r="F4">
        <v>18</v>
      </c>
      <c r="G4">
        <v>273</v>
      </c>
      <c r="H4">
        <v>202</v>
      </c>
      <c r="I4">
        <f t="shared" si="1"/>
        <v>102</v>
      </c>
      <c r="J4">
        <f t="shared" si="2"/>
        <v>0.62637362637362637</v>
      </c>
      <c r="K4">
        <f t="shared" si="3"/>
        <v>171</v>
      </c>
      <c r="L4">
        <f t="shared" si="0"/>
        <v>255</v>
      </c>
    </row>
    <row r="5" spans="1:13" x14ac:dyDescent="0.25">
      <c r="A5" t="s">
        <v>7</v>
      </c>
      <c r="B5">
        <v>3</v>
      </c>
      <c r="C5" t="s">
        <v>11</v>
      </c>
      <c r="D5">
        <v>51</v>
      </c>
      <c r="E5">
        <v>18</v>
      </c>
      <c r="F5">
        <v>11</v>
      </c>
      <c r="G5">
        <v>266</v>
      </c>
      <c r="H5">
        <v>215</v>
      </c>
      <c r="I5">
        <f t="shared" si="1"/>
        <v>80</v>
      </c>
      <c r="J5">
        <f t="shared" si="2"/>
        <v>0.6992481203007519</v>
      </c>
      <c r="K5">
        <f t="shared" si="3"/>
        <v>186</v>
      </c>
      <c r="L5">
        <f t="shared" si="0"/>
        <v>255</v>
      </c>
    </row>
    <row r="6" spans="1:13" x14ac:dyDescent="0.25">
      <c r="A6" t="s">
        <v>7</v>
      </c>
      <c r="B6">
        <v>4</v>
      </c>
      <c r="C6" t="s">
        <v>12</v>
      </c>
      <c r="D6">
        <v>73</v>
      </c>
      <c r="E6">
        <v>16</v>
      </c>
      <c r="F6">
        <v>15</v>
      </c>
      <c r="G6">
        <v>268</v>
      </c>
      <c r="H6">
        <v>195</v>
      </c>
      <c r="I6">
        <f t="shared" si="1"/>
        <v>104</v>
      </c>
      <c r="J6">
        <f t="shared" si="2"/>
        <v>0.61194029850746268</v>
      </c>
      <c r="K6">
        <f t="shared" si="3"/>
        <v>164</v>
      </c>
      <c r="L6">
        <f t="shared" si="0"/>
        <v>253</v>
      </c>
    </row>
    <row r="7" spans="1:13" x14ac:dyDescent="0.25">
      <c r="A7" t="s">
        <v>7</v>
      </c>
      <c r="B7">
        <v>5</v>
      </c>
      <c r="C7" t="s">
        <v>13</v>
      </c>
      <c r="D7">
        <v>72</v>
      </c>
      <c r="E7">
        <v>14</v>
      </c>
      <c r="F7">
        <v>15</v>
      </c>
      <c r="G7">
        <v>271</v>
      </c>
      <c r="H7">
        <v>199</v>
      </c>
      <c r="I7">
        <f t="shared" si="1"/>
        <v>101</v>
      </c>
      <c r="J7">
        <f t="shared" si="2"/>
        <v>0.62730627306273057</v>
      </c>
      <c r="K7">
        <f t="shared" si="3"/>
        <v>170</v>
      </c>
      <c r="L7">
        <f t="shared" si="0"/>
        <v>256</v>
      </c>
    </row>
    <row r="8" spans="1:13" x14ac:dyDescent="0.25">
      <c r="A8" t="s">
        <v>7</v>
      </c>
      <c r="B8">
        <v>6</v>
      </c>
      <c r="C8" t="s">
        <v>14</v>
      </c>
      <c r="D8">
        <v>96</v>
      </c>
      <c r="E8">
        <v>14</v>
      </c>
      <c r="F8">
        <v>29</v>
      </c>
      <c r="G8">
        <v>226</v>
      </c>
      <c r="H8">
        <v>130</v>
      </c>
      <c r="I8">
        <f t="shared" si="1"/>
        <v>139</v>
      </c>
      <c r="J8">
        <f t="shared" si="2"/>
        <v>0.38495575221238942</v>
      </c>
      <c r="K8">
        <f t="shared" si="3"/>
        <v>87</v>
      </c>
      <c r="L8">
        <f t="shared" si="0"/>
        <v>197</v>
      </c>
    </row>
    <row r="9" spans="1:13" x14ac:dyDescent="0.25">
      <c r="A9" t="s">
        <v>7</v>
      </c>
      <c r="B9">
        <v>7</v>
      </c>
      <c r="C9" t="s">
        <v>15</v>
      </c>
      <c r="D9">
        <v>101</v>
      </c>
      <c r="E9">
        <v>17</v>
      </c>
      <c r="F9">
        <v>58</v>
      </c>
      <c r="G9">
        <v>236</v>
      </c>
      <c r="H9">
        <v>135</v>
      </c>
      <c r="I9">
        <f t="shared" si="1"/>
        <v>176</v>
      </c>
      <c r="J9">
        <f t="shared" si="2"/>
        <v>0.25423728813559321</v>
      </c>
      <c r="K9">
        <f t="shared" si="3"/>
        <v>60</v>
      </c>
      <c r="L9">
        <f t="shared" si="0"/>
        <v>178</v>
      </c>
    </row>
    <row r="10" spans="1:13" x14ac:dyDescent="0.25">
      <c r="A10" t="s">
        <v>7</v>
      </c>
      <c r="B10">
        <v>8</v>
      </c>
      <c r="C10" t="s">
        <v>16</v>
      </c>
      <c r="D10">
        <v>50</v>
      </c>
      <c r="E10">
        <v>21</v>
      </c>
      <c r="F10">
        <v>94</v>
      </c>
      <c r="G10">
        <v>271</v>
      </c>
      <c r="H10">
        <v>221</v>
      </c>
      <c r="I10">
        <f t="shared" si="1"/>
        <v>165</v>
      </c>
      <c r="J10">
        <f t="shared" si="2"/>
        <v>0.39114391143911442</v>
      </c>
      <c r="K10">
        <f t="shared" si="3"/>
        <v>106</v>
      </c>
      <c r="L10">
        <f t="shared" si="0"/>
        <v>177</v>
      </c>
    </row>
    <row r="11" spans="1:13" x14ac:dyDescent="0.25">
      <c r="A11" t="s">
        <v>7</v>
      </c>
      <c r="B11">
        <v>9</v>
      </c>
      <c r="C11" t="s">
        <v>17</v>
      </c>
      <c r="D11">
        <v>46</v>
      </c>
      <c r="E11">
        <v>19</v>
      </c>
      <c r="F11">
        <v>82</v>
      </c>
      <c r="G11">
        <v>269</v>
      </c>
      <c r="H11">
        <v>223</v>
      </c>
      <c r="I11">
        <f t="shared" si="1"/>
        <v>147</v>
      </c>
      <c r="J11">
        <f t="shared" si="2"/>
        <v>0.45353159851301117</v>
      </c>
      <c r="K11">
        <f t="shared" si="3"/>
        <v>122</v>
      </c>
      <c r="L11">
        <f t="shared" si="0"/>
        <v>187</v>
      </c>
    </row>
    <row r="12" spans="1:13" x14ac:dyDescent="0.25">
      <c r="A12" t="s">
        <v>7</v>
      </c>
      <c r="B12">
        <v>10</v>
      </c>
      <c r="C12" t="s">
        <v>18</v>
      </c>
      <c r="D12">
        <v>70</v>
      </c>
      <c r="E12">
        <v>18</v>
      </c>
      <c r="F12">
        <v>45</v>
      </c>
      <c r="G12">
        <v>251</v>
      </c>
      <c r="H12">
        <v>181</v>
      </c>
      <c r="I12">
        <f t="shared" si="1"/>
        <v>133</v>
      </c>
      <c r="J12">
        <f t="shared" si="2"/>
        <v>0.47011952191235062</v>
      </c>
      <c r="K12">
        <f t="shared" si="3"/>
        <v>118</v>
      </c>
      <c r="L12">
        <f t="shared" si="0"/>
        <v>206</v>
      </c>
    </row>
    <row r="13" spans="1:13" x14ac:dyDescent="0.25">
      <c r="A13" t="s">
        <v>7</v>
      </c>
      <c r="B13">
        <v>11</v>
      </c>
      <c r="C13" t="s">
        <v>19</v>
      </c>
      <c r="D13">
        <v>123</v>
      </c>
      <c r="E13">
        <v>14</v>
      </c>
      <c r="F13">
        <v>44</v>
      </c>
      <c r="G13">
        <v>246</v>
      </c>
      <c r="H13">
        <v>123</v>
      </c>
      <c r="I13">
        <f t="shared" si="1"/>
        <v>181</v>
      </c>
      <c r="J13">
        <f t="shared" si="2"/>
        <v>0.26422764227642281</v>
      </c>
      <c r="K13">
        <f t="shared" si="3"/>
        <v>65</v>
      </c>
      <c r="L13">
        <f t="shared" si="0"/>
        <v>202</v>
      </c>
    </row>
    <row r="14" spans="1:13" x14ac:dyDescent="0.25">
      <c r="A14" t="s">
        <v>7</v>
      </c>
      <c r="B14">
        <v>12</v>
      </c>
      <c r="C14" t="s">
        <v>20</v>
      </c>
      <c r="D14">
        <v>38</v>
      </c>
      <c r="E14">
        <v>23</v>
      </c>
      <c r="F14">
        <v>93</v>
      </c>
      <c r="G14">
        <v>268</v>
      </c>
      <c r="H14">
        <v>230</v>
      </c>
      <c r="I14">
        <f t="shared" si="1"/>
        <v>154</v>
      </c>
      <c r="J14">
        <f t="shared" si="2"/>
        <v>0.42537313432835822</v>
      </c>
      <c r="K14">
        <f t="shared" si="3"/>
        <v>114</v>
      </c>
      <c r="L14">
        <f t="shared" si="0"/>
        <v>175</v>
      </c>
    </row>
    <row r="15" spans="1:13" x14ac:dyDescent="0.25">
      <c r="A15" t="s">
        <v>7</v>
      </c>
      <c r="B15">
        <v>13</v>
      </c>
      <c r="C15" t="s">
        <v>21</v>
      </c>
      <c r="D15">
        <v>44</v>
      </c>
      <c r="E15">
        <v>21</v>
      </c>
      <c r="F15">
        <v>103</v>
      </c>
      <c r="G15">
        <v>271</v>
      </c>
      <c r="H15">
        <v>227</v>
      </c>
      <c r="I15">
        <f t="shared" si="1"/>
        <v>168</v>
      </c>
      <c r="J15">
        <f t="shared" si="2"/>
        <v>0.38007380073800734</v>
      </c>
      <c r="K15">
        <f t="shared" si="3"/>
        <v>103</v>
      </c>
      <c r="L15">
        <f t="shared" si="0"/>
        <v>168</v>
      </c>
    </row>
    <row r="16" spans="1:13" x14ac:dyDescent="0.25">
      <c r="A16" t="s">
        <v>7</v>
      </c>
      <c r="B16">
        <v>14</v>
      </c>
      <c r="C16" t="s">
        <v>22</v>
      </c>
      <c r="D16">
        <v>54</v>
      </c>
      <c r="E16">
        <v>20</v>
      </c>
      <c r="F16">
        <v>55</v>
      </c>
      <c r="G16">
        <v>268</v>
      </c>
      <c r="H16">
        <v>214</v>
      </c>
      <c r="I16">
        <f t="shared" si="1"/>
        <v>129</v>
      </c>
      <c r="J16">
        <f t="shared" si="2"/>
        <v>0.51865671641791045</v>
      </c>
      <c r="K16">
        <f t="shared" si="3"/>
        <v>139</v>
      </c>
      <c r="L16">
        <f t="shared" si="0"/>
        <v>213</v>
      </c>
    </row>
    <row r="17" spans="1:13" x14ac:dyDescent="0.25">
      <c r="D17">
        <f>SUM(D2:D16)</f>
        <v>1048</v>
      </c>
      <c r="E17">
        <f>SUM(E2:E16)</f>
        <v>250</v>
      </c>
      <c r="F17">
        <f>SUM(F2:F16)</f>
        <v>700</v>
      </c>
      <c r="G17">
        <f>SUM(G2:G16)</f>
        <v>3896</v>
      </c>
      <c r="H17">
        <f>SUM(H2:H16)</f>
        <v>2848</v>
      </c>
      <c r="I17">
        <f t="shared" si="1"/>
        <v>1998</v>
      </c>
      <c r="J17">
        <f t="shared" si="2"/>
        <v>0.48716632443531827</v>
      </c>
      <c r="K17">
        <f t="shared" si="3"/>
        <v>1898</v>
      </c>
    </row>
    <row r="18" spans="1:13" ht="14.4" x14ac:dyDescent="0.25">
      <c r="A18" s="1" t="s">
        <v>23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25</v>
      </c>
      <c r="J18" s="1" t="s">
        <v>26</v>
      </c>
      <c r="K18" s="1" t="s">
        <v>27</v>
      </c>
    </row>
    <row r="19" spans="1:13" ht="14.4" x14ac:dyDescent="0.25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35</v>
      </c>
      <c r="I19" s="1" t="s">
        <v>36</v>
      </c>
      <c r="J19" s="1" t="s">
        <v>36</v>
      </c>
      <c r="K19" s="1" t="s">
        <v>36</v>
      </c>
    </row>
    <row r="20" spans="1:13" ht="14.4" x14ac:dyDescent="0.25">
      <c r="A20" s="1">
        <v>44.1</v>
      </c>
      <c r="B20" s="1">
        <v>42.2</v>
      </c>
      <c r="C20" s="1">
        <v>36.200000000000003</v>
      </c>
      <c r="D20" s="1">
        <v>32.5</v>
      </c>
      <c r="E20" s="1">
        <v>66.3</v>
      </c>
      <c r="F20" s="1">
        <v>60</v>
      </c>
      <c r="G20" s="1">
        <v>59.2</v>
      </c>
      <c r="H20" s="1">
        <v>48.3</v>
      </c>
      <c r="I20" s="1">
        <v>83.6</v>
      </c>
      <c r="J20" s="1">
        <v>81.400000000000006</v>
      </c>
      <c r="K20" s="1">
        <v>72.599999999999994</v>
      </c>
    </row>
    <row r="23" spans="1:13" x14ac:dyDescent="0.25">
      <c r="B23" s="2">
        <v>0</v>
      </c>
      <c r="C23" s="2" t="s">
        <v>37</v>
      </c>
      <c r="D23" s="2">
        <v>55</v>
      </c>
      <c r="E23" s="2">
        <v>1</v>
      </c>
      <c r="F23" s="2">
        <v>60</v>
      </c>
      <c r="G23" s="2">
        <v>92</v>
      </c>
      <c r="H23" s="2">
        <v>37</v>
      </c>
      <c r="I23">
        <f>SUM(D23:F23)</f>
        <v>116</v>
      </c>
      <c r="J23">
        <f>1-(D23+E23+F23)/G23</f>
        <v>-0.26086956521739135</v>
      </c>
      <c r="M23" s="2">
        <v>36</v>
      </c>
    </row>
    <row r="24" spans="1:13" x14ac:dyDescent="0.25">
      <c r="B24" s="2">
        <v>1</v>
      </c>
      <c r="C24" s="2" t="s">
        <v>38</v>
      </c>
      <c r="D24" s="2">
        <v>40</v>
      </c>
      <c r="E24" s="2">
        <v>1</v>
      </c>
      <c r="F24" s="2">
        <v>63</v>
      </c>
      <c r="G24" s="2">
        <v>98</v>
      </c>
      <c r="H24" s="2">
        <v>58</v>
      </c>
      <c r="I24">
        <f t="shared" ref="I24:I37" si="4">SUM(D24:F24)</f>
        <v>104</v>
      </c>
      <c r="J24">
        <f t="shared" ref="J24:J37" si="5">1-(D24+E24+F24)/G24</f>
        <v>-6.1224489795918435E-2</v>
      </c>
    </row>
    <row r="25" spans="1:13" x14ac:dyDescent="0.25">
      <c r="B25" s="2">
        <v>2</v>
      </c>
      <c r="C25" s="2" t="s">
        <v>39</v>
      </c>
      <c r="D25" s="2">
        <v>65</v>
      </c>
      <c r="E25" s="2">
        <v>1</v>
      </c>
      <c r="F25" s="2">
        <v>74</v>
      </c>
      <c r="G25" s="2">
        <v>147</v>
      </c>
      <c r="H25" s="2">
        <v>82</v>
      </c>
      <c r="I25">
        <f t="shared" si="4"/>
        <v>140</v>
      </c>
      <c r="J25">
        <f t="shared" si="5"/>
        <v>4.7619047619047672E-2</v>
      </c>
    </row>
    <row r="26" spans="1:13" x14ac:dyDescent="0.25">
      <c r="B26" s="2">
        <v>3</v>
      </c>
      <c r="C26" s="2" t="s">
        <v>40</v>
      </c>
      <c r="D26" s="2">
        <v>94</v>
      </c>
      <c r="E26" s="2">
        <v>1</v>
      </c>
      <c r="F26" s="2">
        <v>104</v>
      </c>
      <c r="G26" s="2">
        <v>149</v>
      </c>
      <c r="H26" s="2">
        <v>55</v>
      </c>
      <c r="I26">
        <f t="shared" si="4"/>
        <v>199</v>
      </c>
      <c r="J26">
        <f t="shared" si="5"/>
        <v>-0.33557046979865768</v>
      </c>
    </row>
    <row r="27" spans="1:13" x14ac:dyDescent="0.25">
      <c r="B27" s="2">
        <v>4</v>
      </c>
      <c r="C27" s="2" t="s">
        <v>41</v>
      </c>
      <c r="D27" s="2">
        <v>40</v>
      </c>
      <c r="E27" s="2">
        <v>1</v>
      </c>
      <c r="F27" s="2">
        <v>63</v>
      </c>
      <c r="G27" s="2">
        <v>117</v>
      </c>
      <c r="H27" s="2">
        <v>77</v>
      </c>
      <c r="I27">
        <f t="shared" si="4"/>
        <v>104</v>
      </c>
      <c r="J27">
        <f t="shared" si="5"/>
        <v>0.11111111111111116</v>
      </c>
    </row>
    <row r="28" spans="1:13" x14ac:dyDescent="0.25">
      <c r="B28" s="2">
        <v>5</v>
      </c>
      <c r="C28" s="2" t="s">
        <v>42</v>
      </c>
      <c r="D28" s="2">
        <v>72</v>
      </c>
      <c r="E28" s="2">
        <v>0</v>
      </c>
      <c r="F28" s="2">
        <v>34</v>
      </c>
      <c r="G28" s="2">
        <v>108</v>
      </c>
      <c r="H28" s="2">
        <v>36</v>
      </c>
      <c r="I28">
        <f t="shared" si="4"/>
        <v>106</v>
      </c>
      <c r="J28">
        <f t="shared" si="5"/>
        <v>1.851851851851849E-2</v>
      </c>
    </row>
    <row r="29" spans="1:13" x14ac:dyDescent="0.25">
      <c r="B29" s="2">
        <v>6</v>
      </c>
      <c r="C29" s="2" t="s">
        <v>43</v>
      </c>
      <c r="D29" s="2">
        <v>12</v>
      </c>
      <c r="E29" s="2">
        <v>0</v>
      </c>
      <c r="F29" s="2">
        <v>41</v>
      </c>
      <c r="G29" s="2">
        <v>66</v>
      </c>
      <c r="H29" s="2">
        <v>54</v>
      </c>
      <c r="I29">
        <f t="shared" si="4"/>
        <v>53</v>
      </c>
      <c r="J29">
        <f t="shared" si="5"/>
        <v>0.19696969696969702</v>
      </c>
    </row>
    <row r="30" spans="1:13" x14ac:dyDescent="0.25">
      <c r="B30" s="2">
        <v>7</v>
      </c>
      <c r="C30" s="2" t="s">
        <v>44</v>
      </c>
      <c r="D30" s="2">
        <v>14</v>
      </c>
      <c r="E30" s="2">
        <v>1</v>
      </c>
      <c r="F30" s="2">
        <v>45</v>
      </c>
      <c r="G30" s="2">
        <v>105</v>
      </c>
      <c r="H30" s="2">
        <v>91</v>
      </c>
      <c r="I30">
        <f t="shared" si="4"/>
        <v>60</v>
      </c>
      <c r="J30">
        <f t="shared" si="5"/>
        <v>0.4285714285714286</v>
      </c>
    </row>
    <row r="31" spans="1:13" x14ac:dyDescent="0.25">
      <c r="B31" s="2">
        <v>8</v>
      </c>
      <c r="C31" s="2" t="s">
        <v>45</v>
      </c>
      <c r="D31" s="2">
        <v>15</v>
      </c>
      <c r="E31" s="2">
        <v>2</v>
      </c>
      <c r="F31" s="2">
        <v>75</v>
      </c>
      <c r="G31" s="2">
        <v>142</v>
      </c>
      <c r="H31" s="2">
        <v>127</v>
      </c>
      <c r="I31">
        <f t="shared" si="4"/>
        <v>92</v>
      </c>
      <c r="J31">
        <f t="shared" si="5"/>
        <v>0.352112676056338</v>
      </c>
    </row>
    <row r="32" spans="1:13" x14ac:dyDescent="0.25">
      <c r="B32" s="2">
        <v>9</v>
      </c>
      <c r="C32" s="2" t="s">
        <v>46</v>
      </c>
      <c r="D32" s="2">
        <v>18</v>
      </c>
      <c r="E32" s="2">
        <v>4</v>
      </c>
      <c r="F32" s="2">
        <v>80</v>
      </c>
      <c r="G32" s="2">
        <v>181</v>
      </c>
      <c r="H32" s="2">
        <v>163</v>
      </c>
      <c r="I32">
        <f t="shared" si="4"/>
        <v>102</v>
      </c>
      <c r="J32">
        <f t="shared" si="5"/>
        <v>0.43646408839779005</v>
      </c>
    </row>
    <row r="33" spans="2:10" x14ac:dyDescent="0.25">
      <c r="B33" s="2">
        <v>10</v>
      </c>
      <c r="C33" s="2" t="s">
        <v>47</v>
      </c>
      <c r="D33" s="2">
        <v>35</v>
      </c>
      <c r="E33" s="2">
        <v>1</v>
      </c>
      <c r="F33" s="2">
        <v>64</v>
      </c>
      <c r="G33" s="2">
        <v>151</v>
      </c>
      <c r="H33" s="2">
        <v>116</v>
      </c>
      <c r="I33">
        <f t="shared" si="4"/>
        <v>100</v>
      </c>
      <c r="J33">
        <f t="shared" si="5"/>
        <v>0.33774834437086088</v>
      </c>
    </row>
    <row r="34" spans="2:10" x14ac:dyDescent="0.25">
      <c r="B34" s="2">
        <v>11</v>
      </c>
      <c r="C34" s="2" t="s">
        <v>48</v>
      </c>
      <c r="D34" s="2">
        <v>10</v>
      </c>
      <c r="E34" s="2">
        <v>0</v>
      </c>
      <c r="F34" s="2">
        <v>15</v>
      </c>
      <c r="G34" s="2">
        <v>49</v>
      </c>
      <c r="H34" s="2">
        <v>39</v>
      </c>
      <c r="I34">
        <f t="shared" si="4"/>
        <v>25</v>
      </c>
      <c r="J34">
        <f t="shared" si="5"/>
        <v>0.48979591836734693</v>
      </c>
    </row>
    <row r="35" spans="2:10" x14ac:dyDescent="0.25">
      <c r="B35" s="2">
        <v>12</v>
      </c>
      <c r="C35" s="2" t="s">
        <v>49</v>
      </c>
      <c r="D35" s="2">
        <v>15</v>
      </c>
      <c r="E35" s="2">
        <v>1</v>
      </c>
      <c r="F35" s="2">
        <v>97</v>
      </c>
      <c r="G35" s="2">
        <v>134</v>
      </c>
      <c r="H35" s="2">
        <v>119</v>
      </c>
      <c r="I35">
        <f t="shared" si="4"/>
        <v>113</v>
      </c>
      <c r="J35">
        <f t="shared" si="5"/>
        <v>0.15671641791044777</v>
      </c>
    </row>
    <row r="36" spans="2:10" x14ac:dyDescent="0.25">
      <c r="B36" s="2">
        <v>13</v>
      </c>
      <c r="C36" s="2" t="s">
        <v>50</v>
      </c>
      <c r="D36" s="2">
        <v>20</v>
      </c>
      <c r="E36" s="2">
        <v>6</v>
      </c>
      <c r="F36" s="2">
        <v>134</v>
      </c>
      <c r="G36" s="2">
        <v>58</v>
      </c>
      <c r="H36" s="2">
        <v>38</v>
      </c>
      <c r="I36">
        <f t="shared" si="4"/>
        <v>160</v>
      </c>
      <c r="J36">
        <f t="shared" si="5"/>
        <v>-1.7586206896551726</v>
      </c>
    </row>
    <row r="37" spans="2:10" x14ac:dyDescent="0.25">
      <c r="B37" s="2">
        <v>14</v>
      </c>
      <c r="C37" s="2" t="s">
        <v>51</v>
      </c>
      <c r="D37" s="2">
        <v>62</v>
      </c>
      <c r="E37" s="2">
        <v>1</v>
      </c>
      <c r="F37" s="2">
        <v>55</v>
      </c>
      <c r="G37" s="2">
        <v>134</v>
      </c>
      <c r="H37" s="2">
        <v>72</v>
      </c>
      <c r="I37">
        <f t="shared" si="4"/>
        <v>118</v>
      </c>
      <c r="J37">
        <f t="shared" si="5"/>
        <v>0.11940298507462688</v>
      </c>
    </row>
    <row r="42" spans="2:10" x14ac:dyDescent="0.25">
      <c r="D42" t="s">
        <v>0</v>
      </c>
      <c r="E42" t="s">
        <v>1</v>
      </c>
      <c r="F42" t="s">
        <v>2</v>
      </c>
      <c r="G42" t="s">
        <v>3</v>
      </c>
      <c r="H42" t="s">
        <v>4</v>
      </c>
    </row>
    <row r="43" spans="2:10" x14ac:dyDescent="0.25">
      <c r="B43">
        <v>0</v>
      </c>
      <c r="C43" s="2" t="s">
        <v>37</v>
      </c>
      <c r="D43">
        <f>D2+D23</f>
        <v>141</v>
      </c>
      <c r="E43">
        <f t="shared" ref="E43:G43" si="6">E2+E23</f>
        <v>12</v>
      </c>
      <c r="F43">
        <f t="shared" si="6"/>
        <v>78</v>
      </c>
      <c r="G43">
        <f t="shared" si="6"/>
        <v>351</v>
      </c>
      <c r="H43">
        <f t="shared" ref="H43" si="7">H2+H23</f>
        <v>210</v>
      </c>
      <c r="I43">
        <f>SUM(D43:F43)</f>
        <v>231</v>
      </c>
      <c r="J43">
        <f>1-(D43+E43+F43)/G43</f>
        <v>0.34188034188034189</v>
      </c>
    </row>
    <row r="44" spans="2:10" x14ac:dyDescent="0.25">
      <c r="B44">
        <v>1</v>
      </c>
      <c r="C44" s="2" t="s">
        <v>38</v>
      </c>
      <c r="D44">
        <f t="shared" ref="D44:G57" si="8">D3+D24</f>
        <v>113</v>
      </c>
      <c r="E44">
        <f t="shared" si="8"/>
        <v>12</v>
      </c>
      <c r="F44">
        <f t="shared" si="8"/>
        <v>83</v>
      </c>
      <c r="G44">
        <f t="shared" si="8"/>
        <v>351</v>
      </c>
      <c r="H44">
        <f t="shared" ref="H44" si="9">H3+H24</f>
        <v>238</v>
      </c>
      <c r="I44">
        <f t="shared" ref="I44:I57" si="10">SUM(D44:F44)</f>
        <v>208</v>
      </c>
      <c r="J44">
        <f t="shared" ref="J44:J57" si="11">1-(D44+E44+F44)/G44</f>
        <v>0.40740740740740744</v>
      </c>
    </row>
    <row r="45" spans="2:10" x14ac:dyDescent="0.25">
      <c r="B45">
        <v>2</v>
      </c>
      <c r="C45" s="2" t="s">
        <v>39</v>
      </c>
      <c r="D45">
        <f t="shared" si="8"/>
        <v>136</v>
      </c>
      <c r="E45">
        <f t="shared" si="8"/>
        <v>14</v>
      </c>
      <c r="F45">
        <f t="shared" si="8"/>
        <v>92</v>
      </c>
      <c r="G45">
        <f t="shared" si="8"/>
        <v>420</v>
      </c>
      <c r="H45">
        <f t="shared" ref="H45" si="12">H4+H25</f>
        <v>284</v>
      </c>
      <c r="I45">
        <f t="shared" si="10"/>
        <v>242</v>
      </c>
      <c r="J45">
        <f t="shared" si="11"/>
        <v>0.42380952380952386</v>
      </c>
    </row>
    <row r="46" spans="2:10" x14ac:dyDescent="0.25">
      <c r="B46">
        <v>3</v>
      </c>
      <c r="C46" s="2" t="s">
        <v>40</v>
      </c>
      <c r="D46">
        <f t="shared" si="8"/>
        <v>145</v>
      </c>
      <c r="E46">
        <f t="shared" si="8"/>
        <v>19</v>
      </c>
      <c r="F46">
        <f t="shared" si="8"/>
        <v>115</v>
      </c>
      <c r="G46">
        <f t="shared" si="8"/>
        <v>415</v>
      </c>
      <c r="H46">
        <f t="shared" ref="H46" si="13">H5+H26</f>
        <v>270</v>
      </c>
      <c r="I46">
        <f t="shared" si="10"/>
        <v>279</v>
      </c>
      <c r="J46">
        <f t="shared" si="11"/>
        <v>0.32771084337349399</v>
      </c>
    </row>
    <row r="47" spans="2:10" x14ac:dyDescent="0.25">
      <c r="B47">
        <v>4</v>
      </c>
      <c r="C47" s="2" t="s">
        <v>41</v>
      </c>
      <c r="D47">
        <f t="shared" si="8"/>
        <v>113</v>
      </c>
      <c r="E47">
        <f t="shared" si="8"/>
        <v>17</v>
      </c>
      <c r="F47">
        <f t="shared" si="8"/>
        <v>78</v>
      </c>
      <c r="G47">
        <f t="shared" si="8"/>
        <v>385</v>
      </c>
      <c r="H47">
        <f t="shared" ref="H47" si="14">H6+H27</f>
        <v>272</v>
      </c>
      <c r="I47">
        <f t="shared" si="10"/>
        <v>208</v>
      </c>
      <c r="J47">
        <f t="shared" si="11"/>
        <v>0.45974025974025978</v>
      </c>
    </row>
    <row r="48" spans="2:10" x14ac:dyDescent="0.25">
      <c r="B48">
        <v>5</v>
      </c>
      <c r="C48" s="2" t="s">
        <v>42</v>
      </c>
      <c r="D48">
        <f t="shared" si="8"/>
        <v>144</v>
      </c>
      <c r="E48">
        <f t="shared" si="8"/>
        <v>14</v>
      </c>
      <c r="F48">
        <f t="shared" si="8"/>
        <v>49</v>
      </c>
      <c r="G48">
        <f t="shared" si="8"/>
        <v>379</v>
      </c>
      <c r="H48">
        <f t="shared" ref="H48" si="15">H7+H28</f>
        <v>235</v>
      </c>
      <c r="I48">
        <f t="shared" si="10"/>
        <v>207</v>
      </c>
      <c r="J48">
        <f t="shared" si="11"/>
        <v>0.45382585751978888</v>
      </c>
    </row>
    <row r="49" spans="1:11" x14ac:dyDescent="0.25">
      <c r="B49">
        <v>6</v>
      </c>
      <c r="C49" s="2" t="s">
        <v>43</v>
      </c>
      <c r="D49">
        <f t="shared" si="8"/>
        <v>108</v>
      </c>
      <c r="E49">
        <f t="shared" si="8"/>
        <v>14</v>
      </c>
      <c r="F49">
        <f t="shared" si="8"/>
        <v>70</v>
      </c>
      <c r="G49">
        <f t="shared" si="8"/>
        <v>292</v>
      </c>
      <c r="H49">
        <f t="shared" ref="H49" si="16">H8+H29</f>
        <v>184</v>
      </c>
      <c r="I49">
        <f t="shared" si="10"/>
        <v>192</v>
      </c>
      <c r="J49">
        <f t="shared" si="11"/>
        <v>0.34246575342465757</v>
      </c>
    </row>
    <row r="50" spans="1:11" x14ac:dyDescent="0.25">
      <c r="B50">
        <v>7</v>
      </c>
      <c r="C50" s="2" t="s">
        <v>44</v>
      </c>
      <c r="D50">
        <f t="shared" si="8"/>
        <v>115</v>
      </c>
      <c r="E50">
        <f t="shared" si="8"/>
        <v>18</v>
      </c>
      <c r="F50">
        <f t="shared" si="8"/>
        <v>103</v>
      </c>
      <c r="G50">
        <f t="shared" si="8"/>
        <v>341</v>
      </c>
      <c r="H50">
        <f t="shared" ref="H50" si="17">H9+H30</f>
        <v>226</v>
      </c>
      <c r="I50">
        <f t="shared" si="10"/>
        <v>236</v>
      </c>
      <c r="J50">
        <f t="shared" si="11"/>
        <v>0.3079178885630498</v>
      </c>
    </row>
    <row r="51" spans="1:11" x14ac:dyDescent="0.25">
      <c r="B51">
        <v>8</v>
      </c>
      <c r="C51" s="2" t="s">
        <v>45</v>
      </c>
      <c r="D51">
        <f t="shared" si="8"/>
        <v>65</v>
      </c>
      <c r="E51">
        <f t="shared" si="8"/>
        <v>23</v>
      </c>
      <c r="F51">
        <f t="shared" si="8"/>
        <v>169</v>
      </c>
      <c r="G51">
        <f t="shared" si="8"/>
        <v>413</v>
      </c>
      <c r="H51">
        <f t="shared" ref="H51" si="18">H10+H31</f>
        <v>348</v>
      </c>
      <c r="I51">
        <f t="shared" si="10"/>
        <v>257</v>
      </c>
      <c r="J51">
        <f t="shared" si="11"/>
        <v>0.37772397094430987</v>
      </c>
    </row>
    <row r="52" spans="1:11" x14ac:dyDescent="0.25">
      <c r="B52">
        <v>9</v>
      </c>
      <c r="C52" s="2" t="s">
        <v>46</v>
      </c>
      <c r="D52">
        <f t="shared" si="8"/>
        <v>64</v>
      </c>
      <c r="E52">
        <f t="shared" si="8"/>
        <v>23</v>
      </c>
      <c r="F52">
        <f t="shared" si="8"/>
        <v>162</v>
      </c>
      <c r="G52">
        <f t="shared" si="8"/>
        <v>450</v>
      </c>
      <c r="H52">
        <f t="shared" ref="H52" si="19">H11+H32</f>
        <v>386</v>
      </c>
      <c r="I52">
        <f t="shared" si="10"/>
        <v>249</v>
      </c>
      <c r="J52">
        <f t="shared" si="11"/>
        <v>0.44666666666666666</v>
      </c>
    </row>
    <row r="53" spans="1:11" x14ac:dyDescent="0.25">
      <c r="B53">
        <v>10</v>
      </c>
      <c r="C53" s="2" t="s">
        <v>47</v>
      </c>
      <c r="D53">
        <f t="shared" si="8"/>
        <v>105</v>
      </c>
      <c r="E53">
        <f t="shared" si="8"/>
        <v>19</v>
      </c>
      <c r="F53">
        <f t="shared" si="8"/>
        <v>109</v>
      </c>
      <c r="G53">
        <f t="shared" si="8"/>
        <v>402</v>
      </c>
      <c r="H53">
        <f t="shared" ref="H53" si="20">H12+H33</f>
        <v>297</v>
      </c>
      <c r="I53">
        <f t="shared" si="10"/>
        <v>233</v>
      </c>
      <c r="J53">
        <f t="shared" si="11"/>
        <v>0.42039800995024879</v>
      </c>
    </row>
    <row r="54" spans="1:11" x14ac:dyDescent="0.25">
      <c r="B54">
        <v>11</v>
      </c>
      <c r="C54" s="2" t="s">
        <v>48</v>
      </c>
      <c r="D54">
        <f t="shared" si="8"/>
        <v>133</v>
      </c>
      <c r="E54">
        <f t="shared" si="8"/>
        <v>14</v>
      </c>
      <c r="F54">
        <f t="shared" si="8"/>
        <v>59</v>
      </c>
      <c r="G54">
        <f t="shared" si="8"/>
        <v>295</v>
      </c>
      <c r="H54">
        <f t="shared" ref="H54" si="21">H13+H34</f>
        <v>162</v>
      </c>
      <c r="I54">
        <f t="shared" si="10"/>
        <v>206</v>
      </c>
      <c r="J54">
        <f t="shared" si="11"/>
        <v>0.30169491525423731</v>
      </c>
    </row>
    <row r="55" spans="1:11" x14ac:dyDescent="0.25">
      <c r="B55">
        <v>12</v>
      </c>
      <c r="C55" s="2" t="s">
        <v>49</v>
      </c>
      <c r="D55">
        <f t="shared" si="8"/>
        <v>53</v>
      </c>
      <c r="E55">
        <f t="shared" si="8"/>
        <v>24</v>
      </c>
      <c r="F55">
        <f t="shared" si="8"/>
        <v>190</v>
      </c>
      <c r="G55">
        <f t="shared" si="8"/>
        <v>402</v>
      </c>
      <c r="H55">
        <f t="shared" ref="H55" si="22">H14+H35</f>
        <v>349</v>
      </c>
      <c r="I55">
        <f t="shared" si="10"/>
        <v>267</v>
      </c>
      <c r="J55">
        <f t="shared" si="11"/>
        <v>0.33582089552238803</v>
      </c>
    </row>
    <row r="56" spans="1:11" x14ac:dyDescent="0.25">
      <c r="B56">
        <v>13</v>
      </c>
      <c r="C56" s="2" t="s">
        <v>50</v>
      </c>
      <c r="D56">
        <f t="shared" si="8"/>
        <v>64</v>
      </c>
      <c r="E56">
        <f t="shared" si="8"/>
        <v>27</v>
      </c>
      <c r="F56">
        <f t="shared" si="8"/>
        <v>237</v>
      </c>
      <c r="G56">
        <f t="shared" si="8"/>
        <v>329</v>
      </c>
      <c r="H56">
        <f t="shared" ref="H56" si="23">H15+H36</f>
        <v>265</v>
      </c>
      <c r="I56">
        <f t="shared" si="10"/>
        <v>328</v>
      </c>
      <c r="J56">
        <f t="shared" si="11"/>
        <v>3.0395136778115228E-3</v>
      </c>
    </row>
    <row r="57" spans="1:11" x14ac:dyDescent="0.25">
      <c r="B57">
        <v>14</v>
      </c>
      <c r="C57" s="2" t="s">
        <v>51</v>
      </c>
      <c r="D57">
        <f t="shared" si="8"/>
        <v>116</v>
      </c>
      <c r="E57">
        <f t="shared" si="8"/>
        <v>21</v>
      </c>
      <c r="F57">
        <f t="shared" si="8"/>
        <v>110</v>
      </c>
      <c r="G57">
        <f t="shared" si="8"/>
        <v>402</v>
      </c>
      <c r="H57">
        <f t="shared" ref="H57" si="24">H16+H37</f>
        <v>286</v>
      </c>
      <c r="I57">
        <f t="shared" si="10"/>
        <v>247</v>
      </c>
      <c r="J57">
        <f t="shared" si="11"/>
        <v>0.38557213930348255</v>
      </c>
    </row>
    <row r="60" spans="1:11" x14ac:dyDescent="0.25">
      <c r="A60" t="s">
        <v>52</v>
      </c>
      <c r="B60" t="s">
        <v>52</v>
      </c>
      <c r="C60" t="s">
        <v>52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53</v>
      </c>
      <c r="J60" t="s">
        <v>54</v>
      </c>
      <c r="K60" t="s">
        <v>27</v>
      </c>
    </row>
    <row r="61" spans="1:11" x14ac:dyDescent="0.25">
      <c r="A61" t="s">
        <v>55</v>
      </c>
      <c r="B61" t="s">
        <v>56</v>
      </c>
      <c r="C61" t="s">
        <v>57</v>
      </c>
      <c r="D61" t="s">
        <v>58</v>
      </c>
      <c r="E61" t="s">
        <v>59</v>
      </c>
      <c r="F61" t="s">
        <v>60</v>
      </c>
      <c r="G61" t="s">
        <v>61</v>
      </c>
      <c r="H61" t="s">
        <v>35</v>
      </c>
      <c r="I61" t="s">
        <v>35</v>
      </c>
      <c r="J61" t="s">
        <v>35</v>
      </c>
      <c r="K61" t="s">
        <v>35</v>
      </c>
    </row>
    <row r="62" spans="1:11" x14ac:dyDescent="0.25">
      <c r="A62">
        <v>24.1</v>
      </c>
      <c r="B62">
        <v>41.2</v>
      </c>
      <c r="C62">
        <v>36.4</v>
      </c>
      <c r="D62">
        <v>32.200000000000003</v>
      </c>
      <c r="E62">
        <v>37.6</v>
      </c>
      <c r="F62">
        <v>43.4</v>
      </c>
      <c r="G62">
        <v>39.799999999999997</v>
      </c>
      <c r="H62">
        <v>35.6</v>
      </c>
      <c r="I62">
        <v>83.6</v>
      </c>
      <c r="J62">
        <v>71.2</v>
      </c>
      <c r="K62">
        <v>70.599999999999994</v>
      </c>
    </row>
    <row r="64" spans="1:11" x14ac:dyDescent="0.25">
      <c r="C64" s="3" t="e">
        <f>SUMPRODUCT((MOD(ROW($D$2:$D$37),21)=4)*$D2:$D$37)</f>
        <v>#VALUE!</v>
      </c>
      <c r="D64">
        <f>SUMPRODUCT((MOD(ROW(D2:D37),21)=4))</f>
        <v>0</v>
      </c>
      <c r="E64">
        <f ca="1">OFFSET(D2,21,0)</f>
        <v>55</v>
      </c>
      <c r="F64" s="3" t="e">
        <f ca="1">OFFSET(D2,(ROW(#REF!)-1)*20,,)</f>
        <v>#REF!</v>
      </c>
      <c r="G64" t="e">
        <f ca="1">SUMPRODUCT((OFFSET(D2,(ROW(#REF!)-1)*20,,))*D1:D37)</f>
        <v>#REF!</v>
      </c>
    </row>
    <row r="65" spans="3:6" x14ac:dyDescent="0.25">
      <c r="C65" s="3" t="e">
        <f>SUMPRODUCT((MOD(ROW($D$2:$D$37),21)=4)*$D3:$D38)</f>
        <v>#VALUE!</v>
      </c>
      <c r="D65">
        <f t="shared" ref="D65:D67" si="25">SUMPRODUCT((MOD(ROW(D3:D38),21)=4))</f>
        <v>0</v>
      </c>
      <c r="F65" s="3" t="e">
        <f ca="1">OFFSET(D3,(ROW(#REF!)-1)*20,,)</f>
        <v>#REF!</v>
      </c>
    </row>
    <row r="66" spans="3:6" x14ac:dyDescent="0.25">
      <c r="C66" s="3" t="e">
        <f>SUMPRODUCT((MOD(ROW($D$2:$D$37),21)=4)*$D4:$D39)</f>
        <v>#VALUE!</v>
      </c>
      <c r="D66">
        <f t="shared" si="25"/>
        <v>0</v>
      </c>
      <c r="F66" s="3">
        <f ca="1">OFFSET(D4,(ROW(1:1)-1)*20,,)</f>
        <v>71</v>
      </c>
    </row>
    <row r="67" spans="3:6" x14ac:dyDescent="0.25">
      <c r="C67" s="3" t="e">
        <f>SUMPRODUCT((MOD(ROW($D$2:$D$37),21)=4)*$D5:$D40)</f>
        <v>#VALUE!</v>
      </c>
      <c r="D67">
        <f t="shared" si="25"/>
        <v>0</v>
      </c>
      <c r="F67" s="3">
        <f ca="1">OFFSET(D5,(ROW(2:2)-1)*17,,)</f>
        <v>0</v>
      </c>
    </row>
    <row r="68" spans="3:6" x14ac:dyDescent="0.25">
      <c r="C68" s="3" t="e">
        <f>SUMPRODUCT((MOD(ROW($D$2:$D$37),21)=4)*$D6:$D41)</f>
        <v>#VALUE!</v>
      </c>
      <c r="F68" s="3">
        <f ca="1">OFFSET(D6,(ROW(3:3)-1)*17,,)</f>
        <v>0</v>
      </c>
    </row>
    <row r="69" spans="3:6" x14ac:dyDescent="0.25">
      <c r="F69" s="3">
        <f ca="1">OFFSET(D7,(ROW(4:4)-1)*17,,)</f>
        <v>0</v>
      </c>
    </row>
    <row r="70" spans="3:6" x14ac:dyDescent="0.25">
      <c r="F70" s="3">
        <f ca="1">OFFSET(D8,(ROW(5:5)-1)*17,,)</f>
        <v>0</v>
      </c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2019-02-28T08:40:00Z</dcterms:created>
  <dcterms:modified xsi:type="dcterms:W3CDTF">2019-03-01T04:50:41Z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2052-2.4.1.841</vt:lpwstr>
  </property>
</Properties>
</file>