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odali\MyProjects\Stock_Python\"/>
    </mc:Choice>
  </mc:AlternateContent>
  <xr:revisionPtr revIDLastSave="0" documentId="13_ncr:1_{A94C284C-8518-4E0B-8615-285974289E70}" xr6:coauthVersionLast="47" xr6:coauthVersionMax="47" xr10:uidLastSave="{00000000-0000-0000-0000-000000000000}"/>
  <bookViews>
    <workbookView xWindow="-108" yWindow="-108" windowWidth="23256" windowHeight="13896" xr2:uid="{F73BD80C-E774-477B-8EC3-C8EB2F105079}"/>
  </bookViews>
  <sheets>
    <sheet name="stock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4" i="1" l="1" a="1"/>
  <c r="J14" i="1" s="1"/>
  <c r="H14" i="1"/>
  <c r="C14" i="1" a="1"/>
  <c r="C14" i="1" s="1"/>
  <c r="F14" i="1" s="1"/>
  <c r="J13" i="1" a="1"/>
  <c r="J13" i="1" s="1"/>
  <c r="H13" i="1"/>
  <c r="C13" i="1" a="1"/>
  <c r="C13" i="1" s="1"/>
  <c r="J12" i="1" a="1"/>
  <c r="J12" i="1" s="1"/>
  <c r="H12" i="1"/>
  <c r="C12" i="1" a="1"/>
  <c r="C12" i="1" s="1"/>
  <c r="J11" i="1" a="1"/>
  <c r="J11" i="1" s="1"/>
  <c r="H11" i="1"/>
  <c r="C11" i="1" a="1"/>
  <c r="C11" i="1" s="1"/>
  <c r="F11" i="1" s="1"/>
  <c r="J10" i="1" a="1"/>
  <c r="J10" i="1" s="1"/>
  <c r="H10" i="1"/>
  <c r="C10" i="1" a="1"/>
  <c r="C10" i="1" s="1"/>
  <c r="J9" i="1" a="1"/>
  <c r="J9" i="1" s="1"/>
  <c r="H9" i="1"/>
  <c r="C9" i="1" a="1"/>
  <c r="C9" i="1" s="1"/>
  <c r="J8" i="1" a="1"/>
  <c r="J8" i="1" s="1"/>
  <c r="H8" i="1"/>
  <c r="C8" i="1" a="1"/>
  <c r="C8" i="1" s="1"/>
  <c r="F8" i="1" s="1"/>
  <c r="J7" i="1" a="1"/>
  <c r="J7" i="1" s="1"/>
  <c r="H7" i="1"/>
  <c r="C7" i="1" a="1"/>
  <c r="C7" i="1" s="1"/>
  <c r="J6" i="1" a="1"/>
  <c r="J6" i="1" s="1"/>
  <c r="H6" i="1"/>
  <c r="C6" i="1" a="1"/>
  <c r="C6" i="1" s="1"/>
  <c r="J5" i="1" a="1"/>
  <c r="J5" i="1" s="1"/>
  <c r="H5" i="1"/>
  <c r="C5" i="1" a="1"/>
  <c r="C5" i="1" s="1"/>
  <c r="G5" i="1" s="1"/>
  <c r="I5" i="1" s="1"/>
  <c r="J4" i="1" a="1"/>
  <c r="J4" i="1" s="1"/>
  <c r="H4" i="1"/>
  <c r="C4" i="1" a="1"/>
  <c r="C4" i="1" s="1"/>
  <c r="J3" i="1" a="1"/>
  <c r="J3" i="1" s="1"/>
  <c r="H3" i="1"/>
  <c r="C3" i="1" a="1"/>
  <c r="C3" i="1" s="1"/>
  <c r="J2" i="1" a="1"/>
  <c r="J2" i="1" s="1"/>
  <c r="H2" i="1"/>
  <c r="C2" i="1" a="1"/>
  <c r="C2" i="1" s="1"/>
  <c r="G2" i="1" s="1"/>
  <c r="H15" i="1" l="1"/>
  <c r="F2" i="1"/>
  <c r="G7" i="1"/>
  <c r="I7" i="1" s="1"/>
  <c r="F7" i="1"/>
  <c r="G4" i="1"/>
  <c r="I4" i="1" s="1"/>
  <c r="F4" i="1"/>
  <c r="F12" i="1"/>
  <c r="G12" i="1"/>
  <c r="I12" i="1" s="1"/>
  <c r="F9" i="1"/>
  <c r="G9" i="1"/>
  <c r="I9" i="1" s="1"/>
  <c r="I2" i="1"/>
  <c r="G13" i="1"/>
  <c r="I13" i="1" s="1"/>
  <c r="F13" i="1"/>
  <c r="F6" i="1"/>
  <c r="G6" i="1"/>
  <c r="I6" i="1" s="1"/>
  <c r="J15" i="1"/>
  <c r="G10" i="1"/>
  <c r="I10" i="1" s="1"/>
  <c r="F10" i="1"/>
  <c r="F3" i="1"/>
  <c r="G3" i="1"/>
  <c r="I3" i="1" s="1"/>
  <c r="F5" i="1"/>
  <c r="G8" i="1"/>
  <c r="I8" i="1" s="1"/>
  <c r="G11" i="1"/>
  <c r="I11" i="1" s="1"/>
  <c r="G14" i="1"/>
  <c r="I14" i="1" s="1"/>
  <c r="I15" i="1" l="1"/>
  <c r="G15" i="1"/>
  <c r="F1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futureMetadata>
  <cellMetadata count="1">
    <bk>
      <rc t="1" v="0"/>
    </bk>
  </cellMetadata>
  <valueMetadata count="13">
    <bk>
      <rc t="2" v="0"/>
    </bk>
    <bk>
      <rc t="2" v="1"/>
    </bk>
    <bk>
      <rc t="2" v="2"/>
    </bk>
    <bk>
      <rc t="2" v="3"/>
    </bk>
    <bk>
      <rc t="2" v="4"/>
    </bk>
    <bk>
      <rc t="2" v="5"/>
    </bk>
    <bk>
      <rc t="2" v="6"/>
    </bk>
    <bk>
      <rc t="2" v="7"/>
    </bk>
    <bk>
      <rc t="2" v="8"/>
    </bk>
    <bk>
      <rc t="2" v="9"/>
    </bk>
    <bk>
      <rc t="2" v="10"/>
    </bk>
    <bk>
      <rc t="2" v="11"/>
    </bk>
    <bk>
      <rc t="2" v="12"/>
    </bk>
  </valueMetadata>
</metadata>
</file>

<file path=xl/sharedStrings.xml><?xml version="1.0" encoding="utf-8"?>
<sst xmlns="http://schemas.openxmlformats.org/spreadsheetml/2006/main" count="24" uniqueCount="24">
  <si>
    <t>TITLE</t>
  </si>
  <si>
    <t>MARKET</t>
  </si>
  <si>
    <t>ONLINE RESULT</t>
  </si>
  <si>
    <t>SHARES</t>
  </si>
  <si>
    <t>BOUGHT FOR</t>
  </si>
  <si>
    <t>G/L</t>
  </si>
  <si>
    <t>T SHARES RESULTS</t>
  </si>
  <si>
    <t>T SHARES BOUGHT</t>
  </si>
  <si>
    <t>T G/L DAY</t>
  </si>
  <si>
    <t>Price</t>
  </si>
  <si>
    <t>AMZN</t>
  </si>
  <si>
    <t>TOTAL GAIN/LOSS</t>
  </si>
  <si>
    <t>Tesla</t>
  </si>
  <si>
    <t>NVIDIA</t>
  </si>
  <si>
    <t>Apple</t>
  </si>
  <si>
    <t>AMD</t>
  </si>
  <si>
    <t>VerifyMe</t>
  </si>
  <si>
    <t>Astera Labs</t>
  </si>
  <si>
    <t>Tractor Supply</t>
  </si>
  <si>
    <t>AT&amp;T</t>
  </si>
  <si>
    <t>AI</t>
  </si>
  <si>
    <t>SmartRent</t>
  </si>
  <si>
    <t>RIO</t>
  </si>
  <si>
    <t>CPS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</si>
</sst>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409]* #,##0.00_);_([$$-409]* \(#,##0.00\);_([$$-409]* &quot;-&quot;??_);_(@_)"/>
    <numFmt numFmtId="165" formatCode="[Red]\-0.00;[Blue]\(0.00\)"/>
    <numFmt numFmtId="166" formatCode="[Blue]\(0.00\);[Red]\ \-0.00;0.00"/>
    <numFmt numFmtId="167" formatCode="[Red]\-0.00;[Blue]0.00"/>
  </numFmts>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name val="Aptos Narrow"/>
      <family val="2"/>
      <scheme val="minor"/>
    </font>
    <font>
      <b/>
      <sz val="11"/>
      <color rgb="FFFF0000"/>
      <name val="Aptos Narrow"/>
      <family val="2"/>
      <scheme val="minor"/>
    </font>
    <font>
      <b/>
      <sz val="11"/>
      <name val="Aptos Narrow"/>
      <family val="2"/>
      <scheme val="minor"/>
    </font>
    <font>
      <b/>
      <sz val="11"/>
      <color rgb="FF00B050"/>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FFFF00"/>
        <bgColor theme="4" tint="0.79998168889431442"/>
      </patternFill>
    </fill>
  </fills>
  <borders count="1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32">
    <xf numFmtId="0" fontId="0" fillId="0" borderId="0" xfId="0"/>
    <xf numFmtId="0" fontId="0" fillId="0" borderId="0" xfId="0" applyAlignment="1" applyProtection="1">
      <alignment horizontal="center"/>
      <protection locked="0"/>
    </xf>
    <xf numFmtId="0" fontId="3" fillId="2" borderId="1" xfId="0" applyFont="1" applyFill="1" applyBorder="1" applyAlignment="1">
      <alignment horizontal="center"/>
    </xf>
    <xf numFmtId="164" fontId="0" fillId="0" borderId="0" xfId="0" applyNumberFormat="1"/>
    <xf numFmtId="0" fontId="2" fillId="2" borderId="2" xfId="0" applyFont="1" applyFill="1" applyBorder="1" applyAlignment="1">
      <alignment horizontal="center"/>
    </xf>
    <xf numFmtId="44" fontId="2" fillId="2" borderId="2" xfId="1" applyFont="1" applyFill="1" applyBorder="1" applyAlignment="1">
      <alignment horizontal="center"/>
    </xf>
    <xf numFmtId="165" fontId="0" fillId="3" borderId="0" xfId="1" applyNumberFormat="1" applyFont="1" applyFill="1" applyAlignment="1">
      <alignment horizontal="center"/>
    </xf>
    <xf numFmtId="44" fontId="2" fillId="2" borderId="2" xfId="0" applyNumberFormat="1" applyFont="1" applyFill="1" applyBorder="1" applyAlignment="1">
      <alignment horizontal="center"/>
    </xf>
    <xf numFmtId="44" fontId="0" fillId="2" borderId="2" xfId="0" applyNumberFormat="1" applyFill="1" applyBorder="1" applyAlignment="1">
      <alignment horizontal="center"/>
    </xf>
    <xf numFmtId="166" fontId="0" fillId="0" borderId="0" xfId="0" applyNumberFormat="1" applyAlignment="1">
      <alignment horizontal="center"/>
    </xf>
    <xf numFmtId="0" fontId="2" fillId="0" borderId="2" xfId="0" applyFont="1" applyBorder="1" applyAlignment="1">
      <alignment horizontal="center"/>
    </xf>
    <xf numFmtId="44" fontId="2" fillId="0" borderId="2" xfId="1" applyFont="1" applyBorder="1" applyAlignment="1">
      <alignment horizontal="center"/>
    </xf>
    <xf numFmtId="0" fontId="5" fillId="0" borderId="1" xfId="0" applyFont="1" applyBorder="1" applyAlignment="1" applyProtection="1">
      <alignment horizontal="center"/>
      <protection locked="0"/>
    </xf>
    <xf numFmtId="0" fontId="5" fillId="4" borderId="1" xfId="0" applyFont="1" applyFill="1" applyBorder="1" applyAlignment="1" applyProtection="1">
      <alignment horizontal="center"/>
      <protection locked="0"/>
    </xf>
    <xf numFmtId="164" fontId="3" fillId="0" borderId="0" xfId="0" applyNumberFormat="1" applyFont="1"/>
    <xf numFmtId="0" fontId="2" fillId="2" borderId="3" xfId="0" applyFont="1" applyFill="1" applyBorder="1" applyAlignment="1">
      <alignment horizontal="center"/>
    </xf>
    <xf numFmtId="44" fontId="2" fillId="2" borderId="3" xfId="1" applyFont="1" applyFill="1" applyBorder="1" applyAlignment="1">
      <alignment horizontal="center"/>
    </xf>
    <xf numFmtId="44" fontId="0" fillId="2" borderId="3" xfId="0" applyNumberFormat="1" applyFill="1" applyBorder="1" applyAlignment="1">
      <alignment horizontal="center"/>
    </xf>
    <xf numFmtId="0" fontId="2" fillId="5" borderId="4" xfId="0" applyFont="1" applyFill="1" applyBorder="1" applyAlignment="1" applyProtection="1">
      <alignment horizontal="center"/>
      <protection locked="0"/>
    </xf>
    <xf numFmtId="0" fontId="0" fillId="5" borderId="4" xfId="0" applyFill="1" applyBorder="1"/>
    <xf numFmtId="0" fontId="0" fillId="5" borderId="5" xfId="0" applyFill="1" applyBorder="1"/>
    <xf numFmtId="0" fontId="2" fillId="5" borderId="5" xfId="0" applyFont="1" applyFill="1" applyBorder="1" applyAlignment="1">
      <alignment horizontal="center"/>
    </xf>
    <xf numFmtId="44" fontId="2" fillId="5" borderId="6" xfId="1" applyFont="1" applyFill="1" applyBorder="1" applyAlignment="1">
      <alignment horizontal="center"/>
    </xf>
    <xf numFmtId="167" fontId="2" fillId="5" borderId="7" xfId="1" applyNumberFormat="1" applyFont="1" applyFill="1" applyBorder="1" applyAlignment="1">
      <alignment horizontal="center"/>
    </xf>
    <xf numFmtId="44" fontId="6" fillId="6" borderId="8" xfId="0" applyNumberFormat="1" applyFont="1" applyFill="1" applyBorder="1" applyAlignment="1">
      <alignment horizontal="center"/>
    </xf>
    <xf numFmtId="44" fontId="4" fillId="5" borderId="9" xfId="0" applyNumberFormat="1" applyFont="1" applyFill="1" applyBorder="1" applyAlignment="1">
      <alignment horizontal="center"/>
    </xf>
    <xf numFmtId="166" fontId="2" fillId="5" borderId="10" xfId="0" applyNumberFormat="1" applyFont="1" applyFill="1" applyBorder="1" applyAlignment="1">
      <alignment horizontal="center"/>
    </xf>
    <xf numFmtId="164" fontId="2" fillId="5" borderId="5" xfId="0" applyNumberFormat="1" applyFont="1" applyFill="1" applyBorder="1"/>
    <xf numFmtId="0" fontId="2" fillId="0" borderId="0" xfId="0" applyFont="1"/>
    <xf numFmtId="0" fontId="5" fillId="2" borderId="1" xfId="0" applyFont="1" applyFill="1" applyBorder="1" applyAlignment="1" applyProtection="1">
      <alignment horizontal="center"/>
      <protection locked="0"/>
    </xf>
    <xf numFmtId="0" fontId="5" fillId="0" borderId="0" xfId="0" applyFont="1" applyAlignment="1" applyProtection="1">
      <alignment horizontal="center"/>
      <protection locked="0"/>
    </xf>
    <xf numFmtId="0" fontId="5" fillId="0" borderId="1" xfId="0" applyFont="1" applyFill="1" applyBorder="1" applyAlignment="1" applyProtection="1">
      <alignment horizontal="center"/>
      <protection locked="0"/>
    </xf>
  </cellXfs>
  <cellStyles count="2">
    <cellStyle name="Currency" xfId="1" builtinId="4"/>
    <cellStyle name="Normal" xfId="0" builtinId="0"/>
  </cellStyles>
  <dxfs count="10">
    <dxf>
      <font>
        <color theme="6" tint="0.39994506668294322"/>
      </font>
    </dxf>
    <dxf>
      <font>
        <color theme="6" tint="0.39994506668294322"/>
      </font>
    </dxf>
    <dxf>
      <font>
        <color theme="6" tint="0.39994506668294322"/>
      </font>
    </dxf>
    <dxf>
      <numFmt numFmtId="164" formatCode="_([$$-409]* #,##0.00_);_([$$-409]* \(#,##0.00\);_([$$-409]* &quot;-&quot;??_);_(@_)"/>
    </dxf>
    <dxf>
      <numFmt numFmtId="166" formatCode="[Blue]\(0.00\);[Red]\ \-0.00;0.00"/>
      <alignment horizontal="center" vertical="bottom" textRotation="0" wrapText="0" indent="0" justifyLastLine="0" shrinkToFit="0" readingOrder="0"/>
    </dxf>
    <dxf>
      <numFmt numFmtId="34" formatCode="_(&quot;$&quot;* #,##0.00_);_(&quot;$&quot;* \(#,##0.00\);_(&quot;$&quot;* &quot;-&quot;??_);_(@_)"/>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34" formatCode="_(&quot;$&quot;* #,##0.00_);_(&quot;$&quot;* \(#,##0.00\);_(&quot;$&quot;* &quot;-&quot;??_);_(@_)"/>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65" formatCode="[Red]\-0.00;[Blue]\(0.00\)"/>
      <fill>
        <patternFill patternType="solid">
          <fgColor indexed="64"/>
          <bgColor rgb="FFFFC000"/>
        </patternFill>
      </fill>
      <alignment horizontal="center" vertical="bottom" textRotation="0" wrapText="0" indent="0" justifyLastLine="0" shrinkToFit="0" readingOrder="0"/>
    </dxf>
    <dxf>
      <numFmt numFmtId="164" formatCode="_([$$-409]* #,##0.00_);_([$$-409]* \(#,##0.00\);_([$$-409]* &quot;-&quot;??_);_(@_)"/>
    </dxf>
    <dxf>
      <alignment horizontal="center" vertical="bottom" textRotation="0" wrapText="0"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8">
  <rv s="0">
    <v>https://www.bing.com/financeapi/forcetrigger?t=a1nhlh&amp;q=XNAS%3aAMZN&amp;form=skydnc</v>
    <v>Learn more on Bing</v>
  </rv>
  <rv s="1">
    <v>en-US</v>
    <v>a1nhlh</v>
    <v>268435456</v>
    <v>1</v>
    <v>Powered by Refinitiv</v>
    <v>0</v>
    <v>AMAZON.COM, INC. (XNAS:AMZN)</v>
    <v>2</v>
    <v>3</v>
    <v>Finance</v>
    <v>4</v>
    <v>242.52</v>
    <v>151.61000000000001</v>
    <v>1.3768</v>
    <v>-8.7105999999999995</v>
    <v>-4.3258999999999999E-2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199.26</v>
    <v>Diversified Retail</v>
    <v>Stock</v>
    <v>45744.711098622654</v>
    <v>0</v>
    <v>192.565</v>
    <v>2041646325862</v>
    <v>AMAZON.COM, INC.</v>
    <v>AMAZON.COM, INC.</v>
    <v>198.42</v>
    <v>36.462800000000001</v>
    <v>201.36</v>
    <v>192.64940000000001</v>
    <v>10597730000</v>
    <v>AMZN</v>
    <v>AMAZON.COM, INC. (XNAS:AMZN)</v>
    <v>24395440</v>
    <v>45554869</v>
    <v>1996</v>
  </rv>
  <rv s="2">
    <v>1</v>
  </rv>
  <rv s="0">
    <v>https://www.bing.com/financeapi/forcetrigger?t=a24kar&amp;q=XNAS%3aTSLA&amp;form=skydnc</v>
    <v>Learn more on Bing</v>
  </rv>
  <rv s="1">
    <v>en-US</v>
    <v>a24kar</v>
    <v>268435456</v>
    <v>1</v>
    <v>Powered by Refinitiv</v>
    <v>0</v>
    <v>TESLA, INC. (XNAS:TSLA)</v>
    <v>2</v>
    <v>3</v>
    <v>Finance</v>
    <v>4</v>
    <v>488.53989999999999</v>
    <v>138.80250000000001</v>
    <v>2.5760000000000001</v>
    <v>-9.2375000000000007</v>
    <v>-3.3820999999999997E-2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276.10000000000002</v>
    <v>Automobiles &amp; Auto Parts</v>
    <v>Stock</v>
    <v>45744.711096017971</v>
    <v>3</v>
    <v>260.79000000000002</v>
    <v>848814712422</v>
    <v>TESLA, INC.</v>
    <v>TESLA, INC.</v>
    <v>275.36</v>
    <v>132.23050000000001</v>
    <v>273.13</v>
    <v>263.89249999999998</v>
    <v>3216517000</v>
    <v>TSLA</v>
    <v>TESLA, INC. (XNAS:TSLA)</v>
    <v>79430882</v>
    <v>122626683</v>
    <v>2024</v>
  </rv>
  <rv s="2">
    <v>4</v>
  </rv>
  <rv s="0">
    <v>https://www.bing.com/financeapi/forcetrigger?t=a1yv52&amp;q=XNAS%3aNVDA&amp;form=skydnc</v>
    <v>Learn more on Bing</v>
  </rv>
  <rv s="1">
    <v>en-US</v>
    <v>a1yv52</v>
    <v>268435456</v>
    <v>1</v>
    <v>Powered by Refinitiv</v>
    <v>0</v>
    <v>NVIDIA CORPORATION (XNAS:NVDA)</v>
    <v>2</v>
    <v>3</v>
    <v>Finance</v>
    <v>4</v>
    <v>153.13</v>
    <v>75.605999999999995</v>
    <v>1.9540999999999999</v>
    <v>-1.95</v>
    <v>-1.7500000000000002E-2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112.87</v>
    <v>Semiconductors &amp; Semiconductor Equipment</v>
    <v>Stock</v>
    <v>45744.711113541409</v>
    <v>6</v>
    <v>109.07989999999999</v>
    <v>2671312000000</v>
    <v>NVIDIA CORPORATION</v>
    <v>NVIDIA CORPORATION</v>
    <v>111.43</v>
    <v>37.482599999999998</v>
    <v>111.43</v>
    <v>109.48</v>
    <v>24400000000</v>
    <v>NVDA</v>
    <v>NVIDIA CORPORATION (XNAS:NVDA)</v>
    <v>135742230</v>
    <v>302307264</v>
    <v>1998</v>
  </rv>
  <rv s="2">
    <v>7</v>
  </rv>
  <rv s="0">
    <v>https://www.bing.com/financeapi/forcetrigger?t=a1mou2&amp;q=XNAS%3aAAPL&amp;form=skydnc</v>
    <v>Learn more on Bing</v>
  </rv>
  <rv s="1">
    <v>en-US</v>
    <v>a1mou2</v>
    <v>268435456</v>
    <v>1</v>
    <v>Powered by Refinitiv</v>
    <v>0</v>
    <v>APPLE INC. (XNAS:AAPL)</v>
    <v>2</v>
    <v>3</v>
    <v>Finance</v>
    <v>4</v>
    <v>260.10000000000002</v>
    <v>164.07499999999999</v>
    <v>1.2613000000000001</v>
    <v>-5.13</v>
    <v>-2.2917E-2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223.8</v>
    <v>Computers, Phones &amp; Household Electronics</v>
    <v>Stock</v>
    <v>45744.711103587499</v>
    <v>9</v>
    <v>218.35</v>
    <v>3289082926400</v>
    <v>APPLE INC.</v>
    <v>APPLE INC.</v>
    <v>221.61</v>
    <v>32.150300000000001</v>
    <v>223.85</v>
    <v>218.72</v>
    <v>15037870000</v>
    <v>AAPL</v>
    <v>APPLE INC. (XNAS:AAPL)</v>
    <v>18542293</v>
    <v>52205831</v>
    <v>1977</v>
  </rv>
  <rv s="2">
    <v>10</v>
  </rv>
  <rv s="0">
    <v>https://www.bing.com/financeapi/forcetrigger?t=a1ndww&amp;q=XNAS%3aAMD&amp;form=skydnc</v>
    <v>Learn more on Bing</v>
  </rv>
  <rv s="1">
    <v>en-US</v>
    <v>a1ndww</v>
    <v>268435456</v>
    <v>1</v>
    <v>Powered by Refinitiv</v>
    <v>0</v>
    <v>ADVANCED MICRO DEVICES, INC. (XNAS:AMD)</v>
    <v>2</v>
    <v>3</v>
    <v>Finance</v>
    <v>4</v>
    <v>187.28</v>
    <v>94.73</v>
    <v>1.8933</v>
    <v>-3.81</v>
    <v>-3.5723999999999999E-2</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106.51</v>
    <v>Semiconductors &amp; Semiconductor Equipment</v>
    <v>Stock</v>
    <v>45744.71108236094</v>
    <v>12</v>
    <v>102.6</v>
    <v>166649957520</v>
    <v>ADVANCED MICRO DEVICES, INC.</v>
    <v>ADVANCED MICRO DEVICES, INC.</v>
    <v>105.59</v>
    <v>106.31189999999999</v>
    <v>106.65</v>
    <v>102.84</v>
    <v>1620478000</v>
    <v>AMD</v>
    <v>ADVANCED MICRO DEVICES, INC. (XNAS:AMD)</v>
    <v>16088191</v>
    <v>35628954</v>
    <v>1969</v>
  </rv>
  <rv s="2">
    <v>13</v>
  </rv>
  <rv s="0">
    <v>https://www.bing.com/financeapi/forcetrigger?t=a31gm7&amp;q=XNAS%3aVRME&amp;form=skydnc</v>
    <v>Learn more on Bing</v>
  </rv>
  <rv s="1">
    <v>en-US</v>
    <v>a31gm7</v>
    <v>268435456</v>
    <v>1</v>
    <v>Powered by Refinitiv</v>
    <v>0</v>
    <v>VERIFYME, INC. (XNAS:VRME)</v>
    <v>2</v>
    <v>3</v>
    <v>Finance</v>
    <v>4</v>
    <v>5</v>
    <v>0.57840000000000003</v>
    <v>0.49630000000000002</v>
    <v>-2.6200000000000001E-2</v>
    <v>-3.6373999999999997E-2</v>
    <v>USD</v>
    <v>VerifyMe, Inc. together with its subsidiaries, PeriShip Global, LLC (PeriShip Global) and Trust Codes Global Limited (Trust Codes Global), is a traceability and customer support services provider using specialized software and process technology. Its segments include Precision Logistics and Authentication. The Precision Logistics and Authentication segments provide specialized logistics for time-and-temperature sensitive products, as well as item level traceability, anti-diversion and anti-counterfeit protection, brand protection and enhancement technology solutions. The Precision Logistics segment specializes in predictive analytics for optimizing delivery of time and temperature- sensitive perishable products. The Precision Logistics segment includes bundled services, such as PeriTrack, Service Center, Pre-Transit Service, Post-Delivery, and Weather/Traffic Service. The Authentication segment specializes in traceability to connect brands with consumers through their products.</v>
    <v>40</v>
    <v>Nasdaq Stock Market</v>
    <v>XNAS</v>
    <v>XNAS</v>
    <v>801 INTERNATIONAL PARKWAY, FIFTH FLOOR, LAKE MARY, FL, 32746 US</v>
    <v>0.74990000000000001</v>
    <v>Software &amp; IT Services</v>
    <v>Stock</v>
    <v>45744.708513969534</v>
    <v>15</v>
    <v>0.69410000000000005</v>
    <v>8575445</v>
    <v>VERIFYME, INC.</v>
    <v>VERIFYME, INC.</v>
    <v>0.7248</v>
    <v>0</v>
    <v>0.72030000000000005</v>
    <v>0.69410000000000005</v>
    <v>12354770</v>
    <v>VRME</v>
    <v>VERIFYME, INC. (XNAS:VRME)</v>
    <v>47588</v>
    <v>455950</v>
    <v>1999</v>
  </rv>
  <rv s="2">
    <v>16</v>
  </rv>
  <rv s="3">
    <v>en-US</v>
    <v>ccqpyc</v>
    <v>268435456</v>
    <v>1</v>
    <v>Powered by Refinitiv</v>
    <v>5</v>
    <v>ASTERA LABS, INC (XNAS:ALAB)</v>
    <v>6</v>
    <v>3</v>
    <v>Finance</v>
    <v>4</v>
    <v>147.38999999999999</v>
    <v>36.215000000000003</v>
    <v>3.0209999999999999</v>
    <v>-2.46</v>
    <v>-3.9178000000000004E-2</v>
    <v>USD</v>
    <v>Astera Labs, Inc. is a global semiconductor company. The Company provides semiconductor-based connectivity solutions for cloud and artificial intelligence (AI) infrastructure. It has developed and deployed its Intelligent Connectivity Platform built from the ground up for cloud and AI infrastructure. Its Intelligent Connectivity Platform provides its customers with the ability to deploy and operate high-performance cloud and AI infrastructure at scale, addressing an increasingly diverse set of requirements. It provides its connectivity products in various form factors, including Integrated Circuits (ICs), boards, and modules. Its PCIe, CXL and Ethernet semiconductor-based connectivity solutions are purpose-built to unleash the potential of accelerated computing at cloud-scale. The Company’s products include Aries products, which include its COSMOS software suite; Taurus products, which are hardware modules based on its Taurus ICs; Leo products; and Scorpio products.</v>
    <v>440</v>
    <v>Nasdaq Stock Market</v>
    <v>XNAS</v>
    <v>XNAS</v>
    <v>2901 Tasman Dr. Suite 205, SANTA CLARA, CA, 95054 US</v>
    <v>63.56</v>
    <v>Semiconductors &amp; Semiconductor Equipment</v>
    <v>Stock</v>
    <v>45744.711066180469</v>
    <v>60.33</v>
    <v>9782720655</v>
    <v>ASTERA LABS, INC</v>
    <v>ASTERA LABS, INC</v>
    <v>61.85</v>
    <v>0</v>
    <v>62.79</v>
    <v>60.33</v>
    <v>162153500</v>
    <v>ALAB</v>
    <v>ASTERA LABS, INC (XNAS:ALAB)</v>
    <v>1506763</v>
    <v>4620064</v>
    <v>2017</v>
  </rv>
  <rv s="2">
    <v>18</v>
  </rv>
  <rv s="0">
    <v>https://www.bing.com/financeapi/forcetrigger?t=a24jvh&amp;q=XNAS%3aTSCO&amp;form=skydnc</v>
    <v>Learn more on Bing</v>
  </rv>
  <rv s="1">
    <v>en-US</v>
    <v>a24jvh</v>
    <v>268435456</v>
    <v>1</v>
    <v>Powered by Refinitiv</v>
    <v>0</v>
    <v>TRACTOR SUPPLY COMPANY (XNAS:TSCO)</v>
    <v>2</v>
    <v>3</v>
    <v>Finance</v>
    <v>4</v>
    <v>61.527999999999999</v>
    <v>48.304000000000002</v>
    <v>0.89049999999999996</v>
    <v>-0.73</v>
    <v>-1.3479000000000001E-2</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26000</v>
    <v>Nasdaq Stock Market</v>
    <v>XNAS</v>
    <v>XNAS</v>
    <v>5401 Virginia Way, BRENTWOOD, TN, 37027 US</v>
    <v>54.21</v>
    <v>Specialty Retailers</v>
    <v>Stock</v>
    <v>45744.711064108596</v>
    <v>20</v>
    <v>53.38</v>
    <v>28400625669</v>
    <v>TRACTOR SUPPLY COMPANY</v>
    <v>TRACTOR SUPPLY COMPANY</v>
    <v>54.08</v>
    <v>26.547699999999999</v>
    <v>54.16</v>
    <v>53.43</v>
    <v>531548300</v>
    <v>TSCO</v>
    <v>TRACTOR SUPPLY COMPANY (XNAS:TSCO)</v>
    <v>965985</v>
    <v>4827537</v>
    <v>1982</v>
  </rv>
  <rv s="2">
    <v>21</v>
  </rv>
  <rv s="0">
    <v>https://www.bing.com/financeapi/forcetrigger?t=a23www&amp;q=XNYS%3aT&amp;form=skydnc</v>
    <v>Learn more on Bing</v>
  </rv>
  <rv s="1">
    <v>en-US</v>
    <v>a23www</v>
    <v>268435456</v>
    <v>1</v>
    <v>Powered by Refinitiv</v>
    <v>0</v>
    <v>AT&amp;T INC. (XNYS:T)</v>
    <v>2</v>
    <v>3</v>
    <v>Finance</v>
    <v>4</v>
    <v>28.51</v>
    <v>15.940099999999999</v>
    <v>0.4093</v>
    <v>-1.4999999999999999E-2</v>
    <v>-5.3189999999999997E-4</v>
    <v>USD</v>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140990</v>
    <v>New York Stock Exchange</v>
    <v>XNYS</v>
    <v>XNYS</v>
    <v>208 S. Akard St, DALLAS, TX, 75202 US</v>
    <v>28.51</v>
    <v>Telecommunications Services</v>
    <v>Stock</v>
    <v>45744.711082337497</v>
    <v>23</v>
    <v>28.061900000000001</v>
    <v>202317087855</v>
    <v>AT&amp;T INC.</v>
    <v>AT&amp;T INC.</v>
    <v>28.36</v>
    <v>18.904</v>
    <v>28.2</v>
    <v>28.184999999999999</v>
    <v>7178183000</v>
    <v>T</v>
    <v>AT&amp;T INC. (XNYS:T)</v>
    <v>16816384</v>
    <v>47753640</v>
    <v>1983</v>
  </rv>
  <rv s="2">
    <v>24</v>
  </rv>
  <rv s="0">
    <v>https://www.bing.com/financeapi/forcetrigger?t=bx8zr7&amp;q=XNYS%3aAI&amp;form=skydnc</v>
    <v>Learn more on Bing</v>
  </rv>
  <rv s="4">
    <v>en-US</v>
    <v>bx8zr7</v>
    <v>268435456</v>
    <v>1</v>
    <v>Powered by Refinitiv</v>
    <v>7</v>
    <v>C3.AI, INC. (XNYS:AI)</v>
    <v>2</v>
    <v>8</v>
    <v>Finance</v>
    <v>4</v>
    <v>45.08</v>
    <v>18.850000000000001</v>
    <v>1.9832000000000001</v>
    <v>-1.1000000000000001</v>
    <v>-4.8823999999999999E-2</v>
    <v>USD</v>
    <v>C3.ai, Inc. is an enterprise artificial intelligence (AI) application software company. The Company has built a solution that enables its customers to rapidly develop, deploy, and operate enterprise AI applications. It offers families of software solutions, which it collectively refers to as its C3 AI software: The C3 AI Platform, C3 AI Applications, and C3 Generative AI. The C3 AI Platform, its core technology, is a comprehensive, end-to-end application development and runtime environment that is designed to allow its customers to rapidly design, develop, and deploy Enterprise AI applications of any type. Its C3 AI Applications, built using the C3 AI Platform, is a portfolio of pre-built, extensible, industry-specific, and application-specific software-as-a-service offerings (SaaS) Enterprise AI applications that can be rapidly installed and deployed. Its C3 Generative AI combines the utility of large language models, generative AI, reinforcement learning, natural language processing.</v>
    <v>891</v>
    <v>New York Stock Exchange</v>
    <v>XNYS</v>
    <v>XNYS</v>
    <v>1400 Seaport Blvd, REDWOOD CITY, CA, 94063 US</v>
    <v>22.504999999999999</v>
    <v>Software &amp; IT Services</v>
    <v>Stock</v>
    <v>45744.711062106253</v>
    <v>26</v>
    <v>21.37</v>
    <v>2990604000</v>
    <v>C3.AI, INC.</v>
    <v>C3.AI, INC.</v>
    <v>22.324999999999999</v>
    <v>22.53</v>
    <v>21.43</v>
    <v>132738700</v>
    <v>AI</v>
    <v>C3.AI, INC. (XNYS:AI)</v>
    <v>2772366</v>
    <v>4812309</v>
    <v>2009</v>
  </rv>
  <rv s="2">
    <v>27</v>
  </rv>
  <rv s="0">
    <v>https://www.bing.com/financeapi/forcetrigger?t=bxo5bh&amp;q=XNYS%3aSMRT&amp;form=skydnc</v>
    <v>Learn more on Bing</v>
  </rv>
  <rv s="4">
    <v>en-US</v>
    <v>bxo5bh</v>
    <v>268435456</v>
    <v>1</v>
    <v>Powered by Refinitiv</v>
    <v>7</v>
    <v>SmartRent, Inc. (XNYS:SMRT)</v>
    <v>2</v>
    <v>8</v>
    <v>Finance</v>
    <v>4</v>
    <v>2.98</v>
    <v>1.07</v>
    <v>1.8843000000000001</v>
    <v>-3.5000000000000003E-2</v>
    <v>-3.0171999999999997E-2</v>
    <v>USD</v>
    <v>SmartRent, Inc. is a provider of smart home and smart property solutions for the multifamily industry. The Company's platform, comprised of smart hardware and cloud-based software-as-a-service solutions, gives operators visibility and control over real estate assets empowering them to simplify operations, automate workflows and deliver site team and resident experiences. Through a Hub Device, the Company enables the integration of its platform with third-party smart devices, its own hardware devices and other technology interfaces. It uses an open-architecture, brand-agnostic approach that allows owners, operators, and residents to manage their smart home systems through a single connected interface. Its solutions include smart apartments and homes, access control for buildings, common areas, and rental units, asset protection and monitoring, parking management, self-guided tours, and community and resident WiFi. It provides customers with training, installation and support services.</v>
    <v>494</v>
    <v>New York Stock Exchange</v>
    <v>XNYS</v>
    <v>XNYS</v>
    <v>8665 E Hartford Drive Suite 200, SCOTTSDALE, AZ, 85255 US</v>
    <v>1.155</v>
    <v>Integrated Hardware &amp; Software</v>
    <v>Stock</v>
    <v>45744.710775948435</v>
    <v>29</v>
    <v>1.1100000000000001</v>
    <v>216788962</v>
    <v>SmartRent, Inc.</v>
    <v>SmartRent, Inc.</v>
    <v>1.155</v>
    <v>1.1599999999999999</v>
    <v>1.125</v>
    <v>192701300</v>
    <v>SMRT</v>
    <v>SmartRent, Inc. (XNYS:SMRT)</v>
    <v>556344</v>
    <v>2323993</v>
    <v>2020</v>
  </rv>
  <rv s="2">
    <v>30</v>
  </rv>
  <rv s="0">
    <v>https://www.bing.com/financeapi/forcetrigger?t=a221mw&amp;q=XNYS%3aRIO&amp;form=skydnc</v>
    <v>Learn more on Bing</v>
  </rv>
  <rv s="1">
    <v>en-US</v>
    <v>a221mw</v>
    <v>268435456</v>
    <v>1</v>
    <v>Powered by Refinitiv</v>
    <v>0</v>
    <v>RIO TINTO PLC (XNYS:RIO)</v>
    <v>2</v>
    <v>3</v>
    <v>Finance</v>
    <v>4</v>
    <v>74.239999999999995</v>
    <v>57.85</v>
    <v>0.65</v>
    <v>-1.18</v>
    <v>-1.8928E-2</v>
    <v>USD</v>
    <v>Rio Tinto plc is a United Kingdom-based mining and metals company. It operates in 35 countries and its portfolio includes iron ore, copper, aluminum and a range of other minerals and materials. Its segments include Iron Ore, Aluminum, Copper, and Minerals. Iron Ore segment includes iron ore mining and salt and gypsum production in Western Australia. Its iron ore operations in the Pilbara comprise an integrated network of over 17 iron ore mines and four independent port terminals. Aluminum segment includes bauxite mining, alumina refining, and aluminum smelting and recycling. Copper segment includes mining and refining of copper, gold, silver, molybdenum, other by-products and licensing of extraction technologies. Minerals segment includes mining and processing of borates, titanium dioxide feedstock and iron concentrate and pellets from the iron ore company of Canada. It also includes diamond mining, sorting and marketing and development projects for battery materials, such as lithium.</v>
    <v>60000</v>
    <v>New York Stock Exchange</v>
    <v>XNYS</v>
    <v>XNYS</v>
    <v>6 St James's Square, LONDON, 00000 GB</v>
    <v>62.11</v>
    <v>Metals &amp; Mining</v>
    <v>Stock</v>
    <v>45744.711097140622</v>
    <v>32</v>
    <v>61.09</v>
    <v>106234100000</v>
    <v>RIO TINTO PLC</v>
    <v>RIO TINTO PLC</v>
    <v>61.99</v>
    <v>8.8146000000000004</v>
    <v>62.34</v>
    <v>61.16</v>
    <v>1625188000</v>
    <v>RIO</v>
    <v>RIO TINTO PLC (XNYS:RIO)</v>
    <v>2722917</v>
    <v>3031469</v>
    <v>1962</v>
  </rv>
  <rv s="2">
    <v>33</v>
  </rv>
  <rv s="0">
    <v>https://www.bing.com/financeapi/forcetrigger?t=a1q8zr&amp;q=XNAS%3aCPSH&amp;form=skydnc</v>
    <v>Learn more on Bing</v>
  </rv>
  <rv s="1">
    <v>en-US</v>
    <v>a1q8zr</v>
    <v>268435456</v>
    <v>1</v>
    <v>Powered by Refinitiv</v>
    <v>0</v>
    <v>CPS TECHNOLOGIES CORP. (XNAS:CPSH)</v>
    <v>2</v>
    <v>3</v>
    <v>Finance</v>
    <v>4</v>
    <v>2.46</v>
    <v>1.27</v>
    <v>1.1440999999999999</v>
    <v>9.9000000000000008E-3</v>
    <v>6.1879999999999999E-3</v>
    <v>USD</v>
    <v>CPS Technologies Corp., a technology and manufacturing company. The Company provides advanced material solutions for the transportation, automotive, energy, computing/Internet, telecommunications, aerospace and defense markets. Its primary material solution is metal matrix composites (MMCs), which it designs, manufactures and sells custom MMC components. Its products are manufactured using proprietary processes, namely, the QuicksetTM Injection Molding Process and the QuickCastTM Pressure Infiltration Process. Its hermetic packaging products are used in high-reliability communications and power modules for avionics and satellite applications such as the current generation of Global Positioning System (GPS) satellites. Its products and intellectual property address critical needs in a variety of applications, including electric trains and subway cars, wind turbines, hybrid vehicles, electric vehicles, Navy ships, the smart electric grid, fifth generation (5G) infrastructure and others.</v>
    <v>92</v>
    <v>Nasdaq Stock Market</v>
    <v>XNAS</v>
    <v>XNAS</v>
    <v>111 South Worcester Street, NORTON, MA, 02766 US</v>
    <v>1.6698999999999999</v>
    <v>Machinery, Equipment &amp; Components</v>
    <v>Stock</v>
    <v>45744.703680751561</v>
    <v>35</v>
    <v>1.6</v>
    <v>23385343</v>
    <v>CPS TECHNOLOGIES CORP.</v>
    <v>CPS TECHNOLOGIES CORP.</v>
    <v>1.61</v>
    <v>0</v>
    <v>1.6</v>
    <v>1.6099000000000001</v>
    <v>14525960</v>
    <v>CPSH</v>
    <v>CPS TECHNOLOGIES CORP. (XNAS:CPSH)</v>
    <v>32599</v>
    <v>59872</v>
    <v>1987</v>
  </rv>
  <rv s="2">
    <v>36</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 s="0">
      <v>2</v>
      <v>Name</v>
      <v>LearnMoreOnLink</v>
    </spb>
    <spb s="7">
      <v>1</v>
      <v>2</v>
      <v>1</v>
      <v>3</v>
      <v>1</v>
      <v>1</v>
      <v>1</v>
      <v>4</v>
      <v>4</v>
      <v>5</v>
      <v>6</v>
      <v>1</v>
      <v>1</v>
      <v>1</v>
      <v>4</v>
      <v>7</v>
      <v>8</v>
      <v>9</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905FED-023A-46AC-9766-B8A75C705015}" name="Table160" displayName="Table160" ref="A1:J15" totalsRowShown="0">
  <autoFilter ref="A1:J15" xr:uid="{CE905FED-023A-46AC-9766-B8A75C705015}"/>
  <tableColumns count="10">
    <tableColumn id="1" xr3:uid="{A3F4F7DE-3E4F-4AD1-9AA3-6A332AE27F70}" name="TITLE" dataDxfId="9"/>
    <tableColumn id="2" xr3:uid="{8FD15B6F-8F0B-4840-8D5E-B0E518279791}" name="MARKET"/>
    <tableColumn id="3" xr3:uid="{55247AF5-01EE-4B02-B9FF-921F61E79984}" name="ONLINE RESULT" dataDxfId="8"/>
    <tableColumn id="4" xr3:uid="{5242DF33-D5B3-4C76-8019-0844F0B8CF10}" name="SHARES"/>
    <tableColumn id="5" xr3:uid="{6963F70E-CEEE-4AA8-8006-CF988F566265}" name="BOUGHT FOR"/>
    <tableColumn id="7" xr3:uid="{382FE598-4197-4AD6-B2C2-2E405332EF7B}" name="G/L" dataDxfId="7" dataCellStyle="Currency"/>
    <tableColumn id="8" xr3:uid="{8B5D09C8-56C2-460A-A4E9-B0FD7E8E53D4}" name="T SHARES RESULTS" dataDxfId="6"/>
    <tableColumn id="9" xr3:uid="{3EDD0FAA-A1F8-40B0-9748-9C4EE4AF838C}" name="T SHARES BOUGHT" dataDxfId="5"/>
    <tableColumn id="10" xr3:uid="{C22F48EF-005A-4666-957A-18B374C2B794}" name="T G/L DAY" dataDxfId="4"/>
    <tableColumn id="6" xr3:uid="{740F8AE4-70ED-4AD2-AFA0-6FFC09436BB1}" name="Price" dataDxfId="3">
      <calculatedColumnFormula array="1">_FV(Table160[[#This Row],[MARKET]],"Price")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0B84-BC32-428E-90AE-C024E1E0FEEC}">
  <dimension ref="A1:J18"/>
  <sheetViews>
    <sheetView tabSelected="1" workbookViewId="0">
      <selection activeCell="D23" sqref="D23"/>
    </sheetView>
  </sheetViews>
  <sheetFormatPr defaultRowHeight="14.4" x14ac:dyDescent="0.3"/>
  <cols>
    <col min="1" max="1" width="16" style="1" bestFit="1" customWidth="1"/>
    <col min="2" max="2" width="38.109375" bestFit="1" customWidth="1"/>
    <col min="3" max="3" width="15.88671875" customWidth="1"/>
    <col min="4" max="5" width="13.88671875" customWidth="1"/>
    <col min="6" max="6" width="14.6640625" customWidth="1"/>
    <col min="7" max="7" width="20.109375" bestFit="1" customWidth="1"/>
    <col min="8" max="8" width="23.6640625" bestFit="1" customWidth="1"/>
    <col min="9" max="9" width="10.88671875" customWidth="1"/>
    <col min="10" max="10" width="12.33203125" bestFit="1" customWidth="1"/>
  </cols>
  <sheetData>
    <row r="1" spans="1:10" x14ac:dyDescent="0.3">
      <c r="A1" s="1" t="s">
        <v>0</v>
      </c>
      <c r="B1" t="s">
        <v>1</v>
      </c>
      <c r="C1" t="s">
        <v>2</v>
      </c>
      <c r="D1" t="s">
        <v>3</v>
      </c>
      <c r="E1" t="s">
        <v>4</v>
      </c>
      <c r="F1" t="s">
        <v>5</v>
      </c>
      <c r="G1" t="s">
        <v>6</v>
      </c>
      <c r="H1" t="s">
        <v>7</v>
      </c>
      <c r="I1" t="s">
        <v>8</v>
      </c>
      <c r="J1" t="s">
        <v>9</v>
      </c>
    </row>
    <row r="2" spans="1:10" x14ac:dyDescent="0.3">
      <c r="A2" s="30" t="s">
        <v>10</v>
      </c>
      <c r="B2" s="2" t="e" vm="1">
        <v>#VALUE!</v>
      </c>
      <c r="C2" s="3" cm="1">
        <f t="array" aca="1" ref="C2" ca="1">_FV(B2,"Price")</f>
        <v>192.64940000000001</v>
      </c>
      <c r="D2" s="4">
        <v>3</v>
      </c>
      <c r="E2" s="5">
        <v>150</v>
      </c>
      <c r="F2" s="6">
        <f t="shared" ref="F2:F14" ca="1" si="0">IF(E2 &gt; C2, -(C2-E2), (E2 - C2))</f>
        <v>-42.649400000000014</v>
      </c>
      <c r="G2" s="7">
        <f t="shared" ref="G2:G8" ca="1" si="1">SUM(C2*D2)</f>
        <v>577.94820000000004</v>
      </c>
      <c r="H2" s="8">
        <f>SUM(Table160[[#This Row],[BOUGHT FOR]]*Table160[[#This Row],[SHARES]])</f>
        <v>450</v>
      </c>
      <c r="I2" s="9">
        <f t="shared" ref="I2:I14" ca="1" si="2">IF(G2&gt;H2,-(H2-G2),(G2-H2))</f>
        <v>127.94820000000004</v>
      </c>
      <c r="J2" s="3" cm="1">
        <f t="array" aca="1" ref="J2" ca="1">_FV(Table160[[#This Row],[MARKET]],"Price")</f>
        <v>192.64940000000001</v>
      </c>
    </row>
    <row r="3" spans="1:10" x14ac:dyDescent="0.3">
      <c r="A3" s="12" t="s">
        <v>12</v>
      </c>
      <c r="B3" t="e" vm="2">
        <v>#VALUE!</v>
      </c>
      <c r="C3" s="3" cm="1">
        <f t="array" aca="1" ref="C3" ca="1">_FV(B3,"Price")</f>
        <v>263.89249999999998</v>
      </c>
      <c r="D3" s="10">
        <v>0.97</v>
      </c>
      <c r="E3" s="11">
        <v>40.98</v>
      </c>
      <c r="F3" s="6">
        <f t="shared" ca="1" si="0"/>
        <v>-222.91249999999999</v>
      </c>
      <c r="G3" s="7">
        <f t="shared" ca="1" si="1"/>
        <v>255.97572499999998</v>
      </c>
      <c r="H3" s="8">
        <f>SUM(Table160[[#This Row],[BOUGHT FOR]]*Table160[[#This Row],[SHARES]])</f>
        <v>39.750599999999999</v>
      </c>
      <c r="I3" s="9">
        <f t="shared" ca="1" si="2"/>
        <v>216.22512499999999</v>
      </c>
      <c r="J3" s="3" cm="1">
        <f t="array" aca="1" ref="J3" ca="1">_FV(Table160[[#This Row],[MARKET]],"Price")</f>
        <v>263.89249999999998</v>
      </c>
    </row>
    <row r="4" spans="1:10" x14ac:dyDescent="0.3">
      <c r="A4" s="12" t="s">
        <v>13</v>
      </c>
      <c r="B4" t="e" vm="3">
        <v>#VALUE!</v>
      </c>
      <c r="C4" s="3" cm="1">
        <f t="array" aca="1" ref="C4" ca="1">_FV(B4,"Price")</f>
        <v>109.48</v>
      </c>
      <c r="D4" s="10">
        <v>1.9239999999999999</v>
      </c>
      <c r="E4" s="11">
        <v>163.62</v>
      </c>
      <c r="F4" s="6">
        <f t="shared" ca="1" si="0"/>
        <v>54.14</v>
      </c>
      <c r="G4" s="7">
        <f t="shared" ca="1" si="1"/>
        <v>210.63952</v>
      </c>
      <c r="H4" s="8">
        <f>SUM(Table160[[#This Row],[BOUGHT FOR]]*Table160[[#This Row],[SHARES]])</f>
        <v>314.80488000000003</v>
      </c>
      <c r="I4" s="9">
        <f t="shared" ca="1" si="2"/>
        <v>-104.16536000000002</v>
      </c>
      <c r="J4" s="3" cm="1">
        <f t="array" aca="1" ref="J4" ca="1">_FV(Table160[[#This Row],[MARKET]],"Price")</f>
        <v>109.48</v>
      </c>
    </row>
    <row r="5" spans="1:10" x14ac:dyDescent="0.3">
      <c r="A5" s="13" t="s">
        <v>14</v>
      </c>
      <c r="B5" t="e" vm="4">
        <v>#VALUE!</v>
      </c>
      <c r="C5" s="3" cm="1">
        <f t="array" aca="1" ref="C5" ca="1">_FV(B5,"Price")</f>
        <v>218.72</v>
      </c>
      <c r="D5" s="4">
        <v>8.1609999999999996</v>
      </c>
      <c r="E5" s="5">
        <v>54.01</v>
      </c>
      <c r="F5" s="6">
        <f t="shared" ca="1" si="0"/>
        <v>-164.71</v>
      </c>
      <c r="G5" s="7">
        <f t="shared" ca="1" si="1"/>
        <v>1784.9739199999999</v>
      </c>
      <c r="H5" s="8">
        <f>SUM(Table160[[#This Row],[BOUGHT FOR]]*Table160[[#This Row],[SHARES]])</f>
        <v>440.77560999999997</v>
      </c>
      <c r="I5" s="9">
        <f t="shared" ca="1" si="2"/>
        <v>1344.19831</v>
      </c>
      <c r="J5" s="3" cm="1">
        <f t="array" aca="1" ref="J5" ca="1">_FV(Table160[[#This Row],[MARKET]],"Price")</f>
        <v>218.72</v>
      </c>
    </row>
    <row r="6" spans="1:10" x14ac:dyDescent="0.3">
      <c r="A6" s="13" t="s">
        <v>15</v>
      </c>
      <c r="B6" t="e" vm="5">
        <v>#VALUE!</v>
      </c>
      <c r="C6" s="3" cm="1">
        <f t="array" aca="1" ref="C6" ca="1">_FV(B6,"Price")</f>
        <v>102.84</v>
      </c>
      <c r="D6" s="10">
        <v>6.0449999999999999</v>
      </c>
      <c r="E6" s="11">
        <v>33.79</v>
      </c>
      <c r="F6" s="6">
        <f t="shared" ca="1" si="0"/>
        <v>-69.050000000000011</v>
      </c>
      <c r="G6" s="7">
        <f t="shared" ca="1" si="1"/>
        <v>621.66780000000006</v>
      </c>
      <c r="H6" s="8">
        <f>SUM(Table160[[#This Row],[BOUGHT FOR]]*Table160[[#This Row],[SHARES]])</f>
        <v>204.26054999999999</v>
      </c>
      <c r="I6" s="9">
        <f t="shared" ca="1" si="2"/>
        <v>417.40725000000009</v>
      </c>
      <c r="J6" s="3" cm="1">
        <f t="array" aca="1" ref="J6" ca="1">_FV(Table160[[#This Row],[MARKET]],"Price")</f>
        <v>102.84</v>
      </c>
    </row>
    <row r="7" spans="1:10" x14ac:dyDescent="0.3">
      <c r="A7" s="12" t="s">
        <v>16</v>
      </c>
      <c r="B7" t="e" vm="6">
        <v>#VALUE!</v>
      </c>
      <c r="C7" s="3" cm="1">
        <f t="array" aca="1" ref="C7" ca="1">_FV(B7,"Price")</f>
        <v>0.69410000000000005</v>
      </c>
      <c r="D7" s="10">
        <v>6.3470000000000004</v>
      </c>
      <c r="E7" s="11">
        <v>0.1</v>
      </c>
      <c r="F7" s="6">
        <f t="shared" ca="1" si="0"/>
        <v>-0.59410000000000007</v>
      </c>
      <c r="G7" s="7">
        <f t="shared" ca="1" si="1"/>
        <v>4.4054527000000006</v>
      </c>
      <c r="H7" s="8">
        <f>SUM(Table160[[#This Row],[BOUGHT FOR]]*Table160[[#This Row],[SHARES]])</f>
        <v>0.63470000000000004</v>
      </c>
      <c r="I7" s="9">
        <f t="shared" ca="1" si="2"/>
        <v>3.7707527000000005</v>
      </c>
      <c r="J7" s="3" cm="1">
        <f t="array" aca="1" ref="J7" ca="1">_FV(Table160[[#This Row],[MARKET]],"Price")</f>
        <v>0.69410000000000005</v>
      </c>
    </row>
    <row r="8" spans="1:10" x14ac:dyDescent="0.3">
      <c r="A8" s="29" t="s">
        <v>17</v>
      </c>
      <c r="B8" t="e" vm="7">
        <v>#VALUE!</v>
      </c>
      <c r="C8" s="3" cm="1">
        <f t="array" aca="1" ref="C8" ca="1">_FV(B8,"Price")</f>
        <v>60.33</v>
      </c>
      <c r="D8" s="4">
        <v>5.3159999999999998</v>
      </c>
      <c r="E8" s="5">
        <v>25</v>
      </c>
      <c r="F8" s="6">
        <f t="shared" ca="1" si="0"/>
        <v>-35.33</v>
      </c>
      <c r="G8" s="7">
        <f t="shared" ca="1" si="1"/>
        <v>320.71427999999997</v>
      </c>
      <c r="H8" s="8">
        <f>SUM(Table160[[#This Row],[BOUGHT FOR]]*Table160[[#This Row],[SHARES]])</f>
        <v>132.9</v>
      </c>
      <c r="I8" s="9">
        <f t="shared" ca="1" si="2"/>
        <v>187.81427999999997</v>
      </c>
      <c r="J8" s="3" cm="1">
        <f t="array" aca="1" ref="J8" ca="1">_FV(Table160[[#This Row],[MARKET]],"Price")</f>
        <v>60.33</v>
      </c>
    </row>
    <row r="9" spans="1:10" x14ac:dyDescent="0.3">
      <c r="A9" s="12" t="s">
        <v>18</v>
      </c>
      <c r="B9" t="e" vm="8">
        <v>#VALUE!</v>
      </c>
      <c r="C9" s="3" cm="1">
        <f t="array" aca="1" ref="C9" ca="1">_FV(B9,"Price")</f>
        <v>53.43</v>
      </c>
      <c r="D9" s="10">
        <v>0.48299999999999998</v>
      </c>
      <c r="E9" s="11">
        <v>10.35</v>
      </c>
      <c r="F9" s="6">
        <f t="shared" ca="1" si="0"/>
        <v>-43.08</v>
      </c>
      <c r="G9" s="7">
        <f ca="1">SUM(C9*D9)</f>
        <v>25.80669</v>
      </c>
      <c r="H9" s="8">
        <f>SUM(Table160[[#This Row],[BOUGHT FOR]]*Table160[[#This Row],[SHARES]])</f>
        <v>4.9990499999999995</v>
      </c>
      <c r="I9" s="9">
        <f t="shared" ca="1" si="2"/>
        <v>20.807639999999999</v>
      </c>
      <c r="J9" s="3" cm="1">
        <f t="array" aca="1" ref="J9" ca="1">_FV(Table160[[#This Row],[MARKET]],"Price")</f>
        <v>53.43</v>
      </c>
    </row>
    <row r="10" spans="1:10" x14ac:dyDescent="0.3">
      <c r="A10" s="29" t="s">
        <v>19</v>
      </c>
      <c r="B10" t="e" vm="9">
        <v>#VALUE!</v>
      </c>
      <c r="C10" s="3" cm="1">
        <f t="array" aca="1" ref="C10" ca="1">_FV(B10,"Price")</f>
        <v>28.184999999999999</v>
      </c>
      <c r="D10" s="4">
        <v>21</v>
      </c>
      <c r="E10" s="5">
        <v>15</v>
      </c>
      <c r="F10" s="6">
        <f t="shared" ca="1" si="0"/>
        <v>-13.184999999999999</v>
      </c>
      <c r="G10" s="7">
        <f t="shared" ref="G10:G14" ca="1" si="3">SUM(C10*D10)</f>
        <v>591.88499999999999</v>
      </c>
      <c r="H10" s="8">
        <f>SUM(Table160[[#This Row],[BOUGHT FOR]]*Table160[[#This Row],[SHARES]])</f>
        <v>315</v>
      </c>
      <c r="I10" s="9">
        <f t="shared" ca="1" si="2"/>
        <v>276.88499999999999</v>
      </c>
      <c r="J10" s="3" cm="1">
        <f t="array" aca="1" ref="J10" ca="1">_FV(Table160[[#This Row],[MARKET]],"Price")</f>
        <v>28.184999999999999</v>
      </c>
    </row>
    <row r="11" spans="1:10" x14ac:dyDescent="0.3">
      <c r="A11" s="12" t="s">
        <v>20</v>
      </c>
      <c r="B11" t="e" vm="10">
        <v>#VALUE!</v>
      </c>
      <c r="C11" s="3" cm="1">
        <f t="array" aca="1" ref="C11" ca="1">_FV(B11,"Price")</f>
        <v>21.43</v>
      </c>
      <c r="D11" s="10">
        <v>8</v>
      </c>
      <c r="E11" s="11">
        <v>20</v>
      </c>
      <c r="F11" s="6">
        <f t="shared" ca="1" si="0"/>
        <v>-1.4299999999999997</v>
      </c>
      <c r="G11" s="7">
        <f t="shared" ca="1" si="3"/>
        <v>171.44</v>
      </c>
      <c r="H11" s="8">
        <f>SUM(Table160[[#This Row],[BOUGHT FOR]]*Table160[[#This Row],[SHARES]])</f>
        <v>160</v>
      </c>
      <c r="I11" s="9">
        <f t="shared" ca="1" si="2"/>
        <v>11.439999999999998</v>
      </c>
      <c r="J11" s="3" cm="1">
        <f t="array" aca="1" ref="J11" ca="1">_FV(Table160[[#This Row],[MARKET]],"Price")</f>
        <v>21.43</v>
      </c>
    </row>
    <row r="12" spans="1:10" x14ac:dyDescent="0.3">
      <c r="A12" s="29" t="s">
        <v>21</v>
      </c>
      <c r="B12" t="e" vm="11">
        <v>#VALUE!</v>
      </c>
      <c r="C12" s="3" cm="1">
        <f t="array" aca="1" ref="C12" ca="1">_FV(B12,"Price")</f>
        <v>1.125</v>
      </c>
      <c r="D12" s="4">
        <v>1.0129999999999999</v>
      </c>
      <c r="E12" s="5">
        <v>0.5</v>
      </c>
      <c r="F12" s="6">
        <f t="shared" ca="1" si="0"/>
        <v>-0.625</v>
      </c>
      <c r="G12" s="7">
        <f t="shared" ca="1" si="3"/>
        <v>1.1396249999999999</v>
      </c>
      <c r="H12" s="8">
        <f>SUM(Table160[[#This Row],[BOUGHT FOR]]*Table160[[#This Row],[SHARES]])</f>
        <v>0.50649999999999995</v>
      </c>
      <c r="I12" s="9">
        <f t="shared" ca="1" si="2"/>
        <v>0.63312499999999994</v>
      </c>
      <c r="J12" s="3" cm="1">
        <f t="array" aca="1" ref="J12" ca="1">_FV(Table160[[#This Row],[MARKET]],"Price")</f>
        <v>1.125</v>
      </c>
    </row>
    <row r="13" spans="1:10" x14ac:dyDescent="0.3">
      <c r="A13" s="31" t="s">
        <v>22</v>
      </c>
      <c r="B13" t="e" vm="12">
        <v>#VALUE!</v>
      </c>
      <c r="C13" s="14" cm="1">
        <f t="array" aca="1" ref="C13" ca="1">_FV(B13,"Price")</f>
        <v>61.16</v>
      </c>
      <c r="D13" s="10">
        <v>10</v>
      </c>
      <c r="E13" s="11">
        <v>62</v>
      </c>
      <c r="F13" s="6">
        <f t="shared" ca="1" si="0"/>
        <v>0.84000000000000341</v>
      </c>
      <c r="G13" s="7">
        <f t="shared" ca="1" si="3"/>
        <v>611.59999999999991</v>
      </c>
      <c r="H13" s="8">
        <f>SUM(Table160[[#This Row],[BOUGHT FOR]]*Table160[[#This Row],[SHARES]])</f>
        <v>620</v>
      </c>
      <c r="I13" s="9">
        <f t="shared" ca="1" si="2"/>
        <v>-8.4000000000000909</v>
      </c>
      <c r="J13" s="3" cm="1">
        <f t="array" aca="1" ref="J13" ca="1">_FV(Table160[[#This Row],[MARKET]],"Price")</f>
        <v>61.16</v>
      </c>
    </row>
    <row r="14" spans="1:10" ht="15" thickBot="1" x14ac:dyDescent="0.35">
      <c r="A14" s="29" t="s">
        <v>23</v>
      </c>
      <c r="B14" t="e" vm="13">
        <v>#VALUE!</v>
      </c>
      <c r="C14" s="3" cm="1">
        <f t="array" aca="1" ref="C14" ca="1">_FV(B14,"Price")</f>
        <v>1.6099000000000001</v>
      </c>
      <c r="D14" s="15">
        <v>3</v>
      </c>
      <c r="E14" s="16">
        <v>2.5</v>
      </c>
      <c r="F14" s="6">
        <f t="shared" ca="1" si="0"/>
        <v>0.89009999999999989</v>
      </c>
      <c r="G14" s="7">
        <f t="shared" ca="1" si="3"/>
        <v>4.8297000000000008</v>
      </c>
      <c r="H14" s="17">
        <f>SUM(Table160[[#This Row],[BOUGHT FOR]]*Table160[[#This Row],[SHARES]])</f>
        <v>7.5</v>
      </c>
      <c r="I14" s="9">
        <f t="shared" ca="1" si="2"/>
        <v>-2.6702999999999992</v>
      </c>
      <c r="J14" s="3" cm="1">
        <f t="array" aca="1" ref="J14" ca="1">_FV(Table160[[#This Row],[MARKET]],"Price")</f>
        <v>1.6099000000000001</v>
      </c>
    </row>
    <row r="15" spans="1:10" ht="15" thickBot="1" x14ac:dyDescent="0.35">
      <c r="A15" s="18" t="s">
        <v>11</v>
      </c>
      <c r="B15" s="19"/>
      <c r="C15" s="20"/>
      <c r="D15" s="21"/>
      <c r="E15" s="22"/>
      <c r="F15" s="23">
        <f ca="1">SUM(F2:F14)</f>
        <v>-537.69590000000005</v>
      </c>
      <c r="G15" s="24">
        <f ca="1">SUM(G2:G14)</f>
        <v>5183.025912699999</v>
      </c>
      <c r="H15" s="25">
        <f>SUM(H2:H14)</f>
        <v>2691.1318900000001</v>
      </c>
      <c r="I15" s="26">
        <f ca="1">SUM(I2:I14)</f>
        <v>2491.8940226999994</v>
      </c>
      <c r="J15" s="27">
        <f ca="1">SUM(J2:J14)</f>
        <v>1115.5459000000001</v>
      </c>
    </row>
    <row r="18" spans="5:5" x14ac:dyDescent="0.3">
      <c r="E18" s="28"/>
    </row>
  </sheetData>
  <conditionalFormatting sqref="C2">
    <cfRule type="expression" dxfId="2" priority="3">
      <formula>#REF!&gt;56.25</formula>
    </cfRule>
  </conditionalFormatting>
  <conditionalFormatting sqref="C3">
    <cfRule type="expression" dxfId="1" priority="2">
      <formula>C3&gt;41.24</formula>
    </cfRule>
  </conditionalFormatting>
  <conditionalFormatting sqref="C9">
    <cfRule type="expression" dxfId="0" priority="1">
      <formula>C9&gt;10.44</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odalis garcia</dc:creator>
  <cp:lastModifiedBy>odalis garcia</cp:lastModifiedBy>
  <dcterms:created xsi:type="dcterms:W3CDTF">2025-03-27T13:56:34Z</dcterms:created>
  <dcterms:modified xsi:type="dcterms:W3CDTF">2025-03-28T17:05:33Z</dcterms:modified>
</cp:coreProperties>
</file>